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z Schain\Schain Dropbox\Franz Schain Transporte GmbH\Schalke\"/>
    </mc:Choice>
  </mc:AlternateContent>
  <xr:revisionPtr revIDLastSave="0" documentId="8_{92D83441-C306-488F-870A-C9F62042BD4B}" xr6:coauthVersionLast="46" xr6:coauthVersionMax="46" xr10:uidLastSave="{00000000-0000-0000-0000-000000000000}"/>
  <bookViews>
    <workbookView xWindow="-108" yWindow="-108" windowWidth="23256" windowHeight="12576" tabRatio="514" firstSheet="28" activeTab="29" xr2:uid="{00000000-000D-0000-FFFF-FFFF00000000}"/>
  </bookViews>
  <sheets>
    <sheet name="1.Spieltag" sheetId="1" r:id="rId1"/>
    <sheet name="2.Spieltag " sheetId="38" r:id="rId2"/>
    <sheet name="3.Spieltag" sheetId="19" r:id="rId3"/>
    <sheet name="4.Spieltag" sheetId="9" r:id="rId4"/>
    <sheet name="5.Spieltag" sheetId="8" r:id="rId5"/>
    <sheet name="6.Spieltag" sheetId="33" r:id="rId6"/>
    <sheet name="7.Spieltag" sheetId="32" r:id="rId7"/>
    <sheet name="8.Spieltag" sheetId="31" r:id="rId8"/>
    <sheet name="9.Spieltag" sheetId="30" r:id="rId9"/>
    <sheet name="10.Spieltag" sheetId="29" r:id="rId10"/>
    <sheet name="11.Spieltag" sheetId="28" r:id="rId11"/>
    <sheet name="12.Spieltag" sheetId="26" r:id="rId12"/>
    <sheet name="13.Spieltag" sheetId="25" r:id="rId13"/>
    <sheet name="14.Spieltag" sheetId="24" r:id="rId14"/>
    <sheet name="15.Spieltag" sheetId="23" r:id="rId15"/>
    <sheet name="16.Spieltag" sheetId="22" r:id="rId16"/>
    <sheet name="17.Spieltag" sheetId="21" r:id="rId17"/>
    <sheet name="18.Spieltag" sheetId="20" r:id="rId18"/>
    <sheet name="19.Spieltag" sheetId="10" r:id="rId19"/>
    <sheet name="20.Spieltag" sheetId="18" r:id="rId20"/>
    <sheet name="21.Spieltag" sheetId="7" r:id="rId21"/>
    <sheet name="22.Spieltag" sheetId="15" r:id="rId22"/>
    <sheet name="23.Spieltag" sheetId="14" r:id="rId23"/>
    <sheet name="24.Spieltag" sheetId="13" r:id="rId24"/>
    <sheet name="25.Spieltag" sheetId="12" r:id="rId25"/>
    <sheet name="26.Spieltag" sheetId="11" r:id="rId26"/>
    <sheet name="27.Spieltag" sheetId="6" r:id="rId27"/>
    <sheet name="28.Spieltag" sheetId="2" r:id="rId28"/>
    <sheet name="29.Spieltag" sheetId="3" r:id="rId29"/>
    <sheet name="30.Spieltag" sheetId="4" r:id="rId30"/>
    <sheet name="31.Spieltag" sheetId="5" r:id="rId31"/>
    <sheet name="32.Spieltag" sheetId="27" r:id="rId32"/>
    <sheet name="33.Spieltag" sheetId="16" r:id="rId33"/>
    <sheet name="34.Spieltag" sheetId="34" r:id="rId34"/>
    <sheet name="Ergebnisse" sheetId="35" r:id="rId35"/>
  </sheets>
  <definedNames>
    <definedName name="_xlnm.Print_Area" localSheetId="0">'1.Spieltag'!$A$4:$AK$27</definedName>
    <definedName name="_xlnm.Print_Area" localSheetId="9">'10.Spieltag'!$A$4:$AK$27</definedName>
    <definedName name="_xlnm.Print_Area" localSheetId="10">'11.Spieltag'!$A$4:$AK$27</definedName>
    <definedName name="_xlnm.Print_Area" localSheetId="11">'12.Spieltag'!$A$4:$AK$27</definedName>
    <definedName name="_xlnm.Print_Area" localSheetId="12">'13.Spieltag'!$A$4:$AK$27</definedName>
    <definedName name="_xlnm.Print_Area" localSheetId="13">'14.Spieltag'!$A$4:$AK$27</definedName>
    <definedName name="_xlnm.Print_Area" localSheetId="14">'15.Spieltag'!$A$4:$AK$27</definedName>
    <definedName name="_xlnm.Print_Area" localSheetId="15">'16.Spieltag'!$A$4:$AK$28</definedName>
    <definedName name="_xlnm.Print_Area" localSheetId="16">'17.Spieltag'!$A$4:$AK$26</definedName>
    <definedName name="_xlnm.Print_Area" localSheetId="17">'18.Spieltag'!$A$1:$AK$26</definedName>
    <definedName name="_xlnm.Print_Area" localSheetId="18">'19.Spieltag'!$A$4:$AK$26</definedName>
    <definedName name="_xlnm.Print_Area" localSheetId="1">'2.Spieltag '!$A$4:$AK$27</definedName>
    <definedName name="_xlnm.Print_Area" localSheetId="19">'20.Spieltag'!$A$4:$AK$26</definedName>
    <definedName name="_xlnm.Print_Area" localSheetId="20">'21.Spieltag'!$A$4:$AK$26</definedName>
    <definedName name="_xlnm.Print_Area" localSheetId="21">'22.Spieltag'!$A$1:$AK$26</definedName>
    <definedName name="_xlnm.Print_Area" localSheetId="22">'23.Spieltag'!$A$4:$AK$27</definedName>
    <definedName name="_xlnm.Print_Area" localSheetId="23">'24.Spieltag'!$A$4:$AK$27</definedName>
    <definedName name="_xlnm.Print_Area" localSheetId="25">'26.Spieltag'!$A$1:$AK$26</definedName>
    <definedName name="_xlnm.Print_Area" localSheetId="26">'27.Spieltag'!$A$4:$AK$26</definedName>
    <definedName name="_xlnm.Print_Area" localSheetId="27">'28.Spieltag'!$A$1:$AK$26</definedName>
    <definedName name="_xlnm.Print_Area" localSheetId="2">'3.Spieltag'!$A$1:$AK$26</definedName>
    <definedName name="_xlnm.Print_Area" localSheetId="29">'30.Spieltag'!$A$4:$AK$26</definedName>
    <definedName name="_xlnm.Print_Area" localSheetId="31">'32.Spieltag'!$A$4:$AK$26</definedName>
    <definedName name="_xlnm.Print_Area" localSheetId="3">'4.Spieltag'!$A$1:$AK$26</definedName>
    <definedName name="_xlnm.Print_Area" localSheetId="4">'5.Spieltag'!$A$4:$AK$27</definedName>
    <definedName name="_xlnm.Print_Area" localSheetId="5">'6.Spieltag'!$A$4:$AK$27</definedName>
    <definedName name="_xlnm.Print_Area" localSheetId="6">'7.Spieltag'!$A$4:$AK$27</definedName>
    <definedName name="_xlnm.Print_Area" localSheetId="7">'8.Spieltag'!$A$4:$AK$27</definedName>
    <definedName name="_xlnm.Print_Area" localSheetId="8">'9.Spieltag'!$A$4:$AK$27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P27" i="4" l="1"/>
  <c r="AP26" i="4"/>
  <c r="AP25" i="4"/>
  <c r="AP24" i="4"/>
  <c r="AP23" i="4"/>
  <c r="AP22" i="4"/>
  <c r="AP21" i="4"/>
  <c r="AP20" i="4"/>
  <c r="AP19" i="4"/>
  <c r="AP18" i="4"/>
  <c r="AP17" i="4"/>
  <c r="AP16" i="4"/>
  <c r="AP15" i="4"/>
  <c r="AP14" i="4"/>
  <c r="AP13" i="4"/>
  <c r="AP12" i="4"/>
  <c r="AP11" i="4"/>
  <c r="AP10" i="4"/>
  <c r="AP9" i="4"/>
  <c r="AP8" i="4"/>
  <c r="N10" i="4"/>
  <c r="E10" i="4"/>
  <c r="T16" i="4"/>
  <c r="N16" i="4"/>
  <c r="E12" i="4"/>
  <c r="N12" i="4"/>
  <c r="N27" i="4"/>
  <c r="Z21" i="4"/>
  <c r="W21" i="4"/>
  <c r="T21" i="4"/>
  <c r="N21" i="4"/>
  <c r="K21" i="4"/>
  <c r="H21" i="4"/>
  <c r="E21" i="4"/>
  <c r="N9" i="4"/>
  <c r="N11" i="4"/>
  <c r="N13" i="4"/>
  <c r="N14" i="4"/>
  <c r="N15" i="4"/>
  <c r="N17" i="4"/>
  <c r="N18" i="4"/>
  <c r="N19" i="4"/>
  <c r="N20" i="4"/>
  <c r="N22" i="4"/>
  <c r="N23" i="4"/>
  <c r="N24" i="4"/>
  <c r="N25" i="4"/>
  <c r="N26" i="4"/>
  <c r="N8" i="4"/>
  <c r="AP8" i="3"/>
  <c r="AP10" i="3"/>
  <c r="AP11" i="3"/>
  <c r="AP12" i="3"/>
  <c r="AP13" i="3"/>
  <c r="AP14" i="3"/>
  <c r="AP15" i="3"/>
  <c r="AP16" i="3"/>
  <c r="AP17" i="3"/>
  <c r="AP19" i="3"/>
  <c r="AP20" i="3"/>
  <c r="AP21" i="3"/>
  <c r="AP22" i="3"/>
  <c r="AP25" i="3"/>
  <c r="AP26" i="3"/>
  <c r="AP27" i="3"/>
  <c r="E10" i="3"/>
  <c r="N10" i="3"/>
  <c r="N12" i="3"/>
  <c r="N11" i="3"/>
  <c r="N13" i="3"/>
  <c r="N14" i="3"/>
  <c r="N15" i="3"/>
  <c r="N16" i="3"/>
  <c r="N17" i="3"/>
  <c r="N19" i="3"/>
  <c r="N20" i="3"/>
  <c r="N21" i="3"/>
  <c r="N22" i="3"/>
  <c r="N25" i="3"/>
  <c r="N26" i="3"/>
  <c r="N27" i="3"/>
  <c r="N8" i="3"/>
  <c r="W10" i="2"/>
  <c r="H10" i="2"/>
  <c r="W9" i="2"/>
  <c r="W11" i="2"/>
  <c r="W13" i="2"/>
  <c r="W14" i="2"/>
  <c r="W15" i="2"/>
  <c r="W16" i="2"/>
  <c r="W17" i="2"/>
  <c r="W19" i="2"/>
  <c r="W20" i="2"/>
  <c r="W21" i="2"/>
  <c r="W22" i="2"/>
  <c r="W25" i="2"/>
  <c r="W26" i="2"/>
  <c r="W27" i="2"/>
  <c r="W8" i="2"/>
  <c r="Q10" i="6"/>
  <c r="K10" i="6"/>
  <c r="AC11" i="6"/>
  <c r="Z11" i="6"/>
  <c r="W11" i="6"/>
  <c r="T11" i="6"/>
  <c r="Q11" i="6"/>
  <c r="N11" i="6"/>
  <c r="K11" i="6"/>
  <c r="H11" i="6"/>
  <c r="E11" i="6"/>
  <c r="K14" i="6"/>
  <c r="Q14" i="6"/>
  <c r="K16" i="6"/>
  <c r="H17" i="6"/>
  <c r="H16" i="6"/>
  <c r="K8" i="6"/>
  <c r="Q8" i="6"/>
  <c r="Z12" i="6"/>
  <c r="K12" i="6"/>
  <c r="Q26" i="6"/>
  <c r="Q25" i="6"/>
  <c r="K25" i="6"/>
  <c r="K27" i="6"/>
  <c r="K26" i="6"/>
  <c r="K22" i="6"/>
  <c r="K21" i="6"/>
  <c r="K20" i="6"/>
  <c r="K19" i="6"/>
  <c r="K18" i="6"/>
  <c r="K17" i="6"/>
  <c r="K15" i="6"/>
  <c r="K13" i="6"/>
  <c r="K9" i="6"/>
  <c r="N26" i="6"/>
  <c r="E25" i="11"/>
  <c r="H25" i="11"/>
  <c r="K25" i="11"/>
  <c r="N25" i="11"/>
  <c r="Q25" i="11"/>
  <c r="T25" i="11"/>
  <c r="W25" i="11"/>
  <c r="Z25" i="11"/>
  <c r="AC25" i="11"/>
  <c r="T11" i="11"/>
  <c r="Q11" i="11"/>
  <c r="T10" i="11"/>
  <c r="Q10" i="11"/>
  <c r="Q14" i="11"/>
  <c r="T15" i="11"/>
  <c r="E12" i="11"/>
  <c r="T12" i="11"/>
  <c r="T8" i="11"/>
  <c r="Q8" i="11"/>
  <c r="T27" i="11"/>
  <c r="T9" i="11"/>
  <c r="T13" i="11"/>
  <c r="T14" i="11"/>
  <c r="T16" i="11"/>
  <c r="T17" i="11"/>
  <c r="T18" i="11"/>
  <c r="T19" i="11"/>
  <c r="T20" i="11"/>
  <c r="T21" i="11"/>
  <c r="T22" i="11"/>
  <c r="T23" i="11"/>
  <c r="T26" i="11"/>
  <c r="K14" i="12"/>
  <c r="N14" i="12"/>
  <c r="K12" i="12"/>
  <c r="Z12" i="12"/>
  <c r="K8" i="12"/>
  <c r="W8" i="12"/>
  <c r="Z23" i="12"/>
  <c r="E23" i="12"/>
  <c r="K16" i="12"/>
  <c r="N16" i="12"/>
  <c r="N10" i="12"/>
  <c r="K10" i="12"/>
  <c r="T15" i="12"/>
  <c r="W15" i="12"/>
  <c r="N13" i="12"/>
  <c r="K27" i="12"/>
  <c r="K9" i="12"/>
  <c r="K11" i="12"/>
  <c r="K15" i="12"/>
  <c r="K17" i="12"/>
  <c r="K18" i="12"/>
  <c r="K19" i="12"/>
  <c r="K20" i="12"/>
  <c r="K21" i="12"/>
  <c r="K22" i="12"/>
  <c r="K23" i="12"/>
  <c r="K25" i="12"/>
  <c r="K26" i="12"/>
  <c r="K8" i="13"/>
  <c r="E9" i="13"/>
  <c r="E10" i="13"/>
  <c r="E11" i="13"/>
  <c r="E12" i="13"/>
  <c r="E13" i="13"/>
  <c r="E14" i="13"/>
  <c r="E15" i="13"/>
  <c r="E16" i="13"/>
  <c r="E17" i="13"/>
  <c r="E19" i="13"/>
  <c r="E20" i="13"/>
  <c r="E21" i="13"/>
  <c r="E22" i="13"/>
  <c r="E23" i="13"/>
  <c r="E25" i="13"/>
  <c r="E26" i="13"/>
  <c r="E27" i="13"/>
  <c r="E8" i="13"/>
  <c r="Z15" i="14"/>
  <c r="W15" i="14"/>
  <c r="T15" i="14"/>
  <c r="Q15" i="14"/>
  <c r="N15" i="14"/>
  <c r="K15" i="14"/>
  <c r="H15" i="14"/>
  <c r="E15" i="14"/>
  <c r="K10" i="14"/>
  <c r="H10" i="14"/>
  <c r="E8" i="14"/>
  <c r="H8" i="14"/>
  <c r="K12" i="14"/>
  <c r="H12" i="14"/>
  <c r="H9" i="14"/>
  <c r="H11" i="14"/>
  <c r="H13" i="14"/>
  <c r="H14" i="14"/>
  <c r="H16" i="14"/>
  <c r="H17" i="14"/>
  <c r="H18" i="14"/>
  <c r="H19" i="14"/>
  <c r="H20" i="14"/>
  <c r="H21" i="14"/>
  <c r="H22" i="14"/>
  <c r="H23" i="14"/>
  <c r="H25" i="14"/>
  <c r="H26" i="14"/>
  <c r="H27" i="14"/>
  <c r="Z12" i="15"/>
  <c r="Z10" i="15"/>
  <c r="T12" i="15"/>
  <c r="Q8" i="15"/>
  <c r="T8" i="15"/>
  <c r="T10" i="15"/>
  <c r="T27" i="15"/>
  <c r="T26" i="15"/>
  <c r="T25" i="15"/>
  <c r="T24" i="15"/>
  <c r="T23" i="15"/>
  <c r="T22" i="15"/>
  <c r="T21" i="15"/>
  <c r="T20" i="15"/>
  <c r="T19" i="15"/>
  <c r="T18" i="15"/>
  <c r="T17" i="15"/>
  <c r="T16" i="15"/>
  <c r="T15" i="15"/>
  <c r="T14" i="15"/>
  <c r="T13" i="15"/>
  <c r="T11" i="15"/>
  <c r="T9" i="15"/>
  <c r="W8" i="7"/>
  <c r="T8" i="7"/>
  <c r="AC10" i="7"/>
  <c r="T10" i="7"/>
  <c r="T27" i="7"/>
  <c r="T11" i="7"/>
  <c r="T13" i="7"/>
  <c r="T14" i="7"/>
  <c r="T15" i="7"/>
  <c r="T16" i="7"/>
  <c r="T17" i="7"/>
  <c r="T19" i="7"/>
  <c r="T20" i="7"/>
  <c r="T21" i="7"/>
  <c r="T22" i="7"/>
  <c r="T23" i="7"/>
  <c r="T25" i="7"/>
  <c r="T26" i="7"/>
  <c r="T27" i="18"/>
  <c r="Q20" i="18"/>
  <c r="T10" i="18"/>
  <c r="E10" i="18"/>
  <c r="T8" i="18"/>
  <c r="H8" i="18"/>
  <c r="W12" i="18"/>
  <c r="T12" i="18"/>
  <c r="T13" i="18"/>
  <c r="E19" i="18"/>
  <c r="T19" i="18"/>
  <c r="T9" i="18"/>
  <c r="T11" i="18"/>
  <c r="T14" i="18"/>
  <c r="T15" i="18"/>
  <c r="T16" i="18"/>
  <c r="T17" i="18"/>
  <c r="T18" i="18"/>
  <c r="T20" i="18"/>
  <c r="T21" i="18"/>
  <c r="T22" i="18"/>
  <c r="T23" i="18"/>
  <c r="T25" i="18"/>
  <c r="T26" i="18"/>
  <c r="Z20" i="10"/>
  <c r="N20" i="10"/>
  <c r="N10" i="10"/>
  <c r="K10" i="10"/>
  <c r="N9" i="10"/>
  <c r="N11" i="10"/>
  <c r="N12" i="10"/>
  <c r="N13" i="10"/>
  <c r="N14" i="10"/>
  <c r="N15" i="10"/>
  <c r="N16" i="10"/>
  <c r="N17" i="10"/>
  <c r="N18" i="10"/>
  <c r="N19" i="10"/>
  <c r="N21" i="10"/>
  <c r="N22" i="10"/>
  <c r="N23" i="10"/>
  <c r="N25" i="10"/>
  <c r="N26" i="10"/>
  <c r="N27" i="10"/>
  <c r="N8" i="10"/>
  <c r="Z27" i="20"/>
  <c r="AC12" i="20"/>
  <c r="T14" i="20"/>
  <c r="H10" i="20"/>
  <c r="Z9" i="20"/>
  <c r="AC13" i="20"/>
  <c r="AC17" i="20"/>
  <c r="Z18" i="20"/>
  <c r="Z11" i="20"/>
  <c r="Z23" i="20"/>
  <c r="Z25" i="20"/>
  <c r="Z20" i="20"/>
  <c r="Z19" i="20"/>
  <c r="Z16" i="20"/>
  <c r="Z10" i="20"/>
  <c r="Z12" i="20"/>
  <c r="Z13" i="20"/>
  <c r="Z14" i="20"/>
  <c r="Z8" i="20"/>
  <c r="Z22" i="20"/>
  <c r="T19" i="20"/>
  <c r="Z21" i="20"/>
  <c r="Z17" i="20"/>
  <c r="E20" i="20"/>
  <c r="Z26" i="20"/>
  <c r="Z15" i="20"/>
  <c r="E15" i="20"/>
  <c r="H15" i="20"/>
  <c r="Z22" i="21"/>
  <c r="Z23" i="21"/>
  <c r="Q14" i="21"/>
  <c r="Q9" i="21"/>
  <c r="Q10" i="21"/>
  <c r="Q11" i="21"/>
  <c r="Q12" i="21"/>
  <c r="Q13" i="21"/>
  <c r="Q15" i="21"/>
  <c r="Q16" i="21"/>
  <c r="Q17" i="21"/>
  <c r="Q19" i="21"/>
  <c r="Q20" i="21"/>
  <c r="Q21" i="21"/>
  <c r="Q22" i="21"/>
  <c r="Q23" i="21"/>
  <c r="Q25" i="21"/>
  <c r="Q26" i="21"/>
  <c r="Q27" i="21"/>
  <c r="Q8" i="21"/>
  <c r="C23" i="35"/>
  <c r="D23" i="35"/>
  <c r="E23" i="35"/>
  <c r="F23" i="35"/>
  <c r="G23" i="35"/>
  <c r="H23" i="35"/>
  <c r="I23" i="35"/>
  <c r="J23" i="35"/>
  <c r="K23" i="35"/>
  <c r="L23" i="35"/>
  <c r="M23" i="35"/>
  <c r="N23" i="35"/>
  <c r="O23" i="35"/>
  <c r="P23" i="35"/>
  <c r="Q23" i="35"/>
  <c r="R23" i="35"/>
  <c r="S23" i="35"/>
  <c r="T23" i="35"/>
  <c r="U23" i="35"/>
  <c r="V23" i="35"/>
  <c r="W23" i="35"/>
  <c r="X23" i="35"/>
  <c r="Y23" i="35"/>
  <c r="Z23" i="35"/>
  <c r="AA23" i="35"/>
  <c r="AB23" i="35"/>
  <c r="AC23" i="35"/>
  <c r="AD23" i="35"/>
  <c r="AE23" i="35"/>
  <c r="AF23" i="35"/>
  <c r="AG23" i="35"/>
  <c r="AH23" i="35"/>
  <c r="AI23" i="35"/>
  <c r="AJ23" i="35"/>
  <c r="C24" i="35"/>
  <c r="D24" i="35"/>
  <c r="E24" i="35"/>
  <c r="F24" i="35"/>
  <c r="G24" i="35"/>
  <c r="H24" i="35"/>
  <c r="I24" i="35"/>
  <c r="J24" i="35"/>
  <c r="K24" i="35"/>
  <c r="L24" i="35"/>
  <c r="M24" i="35"/>
  <c r="N24" i="35"/>
  <c r="O24" i="35"/>
  <c r="P24" i="35"/>
  <c r="Q24" i="35"/>
  <c r="R24" i="35"/>
  <c r="S24" i="35"/>
  <c r="T24" i="35"/>
  <c r="U24" i="35"/>
  <c r="V24" i="35"/>
  <c r="W24" i="35"/>
  <c r="X24" i="35"/>
  <c r="Y24" i="35"/>
  <c r="Z24" i="35"/>
  <c r="AA24" i="35"/>
  <c r="AB24" i="35"/>
  <c r="AC24" i="35"/>
  <c r="AD24" i="35"/>
  <c r="AE24" i="35"/>
  <c r="AF24" i="35"/>
  <c r="AG24" i="35"/>
  <c r="AH24" i="35"/>
  <c r="AI24" i="35"/>
  <c r="AJ24" i="35"/>
  <c r="C25" i="35"/>
  <c r="D25" i="35"/>
  <c r="E25" i="35"/>
  <c r="F25" i="35"/>
  <c r="G25" i="35"/>
  <c r="H25" i="35"/>
  <c r="I25" i="35"/>
  <c r="J25" i="35"/>
  <c r="K25" i="35"/>
  <c r="L25" i="35"/>
  <c r="M25" i="35"/>
  <c r="N25" i="35"/>
  <c r="O25" i="35"/>
  <c r="P25" i="35"/>
  <c r="Q25" i="35"/>
  <c r="R25" i="35"/>
  <c r="S25" i="35"/>
  <c r="T25" i="35"/>
  <c r="U25" i="35"/>
  <c r="V25" i="35"/>
  <c r="W25" i="35"/>
  <c r="X25" i="35"/>
  <c r="Y25" i="35"/>
  <c r="Z25" i="35"/>
  <c r="AA25" i="35"/>
  <c r="AB25" i="35"/>
  <c r="AC25" i="35"/>
  <c r="AD25" i="35"/>
  <c r="AE25" i="35"/>
  <c r="AF25" i="35"/>
  <c r="AG25" i="35"/>
  <c r="AH25" i="35"/>
  <c r="AI25" i="35"/>
  <c r="AJ25" i="35"/>
  <c r="B23" i="35"/>
  <c r="B24" i="35"/>
  <c r="B25" i="35"/>
  <c r="W9" i="22"/>
  <c r="Z9" i="22"/>
  <c r="Q24" i="22"/>
  <c r="T24" i="22"/>
  <c r="W24" i="22"/>
  <c r="Z24" i="22"/>
  <c r="AI28" i="22"/>
  <c r="AH28" i="22"/>
  <c r="AC28" i="22"/>
  <c r="Z28" i="22"/>
  <c r="W28" i="22"/>
  <c r="T28" i="22"/>
  <c r="Q28" i="22"/>
  <c r="N28" i="22"/>
  <c r="K28" i="22"/>
  <c r="H28" i="22"/>
  <c r="E28" i="22"/>
  <c r="AC9" i="22"/>
  <c r="AC10" i="22"/>
  <c r="AC11" i="22"/>
  <c r="AC12" i="22"/>
  <c r="AC13" i="22"/>
  <c r="AC14" i="22"/>
  <c r="AC15" i="22"/>
  <c r="AC16" i="22"/>
  <c r="AC17" i="22"/>
  <c r="AC18" i="22"/>
  <c r="AC19" i="22"/>
  <c r="AC20" i="22"/>
  <c r="AC21" i="22"/>
  <c r="AC22" i="22"/>
  <c r="AC23" i="22"/>
  <c r="AC24" i="22"/>
  <c r="AC25" i="22"/>
  <c r="AC26" i="22"/>
  <c r="AC27" i="22"/>
  <c r="AC8" i="22"/>
  <c r="K10" i="23"/>
  <c r="Q10" i="23"/>
  <c r="Z14" i="23"/>
  <c r="T19" i="23"/>
  <c r="W19" i="23"/>
  <c r="AG28" i="22" l="1"/>
  <c r="AJ28" i="22" s="1"/>
  <c r="Q9" i="23"/>
  <c r="Q11" i="23"/>
  <c r="Q12" i="23"/>
  <c r="Q13" i="23"/>
  <c r="Q14" i="23"/>
  <c r="Q16" i="23"/>
  <c r="Q17" i="23"/>
  <c r="Q18" i="23"/>
  <c r="Q19" i="23"/>
  <c r="Q20" i="23"/>
  <c r="Q21" i="23"/>
  <c r="Q22" i="23"/>
  <c r="Q24" i="23"/>
  <c r="Q25" i="23"/>
  <c r="Q27" i="23"/>
  <c r="Q8" i="23"/>
  <c r="T12" i="24" l="1"/>
  <c r="W12" i="24"/>
  <c r="T27" i="24"/>
  <c r="T9" i="24"/>
  <c r="T10" i="24"/>
  <c r="T11" i="24"/>
  <c r="T13" i="24"/>
  <c r="T14" i="24"/>
  <c r="T16" i="24"/>
  <c r="T17" i="24"/>
  <c r="T19" i="24"/>
  <c r="T20" i="24"/>
  <c r="T21" i="24"/>
  <c r="T22" i="24"/>
  <c r="T23" i="24"/>
  <c r="T24" i="24"/>
  <c r="T25" i="24"/>
  <c r="T8" i="24"/>
  <c r="Z21" i="25" l="1"/>
  <c r="Q27" i="25" l="1"/>
  <c r="Q10" i="25" l="1"/>
  <c r="Q11" i="25"/>
  <c r="Q13" i="25"/>
  <c r="Q14" i="25"/>
  <c r="Q15" i="25"/>
  <c r="Q16" i="25"/>
  <c r="Q17" i="25"/>
  <c r="Q19" i="25"/>
  <c r="Q20" i="25"/>
  <c r="Q21" i="25"/>
  <c r="Q22" i="25"/>
  <c r="Q23" i="25"/>
  <c r="Q24" i="25"/>
  <c r="Q25" i="25"/>
  <c r="Q26" i="25"/>
  <c r="Q8" i="25"/>
  <c r="Q10" i="26" l="1"/>
  <c r="Z10" i="26"/>
  <c r="Q11" i="26"/>
  <c r="Q12" i="26"/>
  <c r="Q13" i="26"/>
  <c r="Q14" i="26"/>
  <c r="Q15" i="26"/>
  <c r="Q16" i="26"/>
  <c r="Q17" i="26"/>
  <c r="Q19" i="26"/>
  <c r="Q20" i="26"/>
  <c r="Q21" i="26"/>
  <c r="Q22" i="26"/>
  <c r="Q23" i="26"/>
  <c r="Q24" i="26"/>
  <c r="Q25" i="26"/>
  <c r="Q26" i="26"/>
  <c r="Q27" i="26"/>
  <c r="Q8" i="26"/>
  <c r="W19" i="28" l="1"/>
  <c r="Z12" i="28"/>
  <c r="Z19" i="28"/>
  <c r="Q12" i="28"/>
  <c r="Z9" i="28"/>
  <c r="Z10" i="28"/>
  <c r="Z11" i="28"/>
  <c r="Z13" i="28"/>
  <c r="Z14" i="28"/>
  <c r="Z15" i="28"/>
  <c r="Z16" i="28"/>
  <c r="Z17" i="28"/>
  <c r="Z18" i="28"/>
  <c r="Z20" i="28"/>
  <c r="Z21" i="28"/>
  <c r="Z24" i="28"/>
  <c r="Z25" i="28"/>
  <c r="Z26" i="28"/>
  <c r="Z27" i="28"/>
  <c r="Z8" i="28"/>
  <c r="Z27" i="29" l="1"/>
  <c r="Z10" i="29" l="1"/>
  <c r="Q10" i="29"/>
  <c r="T14" i="29"/>
  <c r="Z14" i="29"/>
  <c r="Z16" i="29" l="1"/>
  <c r="E16" i="29"/>
  <c r="Z20" i="29"/>
  <c r="K20" i="29"/>
  <c r="Z19" i="29" l="1"/>
  <c r="T19" i="29"/>
  <c r="Z9" i="29"/>
  <c r="Z11" i="29"/>
  <c r="Z12" i="29"/>
  <c r="Z13" i="29"/>
  <c r="Z15" i="29"/>
  <c r="Z17" i="29"/>
  <c r="Z18" i="29"/>
  <c r="Z21" i="29"/>
  <c r="Z22" i="29"/>
  <c r="Z23" i="29"/>
  <c r="Z24" i="29"/>
  <c r="Z25" i="29"/>
  <c r="Z26" i="29"/>
  <c r="Z8" i="29"/>
  <c r="W24" i="30" l="1"/>
  <c r="N24" i="30"/>
  <c r="W10" i="30"/>
  <c r="K10" i="30"/>
  <c r="W14" i="30"/>
  <c r="N14" i="30"/>
  <c r="W18" i="30"/>
  <c r="K18" i="30"/>
  <c r="K19" i="30" l="1"/>
  <c r="W19" i="30"/>
  <c r="N8" i="30"/>
  <c r="W8" i="30"/>
  <c r="W16" i="30"/>
  <c r="Z16" i="30"/>
  <c r="W12" i="30" l="1"/>
  <c r="N12" i="30"/>
  <c r="W27" i="30"/>
  <c r="W9" i="30"/>
  <c r="W11" i="30"/>
  <c r="W13" i="30"/>
  <c r="W15" i="30"/>
  <c r="W17" i="30"/>
  <c r="W20" i="30"/>
  <c r="W21" i="30"/>
  <c r="W22" i="30"/>
  <c r="W23" i="30"/>
  <c r="W25" i="30"/>
  <c r="W26" i="30"/>
  <c r="N19" i="31" l="1"/>
  <c r="E9" i="31" l="1"/>
  <c r="E10" i="31"/>
  <c r="E11" i="31"/>
  <c r="E12" i="31"/>
  <c r="E13" i="31"/>
  <c r="E14" i="31"/>
  <c r="E15" i="31"/>
  <c r="E16" i="31"/>
  <c r="E17" i="31"/>
  <c r="E19" i="31"/>
  <c r="E20" i="31"/>
  <c r="E21" i="31"/>
  <c r="E22" i="31"/>
  <c r="E23" i="31"/>
  <c r="E24" i="31"/>
  <c r="E25" i="31"/>
  <c r="E26" i="31"/>
  <c r="E27" i="31"/>
  <c r="E8" i="31"/>
  <c r="T12" i="32" l="1"/>
  <c r="H12" i="32"/>
  <c r="H9" i="32"/>
  <c r="H10" i="32"/>
  <c r="H11" i="32"/>
  <c r="H13" i="32"/>
  <c r="H14" i="32"/>
  <c r="H15" i="32"/>
  <c r="H16" i="32"/>
  <c r="H17" i="32"/>
  <c r="H18" i="32"/>
  <c r="H19" i="32"/>
  <c r="H20" i="32"/>
  <c r="H21" i="32"/>
  <c r="H22" i="32"/>
  <c r="H23" i="32"/>
  <c r="H24" i="32"/>
  <c r="H25" i="32"/>
  <c r="H26" i="32"/>
  <c r="H27" i="32"/>
  <c r="H8" i="32"/>
  <c r="E12" i="33" l="1"/>
  <c r="N12" i="33"/>
  <c r="E9" i="33" l="1"/>
  <c r="E10" i="33"/>
  <c r="E11" i="33"/>
  <c r="E13" i="33"/>
  <c r="E14" i="33"/>
  <c r="E15" i="33"/>
  <c r="E16" i="33"/>
  <c r="E17" i="33"/>
  <c r="E18" i="33"/>
  <c r="E19" i="33"/>
  <c r="E20" i="33"/>
  <c r="E21" i="33"/>
  <c r="E22" i="33"/>
  <c r="E23" i="33"/>
  <c r="E25" i="33"/>
  <c r="E26" i="33"/>
  <c r="E27" i="33"/>
  <c r="E8" i="33"/>
  <c r="T10" i="8" l="1"/>
  <c r="H10" i="8"/>
  <c r="T12" i="8" l="1"/>
  <c r="Q12" i="8"/>
  <c r="T15" i="8"/>
  <c r="T9" i="8"/>
  <c r="T11" i="8"/>
  <c r="T13" i="8"/>
  <c r="T14" i="8"/>
  <c r="T16" i="8"/>
  <c r="T17" i="8"/>
  <c r="T18" i="8"/>
  <c r="T20" i="8"/>
  <c r="T21" i="8"/>
  <c r="T22" i="8"/>
  <c r="T23" i="8"/>
  <c r="T24" i="8"/>
  <c r="T25" i="8"/>
  <c r="T26" i="8"/>
  <c r="T27" i="8"/>
  <c r="T8" i="8"/>
  <c r="AC10" i="9" l="1"/>
  <c r="T10" i="9"/>
  <c r="AC12" i="9" l="1"/>
  <c r="T12" i="9"/>
  <c r="AC9" i="9"/>
  <c r="AC11" i="9"/>
  <c r="AC13" i="9"/>
  <c r="AC14" i="9"/>
  <c r="AC15" i="9"/>
  <c r="AC16" i="9"/>
  <c r="AC17" i="9"/>
  <c r="AC18" i="9"/>
  <c r="AC19" i="9"/>
  <c r="AC20" i="9"/>
  <c r="AC21" i="9"/>
  <c r="AC22" i="9"/>
  <c r="AC23" i="9"/>
  <c r="AC24" i="9"/>
  <c r="AC25" i="9"/>
  <c r="AC26" i="9"/>
  <c r="AC27" i="9"/>
  <c r="AC8" i="9"/>
  <c r="N14" i="19" l="1"/>
  <c r="W14" i="19"/>
  <c r="W12" i="19"/>
  <c r="W16" i="19"/>
  <c r="W26" i="19" l="1"/>
  <c r="T26" i="19"/>
  <c r="W25" i="19"/>
  <c r="H25" i="19"/>
  <c r="Q20" i="19"/>
  <c r="W20" i="19"/>
  <c r="W19" i="19"/>
  <c r="AC19" i="19"/>
  <c r="W10" i="19"/>
  <c r="W11" i="19" l="1"/>
  <c r="W13" i="19"/>
  <c r="W15" i="19"/>
  <c r="W17" i="19"/>
  <c r="W18" i="19"/>
  <c r="W21" i="19"/>
  <c r="W22" i="19"/>
  <c r="W23" i="19"/>
  <c r="W24" i="19"/>
  <c r="W27" i="19"/>
  <c r="W8" i="19"/>
  <c r="W12" i="38" l="1"/>
  <c r="Z12" i="38"/>
  <c r="W27" i="38"/>
  <c r="W26" i="38"/>
  <c r="W25" i="38"/>
  <c r="W24" i="38"/>
  <c r="W23" i="38"/>
  <c r="W22" i="38"/>
  <c r="W21" i="38"/>
  <c r="W20" i="38"/>
  <c r="W19" i="38"/>
  <c r="W18" i="38"/>
  <c r="W17" i="38"/>
  <c r="W16" i="38"/>
  <c r="W15" i="38"/>
  <c r="W14" i="38"/>
  <c r="W13" i="38"/>
  <c r="W9" i="38"/>
  <c r="W10" i="38"/>
  <c r="W11" i="38"/>
  <c r="Z27" i="38"/>
  <c r="W8" i="38"/>
  <c r="E27" i="38" l="1"/>
  <c r="H27" i="38"/>
  <c r="K27" i="38"/>
  <c r="N27" i="38"/>
  <c r="Q27" i="38"/>
  <c r="T27" i="38"/>
  <c r="AC27" i="38"/>
  <c r="E27" i="19"/>
  <c r="H27" i="19"/>
  <c r="K27" i="19"/>
  <c r="N27" i="19"/>
  <c r="Q27" i="19"/>
  <c r="T27" i="19"/>
  <c r="Z27" i="19"/>
  <c r="AC27" i="19"/>
  <c r="E27" i="9"/>
  <c r="H27" i="9"/>
  <c r="K27" i="9"/>
  <c r="N27" i="9"/>
  <c r="Q27" i="9"/>
  <c r="T27" i="9"/>
  <c r="W27" i="9"/>
  <c r="Z27" i="9"/>
  <c r="E27" i="8"/>
  <c r="H27" i="8"/>
  <c r="K27" i="8"/>
  <c r="N27" i="8"/>
  <c r="Q27" i="8"/>
  <c r="W27" i="8"/>
  <c r="Z27" i="8"/>
  <c r="AC27" i="8"/>
  <c r="H27" i="33"/>
  <c r="K27" i="33"/>
  <c r="N27" i="33"/>
  <c r="Q27" i="33"/>
  <c r="T27" i="33"/>
  <c r="W27" i="33"/>
  <c r="Z27" i="33"/>
  <c r="AC27" i="33"/>
  <c r="E27" i="32"/>
  <c r="K27" i="32"/>
  <c r="N27" i="32"/>
  <c r="Q27" i="32"/>
  <c r="T27" i="32"/>
  <c r="W27" i="32"/>
  <c r="Z27" i="32"/>
  <c r="AC27" i="32"/>
  <c r="H27" i="31"/>
  <c r="K27" i="31"/>
  <c r="N27" i="31"/>
  <c r="Q27" i="31"/>
  <c r="T27" i="31"/>
  <c r="W27" i="31"/>
  <c r="Z27" i="31"/>
  <c r="AC27" i="31"/>
  <c r="E27" i="30"/>
  <c r="H27" i="30"/>
  <c r="K27" i="30"/>
  <c r="N27" i="30"/>
  <c r="Q27" i="30"/>
  <c r="T27" i="30"/>
  <c r="Z27" i="30"/>
  <c r="AC27" i="30"/>
  <c r="E27" i="29"/>
  <c r="H27" i="29"/>
  <c r="K27" i="29"/>
  <c r="N27" i="29"/>
  <c r="Q27" i="29"/>
  <c r="T27" i="29"/>
  <c r="W27" i="29"/>
  <c r="AC27" i="29"/>
  <c r="E27" i="28"/>
  <c r="H27" i="28"/>
  <c r="K27" i="28"/>
  <c r="N27" i="28"/>
  <c r="Q27" i="28"/>
  <c r="T27" i="28"/>
  <c r="W27" i="28"/>
  <c r="AC27" i="28"/>
  <c r="E27" i="26"/>
  <c r="H27" i="26"/>
  <c r="K27" i="26"/>
  <c r="N27" i="26"/>
  <c r="T27" i="26"/>
  <c r="W27" i="26"/>
  <c r="Z27" i="26"/>
  <c r="AC27" i="26"/>
  <c r="E27" i="25"/>
  <c r="H27" i="25"/>
  <c r="K27" i="25"/>
  <c r="N27" i="25"/>
  <c r="T27" i="25"/>
  <c r="W27" i="25"/>
  <c r="Z27" i="25"/>
  <c r="AC27" i="25"/>
  <c r="E27" i="24"/>
  <c r="H27" i="24"/>
  <c r="K27" i="24"/>
  <c r="N27" i="24"/>
  <c r="Q27" i="24"/>
  <c r="W27" i="24"/>
  <c r="Z27" i="24"/>
  <c r="AC27" i="24"/>
  <c r="E27" i="23"/>
  <c r="H27" i="23"/>
  <c r="K27" i="23"/>
  <c r="N27" i="23"/>
  <c r="T27" i="23"/>
  <c r="W27" i="23"/>
  <c r="Z27" i="23"/>
  <c r="AC27" i="23"/>
  <c r="E27" i="22"/>
  <c r="H27" i="22"/>
  <c r="K27" i="22"/>
  <c r="N27" i="22"/>
  <c r="Q27" i="22"/>
  <c r="T27" i="22"/>
  <c r="W27" i="22"/>
  <c r="Z27" i="22"/>
  <c r="E27" i="21"/>
  <c r="H27" i="21"/>
  <c r="K27" i="21"/>
  <c r="N27" i="21"/>
  <c r="T27" i="21"/>
  <c r="W27" i="21"/>
  <c r="Z27" i="21"/>
  <c r="AC27" i="21"/>
  <c r="E27" i="20"/>
  <c r="H27" i="20"/>
  <c r="K27" i="20"/>
  <c r="N27" i="20"/>
  <c r="Q27" i="20"/>
  <c r="T27" i="20"/>
  <c r="W27" i="20"/>
  <c r="AC27" i="20"/>
  <c r="E27" i="10"/>
  <c r="H27" i="10"/>
  <c r="K27" i="10"/>
  <c r="Q27" i="10"/>
  <c r="T27" i="10"/>
  <c r="W27" i="10"/>
  <c r="Z27" i="10"/>
  <c r="AC27" i="10"/>
  <c r="E27" i="18"/>
  <c r="H27" i="18"/>
  <c r="K27" i="18"/>
  <c r="N27" i="18"/>
  <c r="Q27" i="18"/>
  <c r="W27" i="18"/>
  <c r="Z27" i="18"/>
  <c r="AC27" i="18"/>
  <c r="E27" i="7"/>
  <c r="H27" i="7"/>
  <c r="K27" i="7"/>
  <c r="N27" i="7"/>
  <c r="Q27" i="7"/>
  <c r="W27" i="7"/>
  <c r="Z27" i="7"/>
  <c r="AC27" i="7"/>
  <c r="E27" i="15"/>
  <c r="H27" i="15"/>
  <c r="K27" i="15"/>
  <c r="N27" i="15"/>
  <c r="Q27" i="15"/>
  <c r="W27" i="15"/>
  <c r="Z27" i="15"/>
  <c r="AC27" i="15"/>
  <c r="E27" i="14"/>
  <c r="K27" i="14"/>
  <c r="N27" i="14"/>
  <c r="Q27" i="14"/>
  <c r="T27" i="14"/>
  <c r="W27" i="14"/>
  <c r="Z27" i="14"/>
  <c r="AC27" i="14"/>
  <c r="H27" i="13"/>
  <c r="K27" i="13"/>
  <c r="N27" i="13"/>
  <c r="Q27" i="13"/>
  <c r="T27" i="13"/>
  <c r="W27" i="13"/>
  <c r="Z27" i="13"/>
  <c r="AC27" i="13"/>
  <c r="E27" i="12"/>
  <c r="H27" i="12"/>
  <c r="N27" i="12"/>
  <c r="Q27" i="12"/>
  <c r="T27" i="12"/>
  <c r="W27" i="12"/>
  <c r="Z27" i="12"/>
  <c r="AC27" i="12"/>
  <c r="E27" i="11"/>
  <c r="H27" i="11"/>
  <c r="K27" i="11"/>
  <c r="N27" i="11"/>
  <c r="Q27" i="11"/>
  <c r="W27" i="11"/>
  <c r="Z27" i="11"/>
  <c r="AC27" i="11"/>
  <c r="E27" i="6"/>
  <c r="H27" i="6"/>
  <c r="N27" i="6"/>
  <c r="Q27" i="6"/>
  <c r="T27" i="6"/>
  <c r="W27" i="6"/>
  <c r="Z27" i="6"/>
  <c r="AC27" i="6"/>
  <c r="E27" i="2"/>
  <c r="H27" i="2"/>
  <c r="K27" i="2"/>
  <c r="N27" i="2"/>
  <c r="Q27" i="2"/>
  <c r="T27" i="2"/>
  <c r="Z27" i="2"/>
  <c r="AC27" i="2"/>
  <c r="E27" i="3"/>
  <c r="H27" i="3"/>
  <c r="K27" i="3"/>
  <c r="Q27" i="3"/>
  <c r="T27" i="3"/>
  <c r="W27" i="3"/>
  <c r="Z27" i="3"/>
  <c r="E27" i="4"/>
  <c r="H27" i="4"/>
  <c r="K27" i="4"/>
  <c r="T27" i="4"/>
  <c r="W27" i="4"/>
  <c r="Z27" i="4"/>
  <c r="AC27" i="4"/>
  <c r="E27" i="5"/>
  <c r="H27" i="5"/>
  <c r="K27" i="5"/>
  <c r="N27" i="5"/>
  <c r="Q27" i="5"/>
  <c r="T27" i="5"/>
  <c r="W27" i="5"/>
  <c r="Z27" i="5"/>
  <c r="AC27" i="5"/>
  <c r="E27" i="27"/>
  <c r="H27" i="27"/>
  <c r="K27" i="27"/>
  <c r="N27" i="27"/>
  <c r="Q27" i="27"/>
  <c r="T27" i="27"/>
  <c r="W27" i="27"/>
  <c r="Z27" i="27"/>
  <c r="AC27" i="27"/>
  <c r="E27" i="16"/>
  <c r="H27" i="16"/>
  <c r="K27" i="16"/>
  <c r="N27" i="16"/>
  <c r="Q27" i="16"/>
  <c r="T27" i="16"/>
  <c r="W27" i="16"/>
  <c r="Z27" i="16"/>
  <c r="AC27" i="16"/>
  <c r="E27" i="34"/>
  <c r="H27" i="34"/>
  <c r="K27" i="34"/>
  <c r="N27" i="34"/>
  <c r="Q27" i="34"/>
  <c r="T27" i="34"/>
  <c r="W27" i="34"/>
  <c r="Z27" i="34"/>
  <c r="AC27" i="34"/>
  <c r="B22" i="35"/>
  <c r="W11" i="1"/>
  <c r="AC11" i="1"/>
  <c r="Z11" i="1"/>
  <c r="T11" i="1"/>
  <c r="Q11" i="1"/>
  <c r="N11" i="1"/>
  <c r="K11" i="1"/>
  <c r="H11" i="1"/>
  <c r="E11" i="1"/>
  <c r="AG27" i="34" l="1"/>
  <c r="AG27" i="6"/>
  <c r="AC22" i="35" s="1"/>
  <c r="AG27" i="10"/>
  <c r="U22" i="35" s="1"/>
  <c r="AG27" i="28"/>
  <c r="M22" i="35" s="1"/>
  <c r="AM23" i="35"/>
  <c r="AK24" i="35"/>
  <c r="AN23" i="35"/>
  <c r="AL23" i="35"/>
  <c r="AN24" i="35"/>
  <c r="AL24" i="35"/>
  <c r="AK25" i="35"/>
  <c r="AG27" i="4"/>
  <c r="AF22" i="35" s="1"/>
  <c r="AG27" i="15"/>
  <c r="X22" i="35" s="1"/>
  <c r="AG27" i="24"/>
  <c r="P22" i="35" s="1"/>
  <c r="AG27" i="33"/>
  <c r="H22" i="35" s="1"/>
  <c r="AG27" i="3"/>
  <c r="AE22" i="35" s="1"/>
  <c r="AG27" i="11"/>
  <c r="AB22" i="35" s="1"/>
  <c r="AG27" i="7"/>
  <c r="W22" i="35" s="1"/>
  <c r="AG27" i="20"/>
  <c r="T22" i="35" s="1"/>
  <c r="AG27" i="25"/>
  <c r="O22" i="35" s="1"/>
  <c r="AG27" i="29"/>
  <c r="L22" i="35" s="1"/>
  <c r="AG27" i="8"/>
  <c r="G22" i="35" s="1"/>
  <c r="AG27" i="16"/>
  <c r="AG27" i="18"/>
  <c r="V22" i="35" s="1"/>
  <c r="AG27" i="38"/>
  <c r="D22" i="35" s="1"/>
  <c r="AG27" i="12"/>
  <c r="AA22" i="35" s="1"/>
  <c r="AG27" i="21"/>
  <c r="S22" i="35" s="1"/>
  <c r="AG27" i="30"/>
  <c r="K22" i="35" s="1"/>
  <c r="AG27" i="27"/>
  <c r="AH22" i="35" s="1"/>
  <c r="AG27" i="13"/>
  <c r="Z22" i="35" s="1"/>
  <c r="AG27" i="22"/>
  <c r="R22" i="35" s="1"/>
  <c r="AG27" i="31"/>
  <c r="J22" i="35" s="1"/>
  <c r="AG27" i="2"/>
  <c r="AD22" i="35" s="1"/>
  <c r="AG27" i="9"/>
  <c r="F22" i="35" s="1"/>
  <c r="AG27" i="23"/>
  <c r="Q22" i="35" s="1"/>
  <c r="AG27" i="26"/>
  <c r="N22" i="35" s="1"/>
  <c r="AG27" i="5"/>
  <c r="AG22" i="35" s="1"/>
  <c r="AG27" i="14"/>
  <c r="Y22" i="35" s="1"/>
  <c r="AG27" i="32"/>
  <c r="I22" i="35" s="1"/>
  <c r="AG27" i="19"/>
  <c r="E22" i="35" s="1"/>
  <c r="AJ22" i="35"/>
  <c r="AI22" i="35"/>
  <c r="AK23" i="35"/>
  <c r="AN25" i="35"/>
  <c r="AO25" i="35"/>
  <c r="AM25" i="35"/>
  <c r="AO24" i="35"/>
  <c r="AL25" i="35"/>
  <c r="AM24" i="35"/>
  <c r="AO23" i="35"/>
  <c r="AG11" i="1"/>
  <c r="AJ11" i="1" s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9" i="1"/>
  <c r="AC10" i="1"/>
  <c r="AC8" i="1"/>
  <c r="Z25" i="1"/>
  <c r="Z21" i="1"/>
  <c r="Z14" i="1"/>
  <c r="Z10" i="1"/>
  <c r="Z27" i="1"/>
  <c r="Z26" i="1"/>
  <c r="Z24" i="1"/>
  <c r="Z23" i="1"/>
  <c r="Z22" i="1"/>
  <c r="Z20" i="1"/>
  <c r="Z19" i="1"/>
  <c r="Z18" i="1"/>
  <c r="Z17" i="1"/>
  <c r="Z16" i="1"/>
  <c r="Z15" i="1"/>
  <c r="Z13" i="1"/>
  <c r="Z12" i="1"/>
  <c r="Z8" i="1"/>
  <c r="W22" i="1"/>
  <c r="W9" i="1"/>
  <c r="W10" i="1"/>
  <c r="W12" i="1"/>
  <c r="W13" i="1"/>
  <c r="W14" i="1"/>
  <c r="W15" i="1"/>
  <c r="W16" i="1"/>
  <c r="W17" i="1"/>
  <c r="W18" i="1"/>
  <c r="W19" i="1"/>
  <c r="W20" i="1"/>
  <c r="W21" i="1"/>
  <c r="W23" i="1"/>
  <c r="W24" i="1"/>
  <c r="W25" i="1"/>
  <c r="W26" i="1"/>
  <c r="W27" i="1"/>
  <c r="W8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9" i="1"/>
  <c r="T10" i="1"/>
  <c r="T8" i="1"/>
  <c r="Q9" i="1"/>
  <c r="Q10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8" i="1"/>
  <c r="N9" i="1"/>
  <c r="N10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8" i="1"/>
  <c r="K20" i="1"/>
  <c r="K21" i="1"/>
  <c r="K22" i="1"/>
  <c r="K23" i="1"/>
  <c r="K24" i="1"/>
  <c r="K25" i="1"/>
  <c r="K26" i="1"/>
  <c r="K27" i="1"/>
  <c r="K9" i="1"/>
  <c r="K10" i="1"/>
  <c r="K12" i="1"/>
  <c r="K13" i="1"/>
  <c r="K14" i="1"/>
  <c r="K15" i="1"/>
  <c r="K16" i="1"/>
  <c r="K17" i="1"/>
  <c r="K18" i="1"/>
  <c r="K19" i="1"/>
  <c r="K8" i="1"/>
  <c r="H9" i="1"/>
  <c r="H10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8" i="1"/>
  <c r="E19" i="1"/>
  <c r="E12" i="1"/>
  <c r="E26" i="1"/>
  <c r="E24" i="1"/>
  <c r="E23" i="1"/>
  <c r="E18" i="1"/>
  <c r="E17" i="1"/>
  <c r="E16" i="1"/>
  <c r="E15" i="1"/>
  <c r="E13" i="1"/>
  <c r="E9" i="1"/>
  <c r="E8" i="1"/>
  <c r="E10" i="1"/>
  <c r="E14" i="1"/>
  <c r="E20" i="1"/>
  <c r="E21" i="1"/>
  <c r="E22" i="1"/>
  <c r="E25" i="1"/>
  <c r="E27" i="1"/>
  <c r="AP24" i="35" l="1"/>
  <c r="AQ24" i="35"/>
  <c r="AQ25" i="35"/>
  <c r="AP25" i="35"/>
  <c r="AQ23" i="35"/>
  <c r="AP23" i="35"/>
  <c r="B4" i="35"/>
  <c r="B5" i="35"/>
  <c r="B6" i="35"/>
  <c r="B7" i="35"/>
  <c r="B8" i="35"/>
  <c r="B9" i="35"/>
  <c r="B10" i="35"/>
  <c r="B11" i="35"/>
  <c r="B12" i="35"/>
  <c r="B13" i="35"/>
  <c r="B14" i="35"/>
  <c r="B15" i="35"/>
  <c r="B16" i="35"/>
  <c r="B17" i="35"/>
  <c r="B18" i="35"/>
  <c r="B19" i="35"/>
  <c r="B20" i="35"/>
  <c r="B21" i="35"/>
  <c r="B3" i="35"/>
  <c r="AC26" i="19" l="1"/>
  <c r="N26" i="19"/>
  <c r="K26" i="19"/>
  <c r="H26" i="19"/>
  <c r="E26" i="19"/>
  <c r="AC25" i="19"/>
  <c r="Z25" i="19"/>
  <c r="T25" i="19"/>
  <c r="Q25" i="19"/>
  <c r="N25" i="19"/>
  <c r="K25" i="19"/>
  <c r="E25" i="19"/>
  <c r="AC24" i="19"/>
  <c r="Z24" i="19"/>
  <c r="T24" i="19"/>
  <c r="Q24" i="19"/>
  <c r="N24" i="19"/>
  <c r="K24" i="19"/>
  <c r="H24" i="19"/>
  <c r="E24" i="19"/>
  <c r="AC23" i="19"/>
  <c r="Z23" i="19"/>
  <c r="T23" i="19"/>
  <c r="Q23" i="19"/>
  <c r="N23" i="19"/>
  <c r="K23" i="19"/>
  <c r="H23" i="19"/>
  <c r="E23" i="19"/>
  <c r="AC22" i="19"/>
  <c r="Z22" i="19"/>
  <c r="T22" i="19"/>
  <c r="Q22" i="19"/>
  <c r="N22" i="19"/>
  <c r="K22" i="19"/>
  <c r="H22" i="19"/>
  <c r="E22" i="19"/>
  <c r="AC21" i="19"/>
  <c r="Z21" i="19"/>
  <c r="T21" i="19"/>
  <c r="Q21" i="19"/>
  <c r="N21" i="19"/>
  <c r="K21" i="19"/>
  <c r="H21" i="19"/>
  <c r="E21" i="19"/>
  <c r="AC20" i="19"/>
  <c r="Z20" i="19"/>
  <c r="T20" i="19"/>
  <c r="N20" i="19"/>
  <c r="K20" i="19"/>
  <c r="H20" i="19"/>
  <c r="E20" i="19"/>
  <c r="Z19" i="19"/>
  <c r="T19" i="19"/>
  <c r="Q19" i="19"/>
  <c r="N19" i="19"/>
  <c r="K19" i="19"/>
  <c r="H19" i="19"/>
  <c r="E19" i="19"/>
  <c r="AC18" i="19"/>
  <c r="Z18" i="19"/>
  <c r="T18" i="19"/>
  <c r="Q18" i="19"/>
  <c r="N18" i="19"/>
  <c r="K18" i="19"/>
  <c r="H18" i="19"/>
  <c r="E18" i="19"/>
  <c r="AC17" i="19"/>
  <c r="Z17" i="19"/>
  <c r="T17" i="19"/>
  <c r="Q17" i="19"/>
  <c r="N17" i="19"/>
  <c r="K17" i="19"/>
  <c r="H17" i="19"/>
  <c r="E17" i="19"/>
  <c r="AC16" i="19"/>
  <c r="Z16" i="19"/>
  <c r="T16" i="19"/>
  <c r="Q16" i="19"/>
  <c r="N16" i="19"/>
  <c r="K16" i="19"/>
  <c r="H16" i="19"/>
  <c r="E16" i="19"/>
  <c r="AC15" i="19"/>
  <c r="Z15" i="19"/>
  <c r="T15" i="19"/>
  <c r="Q15" i="19"/>
  <c r="N15" i="19"/>
  <c r="K15" i="19"/>
  <c r="H15" i="19"/>
  <c r="E15" i="19"/>
  <c r="AC14" i="19"/>
  <c r="Z14" i="19"/>
  <c r="T14" i="19"/>
  <c r="Q14" i="19"/>
  <c r="K14" i="19"/>
  <c r="H14" i="19"/>
  <c r="E14" i="19"/>
  <c r="AC13" i="19"/>
  <c r="Z13" i="19"/>
  <c r="T13" i="19"/>
  <c r="Q13" i="19"/>
  <c r="N13" i="19"/>
  <c r="K13" i="19"/>
  <c r="H13" i="19"/>
  <c r="E13" i="19"/>
  <c r="AC12" i="19"/>
  <c r="Z12" i="19"/>
  <c r="T12" i="19"/>
  <c r="Q12" i="19"/>
  <c r="N12" i="19"/>
  <c r="K12" i="19"/>
  <c r="H12" i="19"/>
  <c r="E12" i="19"/>
  <c r="AC11" i="19"/>
  <c r="Z11" i="19"/>
  <c r="T11" i="19"/>
  <c r="Q11" i="19"/>
  <c r="N11" i="19"/>
  <c r="K11" i="19"/>
  <c r="H11" i="19"/>
  <c r="E11" i="19"/>
  <c r="AC10" i="19"/>
  <c r="Z10" i="19"/>
  <c r="T10" i="19"/>
  <c r="Q10" i="19"/>
  <c r="N10" i="19"/>
  <c r="K10" i="19"/>
  <c r="H10" i="19"/>
  <c r="E10" i="19"/>
  <c r="AC8" i="19"/>
  <c r="Z8" i="19"/>
  <c r="T8" i="19"/>
  <c r="Q8" i="19"/>
  <c r="N8" i="19"/>
  <c r="K8" i="19"/>
  <c r="H8" i="19"/>
  <c r="E8" i="19"/>
  <c r="Z26" i="9"/>
  <c r="W26" i="9"/>
  <c r="T26" i="9"/>
  <c r="Q26" i="9"/>
  <c r="N26" i="9"/>
  <c r="K26" i="9"/>
  <c r="H26" i="9"/>
  <c r="E26" i="9"/>
  <c r="Z25" i="9"/>
  <c r="W25" i="9"/>
  <c r="T25" i="9"/>
  <c r="Q25" i="9"/>
  <c r="N25" i="9"/>
  <c r="K25" i="9"/>
  <c r="H25" i="9"/>
  <c r="E25" i="9"/>
  <c r="Z24" i="9"/>
  <c r="W24" i="9"/>
  <c r="T24" i="9"/>
  <c r="Q24" i="9"/>
  <c r="N24" i="9"/>
  <c r="K24" i="9"/>
  <c r="H24" i="9"/>
  <c r="E24" i="9"/>
  <c r="Z23" i="9"/>
  <c r="W23" i="9"/>
  <c r="T23" i="9"/>
  <c r="Q23" i="9"/>
  <c r="N23" i="9"/>
  <c r="K23" i="9"/>
  <c r="H23" i="9"/>
  <c r="E23" i="9"/>
  <c r="Z22" i="9"/>
  <c r="W22" i="9"/>
  <c r="T22" i="9"/>
  <c r="Q22" i="9"/>
  <c r="N22" i="9"/>
  <c r="K22" i="9"/>
  <c r="H22" i="9"/>
  <c r="E22" i="9"/>
  <c r="Z21" i="9"/>
  <c r="W21" i="9"/>
  <c r="T21" i="9"/>
  <c r="Q21" i="9"/>
  <c r="N21" i="9"/>
  <c r="K21" i="9"/>
  <c r="H21" i="9"/>
  <c r="E21" i="9"/>
  <c r="Z20" i="9"/>
  <c r="W20" i="9"/>
  <c r="T20" i="9"/>
  <c r="Q20" i="9"/>
  <c r="N20" i="9"/>
  <c r="K20" i="9"/>
  <c r="H20" i="9"/>
  <c r="E20" i="9"/>
  <c r="Z19" i="9"/>
  <c r="W19" i="9"/>
  <c r="T19" i="9"/>
  <c r="Q19" i="9"/>
  <c r="N19" i="9"/>
  <c r="H19" i="9"/>
  <c r="E19" i="9"/>
  <c r="Z18" i="9"/>
  <c r="W18" i="9"/>
  <c r="T18" i="9"/>
  <c r="Z17" i="9"/>
  <c r="W17" i="9"/>
  <c r="T17" i="9"/>
  <c r="Q17" i="9"/>
  <c r="N17" i="9"/>
  <c r="K17" i="9"/>
  <c r="H17" i="9"/>
  <c r="E17" i="9"/>
  <c r="Z16" i="9"/>
  <c r="W16" i="9"/>
  <c r="T16" i="9"/>
  <c r="Q16" i="9"/>
  <c r="N16" i="9"/>
  <c r="K16" i="9"/>
  <c r="H16" i="9"/>
  <c r="E16" i="9"/>
  <c r="Z15" i="9"/>
  <c r="W15" i="9"/>
  <c r="T15" i="9"/>
  <c r="Q15" i="9"/>
  <c r="N15" i="9"/>
  <c r="K15" i="9"/>
  <c r="H15" i="9"/>
  <c r="E15" i="9"/>
  <c r="Z14" i="9"/>
  <c r="W14" i="9"/>
  <c r="T14" i="9"/>
  <c r="Q14" i="9"/>
  <c r="N14" i="9"/>
  <c r="K14" i="9"/>
  <c r="H14" i="9"/>
  <c r="E14" i="9"/>
  <c r="Z13" i="9"/>
  <c r="W13" i="9"/>
  <c r="T13" i="9"/>
  <c r="Q13" i="9"/>
  <c r="N13" i="9"/>
  <c r="K13" i="9"/>
  <c r="H13" i="9"/>
  <c r="E13" i="9"/>
  <c r="Z12" i="9"/>
  <c r="W12" i="9"/>
  <c r="Q12" i="9"/>
  <c r="N12" i="9"/>
  <c r="K12" i="9"/>
  <c r="H12" i="9"/>
  <c r="E12" i="9"/>
  <c r="Z11" i="9"/>
  <c r="W11" i="9"/>
  <c r="T11" i="9"/>
  <c r="Q11" i="9"/>
  <c r="N11" i="9"/>
  <c r="K11" i="9"/>
  <c r="H11" i="9"/>
  <c r="E11" i="9"/>
  <c r="Z10" i="9"/>
  <c r="W10" i="9"/>
  <c r="Q10" i="9"/>
  <c r="N10" i="9"/>
  <c r="K10" i="9"/>
  <c r="H10" i="9"/>
  <c r="E10" i="9"/>
  <c r="Z9" i="9"/>
  <c r="W9" i="9"/>
  <c r="T9" i="9"/>
  <c r="Q9" i="9"/>
  <c r="N9" i="9"/>
  <c r="K9" i="9"/>
  <c r="H9" i="9"/>
  <c r="E9" i="9"/>
  <c r="Z8" i="9"/>
  <c r="W8" i="9"/>
  <c r="T8" i="9"/>
  <c r="Q8" i="9"/>
  <c r="N8" i="9"/>
  <c r="K8" i="9"/>
  <c r="H8" i="9"/>
  <c r="E8" i="9"/>
  <c r="AC26" i="8"/>
  <c r="Z26" i="8"/>
  <c r="W26" i="8"/>
  <c r="Q26" i="8"/>
  <c r="N26" i="8"/>
  <c r="K26" i="8"/>
  <c r="H26" i="8"/>
  <c r="E26" i="8"/>
  <c r="AC25" i="8"/>
  <c r="Z25" i="8"/>
  <c r="W25" i="8"/>
  <c r="Q25" i="8"/>
  <c r="N25" i="8"/>
  <c r="K25" i="8"/>
  <c r="H25" i="8"/>
  <c r="E25" i="8"/>
  <c r="AC24" i="8"/>
  <c r="Z24" i="8"/>
  <c r="W24" i="8"/>
  <c r="Q24" i="8"/>
  <c r="N24" i="8"/>
  <c r="K24" i="8"/>
  <c r="H24" i="8"/>
  <c r="E24" i="8"/>
  <c r="AC23" i="8"/>
  <c r="Z23" i="8"/>
  <c r="W23" i="8"/>
  <c r="Q23" i="8"/>
  <c r="N23" i="8"/>
  <c r="K23" i="8"/>
  <c r="H23" i="8"/>
  <c r="E23" i="8"/>
  <c r="AC22" i="8"/>
  <c r="Z22" i="8"/>
  <c r="W22" i="8"/>
  <c r="Q22" i="8"/>
  <c r="N22" i="8"/>
  <c r="K22" i="8"/>
  <c r="H22" i="8"/>
  <c r="E22" i="8"/>
  <c r="AC21" i="8"/>
  <c r="Z21" i="8"/>
  <c r="W21" i="8"/>
  <c r="Q21" i="8"/>
  <c r="N21" i="8"/>
  <c r="K21" i="8"/>
  <c r="H21" i="8"/>
  <c r="E21" i="8"/>
  <c r="AC20" i="8"/>
  <c r="Z20" i="8"/>
  <c r="W20" i="8"/>
  <c r="Q20" i="8"/>
  <c r="N20" i="8"/>
  <c r="K20" i="8"/>
  <c r="H20" i="8"/>
  <c r="E20" i="8"/>
  <c r="AC18" i="8"/>
  <c r="Z18" i="8"/>
  <c r="W18" i="8"/>
  <c r="Q18" i="8"/>
  <c r="N18" i="8"/>
  <c r="K18" i="8"/>
  <c r="H18" i="8"/>
  <c r="E18" i="8"/>
  <c r="AC17" i="8"/>
  <c r="Z17" i="8"/>
  <c r="W17" i="8"/>
  <c r="Q17" i="8"/>
  <c r="N17" i="8"/>
  <c r="K17" i="8"/>
  <c r="H17" i="8"/>
  <c r="E17" i="8"/>
  <c r="AC16" i="8"/>
  <c r="Z16" i="8"/>
  <c r="W16" i="8"/>
  <c r="Q16" i="8"/>
  <c r="N16" i="8"/>
  <c r="K16" i="8"/>
  <c r="H16" i="8"/>
  <c r="E16" i="8"/>
  <c r="AC15" i="8"/>
  <c r="Z15" i="8"/>
  <c r="W15" i="8"/>
  <c r="Q15" i="8"/>
  <c r="N15" i="8"/>
  <c r="K15" i="8"/>
  <c r="H15" i="8"/>
  <c r="E15" i="8"/>
  <c r="AC14" i="8"/>
  <c r="Z14" i="8"/>
  <c r="W14" i="8"/>
  <c r="Q14" i="8"/>
  <c r="N14" i="8"/>
  <c r="K14" i="8"/>
  <c r="H14" i="8"/>
  <c r="E14" i="8"/>
  <c r="AC13" i="8"/>
  <c r="Z13" i="8"/>
  <c r="W13" i="8"/>
  <c r="Q13" i="8"/>
  <c r="N13" i="8"/>
  <c r="K13" i="8"/>
  <c r="H13" i="8"/>
  <c r="E13" i="8"/>
  <c r="AC12" i="8"/>
  <c r="Z12" i="8"/>
  <c r="W12" i="8"/>
  <c r="N12" i="8"/>
  <c r="K12" i="8"/>
  <c r="H12" i="8"/>
  <c r="E12" i="8"/>
  <c r="AC11" i="8"/>
  <c r="Z11" i="8"/>
  <c r="W11" i="8"/>
  <c r="Q11" i="8"/>
  <c r="N11" i="8"/>
  <c r="K11" i="8"/>
  <c r="H11" i="8"/>
  <c r="E11" i="8"/>
  <c r="AC10" i="8"/>
  <c r="Z10" i="8"/>
  <c r="W10" i="8"/>
  <c r="Q10" i="8"/>
  <c r="N10" i="8"/>
  <c r="K10" i="8"/>
  <c r="E10" i="8"/>
  <c r="AC9" i="8"/>
  <c r="Z9" i="8"/>
  <c r="W9" i="8"/>
  <c r="Q9" i="8"/>
  <c r="N9" i="8"/>
  <c r="K9" i="8"/>
  <c r="H9" i="8"/>
  <c r="E9" i="8"/>
  <c r="AC8" i="8"/>
  <c r="Z8" i="8"/>
  <c r="W8" i="8"/>
  <c r="Q8" i="8"/>
  <c r="N8" i="8"/>
  <c r="K8" i="8"/>
  <c r="H8" i="8"/>
  <c r="E8" i="8"/>
  <c r="AC26" i="33"/>
  <c r="Z26" i="33"/>
  <c r="W26" i="33"/>
  <c r="T26" i="33"/>
  <c r="Q26" i="33"/>
  <c r="N26" i="33"/>
  <c r="K26" i="33"/>
  <c r="H26" i="33"/>
  <c r="AC25" i="33"/>
  <c r="Z25" i="33"/>
  <c r="W25" i="33"/>
  <c r="T25" i="33"/>
  <c r="Q25" i="33"/>
  <c r="N25" i="33"/>
  <c r="K25" i="33"/>
  <c r="H25" i="33"/>
  <c r="AC23" i="33"/>
  <c r="Z23" i="33"/>
  <c r="W23" i="33"/>
  <c r="T23" i="33"/>
  <c r="Q23" i="33"/>
  <c r="N23" i="33"/>
  <c r="K23" i="33"/>
  <c r="H23" i="33"/>
  <c r="AC22" i="33"/>
  <c r="Z22" i="33"/>
  <c r="W22" i="33"/>
  <c r="T22" i="33"/>
  <c r="Q22" i="33"/>
  <c r="N22" i="33"/>
  <c r="K22" i="33"/>
  <c r="H22" i="33"/>
  <c r="AC21" i="33"/>
  <c r="Z21" i="33"/>
  <c r="W21" i="33"/>
  <c r="T21" i="33"/>
  <c r="Q21" i="33"/>
  <c r="N21" i="33"/>
  <c r="K21" i="33"/>
  <c r="H21" i="33"/>
  <c r="AC20" i="33"/>
  <c r="Z20" i="33"/>
  <c r="W20" i="33"/>
  <c r="T20" i="33"/>
  <c r="Q20" i="33"/>
  <c r="N20" i="33"/>
  <c r="K20" i="33"/>
  <c r="H20" i="33"/>
  <c r="AC19" i="33"/>
  <c r="Z19" i="33"/>
  <c r="W19" i="33"/>
  <c r="T19" i="33"/>
  <c r="Q19" i="33"/>
  <c r="N19" i="33"/>
  <c r="K19" i="33"/>
  <c r="H19" i="33"/>
  <c r="AC18" i="33"/>
  <c r="Z18" i="33"/>
  <c r="W18" i="33"/>
  <c r="T18" i="33"/>
  <c r="Q18" i="33"/>
  <c r="N18" i="33"/>
  <c r="K18" i="33"/>
  <c r="H18" i="33"/>
  <c r="AC17" i="33"/>
  <c r="Z17" i="33"/>
  <c r="W17" i="33"/>
  <c r="T17" i="33"/>
  <c r="Q17" i="33"/>
  <c r="N17" i="33"/>
  <c r="K17" i="33"/>
  <c r="H17" i="33"/>
  <c r="AC16" i="33"/>
  <c r="Z16" i="33"/>
  <c r="W16" i="33"/>
  <c r="Q16" i="33"/>
  <c r="N16" i="33"/>
  <c r="K16" i="33"/>
  <c r="H16" i="33"/>
  <c r="AC15" i="33"/>
  <c r="Z15" i="33"/>
  <c r="W15" i="33"/>
  <c r="T15" i="33"/>
  <c r="Q15" i="33"/>
  <c r="N15" i="33"/>
  <c r="K15" i="33"/>
  <c r="H15" i="33"/>
  <c r="AC14" i="33"/>
  <c r="Z14" i="33"/>
  <c r="W14" i="33"/>
  <c r="T14" i="33"/>
  <c r="Q14" i="33"/>
  <c r="N14" i="33"/>
  <c r="K14" i="33"/>
  <c r="H14" i="33"/>
  <c r="AC13" i="33"/>
  <c r="Z13" i="33"/>
  <c r="W13" i="33"/>
  <c r="T13" i="33"/>
  <c r="Q13" i="33"/>
  <c r="N13" i="33"/>
  <c r="K13" i="33"/>
  <c r="H13" i="33"/>
  <c r="AC12" i="33"/>
  <c r="Z12" i="33"/>
  <c r="W12" i="33"/>
  <c r="T12" i="33"/>
  <c r="Q12" i="33"/>
  <c r="K12" i="33"/>
  <c r="H12" i="33"/>
  <c r="AC11" i="33"/>
  <c r="Z11" i="33"/>
  <c r="W11" i="33"/>
  <c r="T11" i="33"/>
  <c r="Q11" i="33"/>
  <c r="N11" i="33"/>
  <c r="K11" i="33"/>
  <c r="H11" i="33"/>
  <c r="AC10" i="33"/>
  <c r="Z10" i="33"/>
  <c r="W10" i="33"/>
  <c r="T10" i="33"/>
  <c r="Q10" i="33"/>
  <c r="N10" i="33"/>
  <c r="K10" i="33"/>
  <c r="H10" i="33"/>
  <c r="AC9" i="33"/>
  <c r="Z9" i="33"/>
  <c r="W9" i="33"/>
  <c r="T9" i="33"/>
  <c r="Q9" i="33"/>
  <c r="N9" i="33"/>
  <c r="K9" i="33"/>
  <c r="H9" i="33"/>
  <c r="AC8" i="33"/>
  <c r="Z8" i="33"/>
  <c r="W8" i="33"/>
  <c r="T8" i="33"/>
  <c r="Q8" i="33"/>
  <c r="N8" i="33"/>
  <c r="K8" i="33"/>
  <c r="H8" i="33"/>
  <c r="AC26" i="32"/>
  <c r="Z26" i="32"/>
  <c r="W26" i="32"/>
  <c r="T26" i="32"/>
  <c r="Q26" i="32"/>
  <c r="N26" i="32"/>
  <c r="K26" i="32"/>
  <c r="E26" i="32"/>
  <c r="AC25" i="32"/>
  <c r="Z25" i="32"/>
  <c r="W25" i="32"/>
  <c r="T25" i="32"/>
  <c r="Q25" i="32"/>
  <c r="N25" i="32"/>
  <c r="K25" i="32"/>
  <c r="E25" i="32"/>
  <c r="AC24" i="32"/>
  <c r="Z24" i="32"/>
  <c r="W24" i="32"/>
  <c r="T24" i="32"/>
  <c r="Q24" i="32"/>
  <c r="N24" i="32"/>
  <c r="K24" i="32"/>
  <c r="E24" i="32"/>
  <c r="AC23" i="32"/>
  <c r="Z23" i="32"/>
  <c r="W23" i="32"/>
  <c r="T23" i="32"/>
  <c r="Q23" i="32"/>
  <c r="N23" i="32"/>
  <c r="K23" i="32"/>
  <c r="E23" i="32"/>
  <c r="AC22" i="32"/>
  <c r="Z22" i="32"/>
  <c r="W22" i="32"/>
  <c r="T22" i="32"/>
  <c r="Q22" i="32"/>
  <c r="N22" i="32"/>
  <c r="K22" i="32"/>
  <c r="E22" i="32"/>
  <c r="AC21" i="32"/>
  <c r="Z21" i="32"/>
  <c r="W21" i="32"/>
  <c r="T21" i="32"/>
  <c r="Q21" i="32"/>
  <c r="N21" i="32"/>
  <c r="K21" i="32"/>
  <c r="E21" i="32"/>
  <c r="AC20" i="32"/>
  <c r="Z20" i="32"/>
  <c r="W20" i="32"/>
  <c r="T20" i="32"/>
  <c r="Q20" i="32"/>
  <c r="N20" i="32"/>
  <c r="K20" i="32"/>
  <c r="E20" i="32"/>
  <c r="AC19" i="32"/>
  <c r="Z19" i="32"/>
  <c r="W19" i="32"/>
  <c r="T19" i="32"/>
  <c r="Q19" i="32"/>
  <c r="N19" i="32"/>
  <c r="K19" i="32"/>
  <c r="E19" i="32"/>
  <c r="AC18" i="32"/>
  <c r="Z18" i="32"/>
  <c r="W18" i="32"/>
  <c r="T18" i="32"/>
  <c r="Q18" i="32"/>
  <c r="N18" i="32"/>
  <c r="K18" i="32"/>
  <c r="AC17" i="32"/>
  <c r="Z17" i="32"/>
  <c r="W17" i="32"/>
  <c r="T17" i="32"/>
  <c r="Q17" i="32"/>
  <c r="N17" i="32"/>
  <c r="K17" i="32"/>
  <c r="E17" i="32"/>
  <c r="AC16" i="32"/>
  <c r="Z16" i="32"/>
  <c r="W16" i="32"/>
  <c r="T16" i="32"/>
  <c r="Q16" i="32"/>
  <c r="N16" i="32"/>
  <c r="K16" i="32"/>
  <c r="E16" i="32"/>
  <c r="AC15" i="32"/>
  <c r="Z15" i="32"/>
  <c r="W15" i="32"/>
  <c r="T15" i="32"/>
  <c r="Q15" i="32"/>
  <c r="N15" i="32"/>
  <c r="K15" i="32"/>
  <c r="E15" i="32"/>
  <c r="AC14" i="32"/>
  <c r="Z14" i="32"/>
  <c r="W14" i="32"/>
  <c r="T14" i="32"/>
  <c r="Q14" i="32"/>
  <c r="N14" i="32"/>
  <c r="K14" i="32"/>
  <c r="E14" i="32"/>
  <c r="AC13" i="32"/>
  <c r="Z13" i="32"/>
  <c r="W13" i="32"/>
  <c r="T13" i="32"/>
  <c r="Q13" i="32"/>
  <c r="N13" i="32"/>
  <c r="K13" i="32"/>
  <c r="E13" i="32"/>
  <c r="AC12" i="32"/>
  <c r="Z12" i="32"/>
  <c r="W12" i="32"/>
  <c r="Q12" i="32"/>
  <c r="N12" i="32"/>
  <c r="K12" i="32"/>
  <c r="E12" i="32"/>
  <c r="AC11" i="32"/>
  <c r="Z11" i="32"/>
  <c r="W11" i="32"/>
  <c r="T11" i="32"/>
  <c r="Q11" i="32"/>
  <c r="N11" i="32"/>
  <c r="K11" i="32"/>
  <c r="E11" i="32"/>
  <c r="AC10" i="32"/>
  <c r="Z10" i="32"/>
  <c r="W10" i="32"/>
  <c r="T10" i="32"/>
  <c r="Q10" i="32"/>
  <c r="N10" i="32"/>
  <c r="K10" i="32"/>
  <c r="E10" i="32"/>
  <c r="AC9" i="32"/>
  <c r="Z9" i="32"/>
  <c r="W9" i="32"/>
  <c r="T9" i="32"/>
  <c r="Q9" i="32"/>
  <c r="N9" i="32"/>
  <c r="K9" i="32"/>
  <c r="E9" i="32"/>
  <c r="AC8" i="32"/>
  <c r="Z8" i="32"/>
  <c r="W8" i="32"/>
  <c r="T8" i="32"/>
  <c r="Q8" i="32"/>
  <c r="N8" i="32"/>
  <c r="K8" i="32"/>
  <c r="E8" i="32"/>
  <c r="AC26" i="31"/>
  <c r="Z26" i="31"/>
  <c r="W26" i="31"/>
  <c r="T26" i="31"/>
  <c r="Q26" i="31"/>
  <c r="N26" i="31"/>
  <c r="K26" i="31"/>
  <c r="H26" i="31"/>
  <c r="AC25" i="31"/>
  <c r="Z25" i="31"/>
  <c r="W25" i="31"/>
  <c r="T25" i="31"/>
  <c r="Q25" i="31"/>
  <c r="N25" i="31"/>
  <c r="K25" i="31"/>
  <c r="H25" i="31"/>
  <c r="AC24" i="31"/>
  <c r="Z24" i="31"/>
  <c r="W24" i="31"/>
  <c r="T24" i="31"/>
  <c r="Q24" i="31"/>
  <c r="N24" i="31"/>
  <c r="K24" i="31"/>
  <c r="H24" i="31"/>
  <c r="AC23" i="31"/>
  <c r="Z23" i="31"/>
  <c r="W23" i="31"/>
  <c r="T23" i="31"/>
  <c r="Q23" i="31"/>
  <c r="N23" i="31"/>
  <c r="K23" i="31"/>
  <c r="H23" i="31"/>
  <c r="AC22" i="31"/>
  <c r="Z22" i="31"/>
  <c r="W22" i="31"/>
  <c r="T22" i="31"/>
  <c r="Q22" i="31"/>
  <c r="N22" i="31"/>
  <c r="K22" i="31"/>
  <c r="H22" i="31"/>
  <c r="AC21" i="31"/>
  <c r="Z21" i="31"/>
  <c r="W21" i="31"/>
  <c r="T21" i="31"/>
  <c r="Q21" i="31"/>
  <c r="N21" i="31"/>
  <c r="K21" i="31"/>
  <c r="H21" i="31"/>
  <c r="AC20" i="31"/>
  <c r="Z20" i="31"/>
  <c r="W20" i="31"/>
  <c r="T20" i="31"/>
  <c r="Q20" i="31"/>
  <c r="N20" i="31"/>
  <c r="K20" i="31"/>
  <c r="H20" i="31"/>
  <c r="AC19" i="31"/>
  <c r="Z19" i="31"/>
  <c r="W19" i="31"/>
  <c r="T19" i="31"/>
  <c r="Q19" i="31"/>
  <c r="K19" i="31"/>
  <c r="H19" i="31"/>
  <c r="AC17" i="31"/>
  <c r="Z17" i="31"/>
  <c r="W17" i="31"/>
  <c r="T17" i="31"/>
  <c r="Q17" i="31"/>
  <c r="N17" i="31"/>
  <c r="K17" i="31"/>
  <c r="H17" i="31"/>
  <c r="AC16" i="31"/>
  <c r="Z16" i="31"/>
  <c r="W16" i="31"/>
  <c r="T16" i="31"/>
  <c r="Q16" i="31"/>
  <c r="N16" i="31"/>
  <c r="K16" i="31"/>
  <c r="H16" i="31"/>
  <c r="AC15" i="31"/>
  <c r="Z15" i="31"/>
  <c r="W15" i="31"/>
  <c r="T15" i="31"/>
  <c r="Q15" i="31"/>
  <c r="N15" i="31"/>
  <c r="K15" i="31"/>
  <c r="H15" i="31"/>
  <c r="AC14" i="31"/>
  <c r="Z14" i="31"/>
  <c r="W14" i="31"/>
  <c r="T14" i="31"/>
  <c r="Q14" i="31"/>
  <c r="N14" i="31"/>
  <c r="K14" i="31"/>
  <c r="H14" i="31"/>
  <c r="AC13" i="31"/>
  <c r="Z13" i="31"/>
  <c r="W13" i="31"/>
  <c r="T13" i="31"/>
  <c r="Q13" i="31"/>
  <c r="N13" i="31"/>
  <c r="K13" i="31"/>
  <c r="H13" i="31"/>
  <c r="AC12" i="31"/>
  <c r="Z12" i="31"/>
  <c r="W12" i="31"/>
  <c r="T12" i="31"/>
  <c r="Q12" i="31"/>
  <c r="N12" i="31"/>
  <c r="K12" i="31"/>
  <c r="H12" i="31"/>
  <c r="AC11" i="31"/>
  <c r="Z11" i="31"/>
  <c r="W11" i="31"/>
  <c r="T11" i="31"/>
  <c r="Q11" i="31"/>
  <c r="N11" i="31"/>
  <c r="K11" i="31"/>
  <c r="H11" i="31"/>
  <c r="AC10" i="31"/>
  <c r="Z10" i="31"/>
  <c r="W10" i="31"/>
  <c r="T10" i="31"/>
  <c r="Q10" i="31"/>
  <c r="N10" i="31"/>
  <c r="K10" i="31"/>
  <c r="H10" i="31"/>
  <c r="AC9" i="31"/>
  <c r="Z9" i="31"/>
  <c r="W9" i="31"/>
  <c r="T9" i="31"/>
  <c r="Q9" i="31"/>
  <c r="N9" i="31"/>
  <c r="K9" i="31"/>
  <c r="H9" i="31"/>
  <c r="AC8" i="31"/>
  <c r="Z8" i="31"/>
  <c r="W8" i="31"/>
  <c r="T8" i="31"/>
  <c r="Q8" i="31"/>
  <c r="N8" i="31"/>
  <c r="K8" i="31"/>
  <c r="H8" i="31"/>
  <c r="AC26" i="30"/>
  <c r="Z26" i="30"/>
  <c r="T26" i="30"/>
  <c r="Q26" i="30"/>
  <c r="N26" i="30"/>
  <c r="K26" i="30"/>
  <c r="H26" i="30"/>
  <c r="E26" i="30"/>
  <c r="AC25" i="30"/>
  <c r="Z25" i="30"/>
  <c r="T25" i="30"/>
  <c r="Q25" i="30"/>
  <c r="N25" i="30"/>
  <c r="K25" i="30"/>
  <c r="H25" i="30"/>
  <c r="E25" i="30"/>
  <c r="AC24" i="30"/>
  <c r="Z24" i="30"/>
  <c r="T24" i="30"/>
  <c r="Q24" i="30"/>
  <c r="K24" i="30"/>
  <c r="H24" i="30"/>
  <c r="E24" i="30"/>
  <c r="AC23" i="30"/>
  <c r="Z23" i="30"/>
  <c r="T23" i="30"/>
  <c r="Q23" i="30"/>
  <c r="N23" i="30"/>
  <c r="K23" i="30"/>
  <c r="H23" i="30"/>
  <c r="E23" i="30"/>
  <c r="AC22" i="30"/>
  <c r="Z22" i="30"/>
  <c r="T22" i="30"/>
  <c r="Q22" i="30"/>
  <c r="N22" i="30"/>
  <c r="K22" i="30"/>
  <c r="H22" i="30"/>
  <c r="E22" i="30"/>
  <c r="AC21" i="30"/>
  <c r="Z21" i="30"/>
  <c r="T21" i="30"/>
  <c r="Q21" i="30"/>
  <c r="N21" i="30"/>
  <c r="K21" i="30"/>
  <c r="H21" i="30"/>
  <c r="E21" i="30"/>
  <c r="AC20" i="30"/>
  <c r="Z20" i="30"/>
  <c r="T20" i="30"/>
  <c r="Q20" i="30"/>
  <c r="N20" i="30"/>
  <c r="K20" i="30"/>
  <c r="H20" i="30"/>
  <c r="E20" i="30"/>
  <c r="AC19" i="30"/>
  <c r="Z19" i="30"/>
  <c r="T19" i="30"/>
  <c r="Q19" i="30"/>
  <c r="N19" i="30"/>
  <c r="H19" i="30"/>
  <c r="E19" i="30"/>
  <c r="AC18" i="30"/>
  <c r="Z18" i="30"/>
  <c r="T18" i="30"/>
  <c r="Q18" i="30"/>
  <c r="N18" i="30"/>
  <c r="H18" i="30"/>
  <c r="AC17" i="30"/>
  <c r="Z17" i="30"/>
  <c r="T17" i="30"/>
  <c r="Q17" i="30"/>
  <c r="N17" i="30"/>
  <c r="K17" i="30"/>
  <c r="H17" i="30"/>
  <c r="E17" i="30"/>
  <c r="AC16" i="30"/>
  <c r="T16" i="30"/>
  <c r="Q16" i="30"/>
  <c r="N16" i="30"/>
  <c r="K16" i="30"/>
  <c r="H16" i="30"/>
  <c r="E16" i="30"/>
  <c r="AC15" i="30"/>
  <c r="Z15" i="30"/>
  <c r="T15" i="30"/>
  <c r="Q15" i="30"/>
  <c r="N15" i="30"/>
  <c r="K15" i="30"/>
  <c r="H15" i="30"/>
  <c r="E15" i="30"/>
  <c r="AC14" i="30"/>
  <c r="Z14" i="30"/>
  <c r="T14" i="30"/>
  <c r="Q14" i="30"/>
  <c r="K14" i="30"/>
  <c r="H14" i="30"/>
  <c r="AC13" i="30"/>
  <c r="Z13" i="30"/>
  <c r="T13" i="30"/>
  <c r="Q13" i="30"/>
  <c r="N13" i="30"/>
  <c r="K13" i="30"/>
  <c r="H13" i="30"/>
  <c r="E13" i="30"/>
  <c r="AC12" i="30"/>
  <c r="Z12" i="30"/>
  <c r="T12" i="30"/>
  <c r="Q12" i="30"/>
  <c r="K12" i="30"/>
  <c r="H12" i="30"/>
  <c r="E12" i="30"/>
  <c r="AC11" i="30"/>
  <c r="Z11" i="30"/>
  <c r="T11" i="30"/>
  <c r="Q11" i="30"/>
  <c r="N11" i="30"/>
  <c r="K11" i="30"/>
  <c r="H11" i="30"/>
  <c r="E11" i="30"/>
  <c r="AC10" i="30"/>
  <c r="Z10" i="30"/>
  <c r="T10" i="30"/>
  <c r="Q10" i="30"/>
  <c r="N10" i="30"/>
  <c r="H10" i="30"/>
  <c r="E10" i="30"/>
  <c r="AC9" i="30"/>
  <c r="Z9" i="30"/>
  <c r="T9" i="30"/>
  <c r="Q9" i="30"/>
  <c r="N9" i="30"/>
  <c r="K9" i="30"/>
  <c r="H9" i="30"/>
  <c r="E9" i="30"/>
  <c r="AC8" i="30"/>
  <c r="Z8" i="30"/>
  <c r="T8" i="30"/>
  <c r="Q8" i="30"/>
  <c r="K8" i="30"/>
  <c r="H8" i="30"/>
  <c r="E8" i="30"/>
  <c r="AC26" i="29"/>
  <c r="W26" i="29"/>
  <c r="T26" i="29"/>
  <c r="Q26" i="29"/>
  <c r="N26" i="29"/>
  <c r="K26" i="29"/>
  <c r="H26" i="29"/>
  <c r="E26" i="29"/>
  <c r="AC25" i="29"/>
  <c r="W25" i="29"/>
  <c r="T25" i="29"/>
  <c r="Q25" i="29"/>
  <c r="N25" i="29"/>
  <c r="K25" i="29"/>
  <c r="H25" i="29"/>
  <c r="E25" i="29"/>
  <c r="AC24" i="29"/>
  <c r="W24" i="29"/>
  <c r="T24" i="29"/>
  <c r="Q24" i="29"/>
  <c r="N24" i="29"/>
  <c r="K24" i="29"/>
  <c r="H24" i="29"/>
  <c r="E24" i="29"/>
  <c r="AC23" i="29"/>
  <c r="W23" i="29"/>
  <c r="T23" i="29"/>
  <c r="Q23" i="29"/>
  <c r="N23" i="29"/>
  <c r="K23" i="29"/>
  <c r="H23" i="29"/>
  <c r="AC22" i="29"/>
  <c r="W22" i="29"/>
  <c r="T22" i="29"/>
  <c r="Q22" i="29"/>
  <c r="N22" i="29"/>
  <c r="K22" i="29"/>
  <c r="H22" i="29"/>
  <c r="E22" i="29"/>
  <c r="AC21" i="29"/>
  <c r="W21" i="29"/>
  <c r="T21" i="29"/>
  <c r="Q21" i="29"/>
  <c r="N21" i="29"/>
  <c r="K21" i="29"/>
  <c r="H21" i="29"/>
  <c r="E21" i="29"/>
  <c r="AC20" i="29"/>
  <c r="W20" i="29"/>
  <c r="T20" i="29"/>
  <c r="Q20" i="29"/>
  <c r="N20" i="29"/>
  <c r="H20" i="29"/>
  <c r="E20" i="29"/>
  <c r="AC19" i="29"/>
  <c r="W19" i="29"/>
  <c r="Q19" i="29"/>
  <c r="N19" i="29"/>
  <c r="K19" i="29"/>
  <c r="H19" i="29"/>
  <c r="E19" i="29"/>
  <c r="AC18" i="29"/>
  <c r="W18" i="29"/>
  <c r="T18" i="29"/>
  <c r="Q18" i="29"/>
  <c r="N18" i="29"/>
  <c r="K18" i="29"/>
  <c r="H18" i="29"/>
  <c r="AC17" i="29"/>
  <c r="W17" i="29"/>
  <c r="T17" i="29"/>
  <c r="Q17" i="29"/>
  <c r="N17" i="29"/>
  <c r="K17" i="29"/>
  <c r="H17" i="29"/>
  <c r="E17" i="29"/>
  <c r="AC16" i="29"/>
  <c r="W16" i="29"/>
  <c r="T16" i="29"/>
  <c r="Q16" i="29"/>
  <c r="N16" i="29"/>
  <c r="K16" i="29"/>
  <c r="H16" i="29"/>
  <c r="AC15" i="29"/>
  <c r="W15" i="29"/>
  <c r="T15" i="29"/>
  <c r="Q15" i="29"/>
  <c r="N15" i="29"/>
  <c r="K15" i="29"/>
  <c r="H15" i="29"/>
  <c r="E15" i="29"/>
  <c r="AC14" i="29"/>
  <c r="W14" i="29"/>
  <c r="Q14" i="29"/>
  <c r="N14" i="29"/>
  <c r="K14" i="29"/>
  <c r="H14" i="29"/>
  <c r="E14" i="29"/>
  <c r="AC13" i="29"/>
  <c r="W13" i="29"/>
  <c r="T13" i="29"/>
  <c r="Q13" i="29"/>
  <c r="N13" i="29"/>
  <c r="K13" i="29"/>
  <c r="H13" i="29"/>
  <c r="E13" i="29"/>
  <c r="AC12" i="29"/>
  <c r="W12" i="29"/>
  <c r="T12" i="29"/>
  <c r="Q12" i="29"/>
  <c r="N12" i="29"/>
  <c r="K12" i="29"/>
  <c r="H12" i="29"/>
  <c r="E12" i="29"/>
  <c r="AC11" i="29"/>
  <c r="W11" i="29"/>
  <c r="T11" i="29"/>
  <c r="Q11" i="29"/>
  <c r="N11" i="29"/>
  <c r="K11" i="29"/>
  <c r="H11" i="29"/>
  <c r="E11" i="29"/>
  <c r="AC10" i="29"/>
  <c r="W10" i="29"/>
  <c r="T10" i="29"/>
  <c r="N10" i="29"/>
  <c r="K10" i="29"/>
  <c r="H10" i="29"/>
  <c r="E10" i="29"/>
  <c r="AC9" i="29"/>
  <c r="W9" i="29"/>
  <c r="T9" i="29"/>
  <c r="Q9" i="29"/>
  <c r="N9" i="29"/>
  <c r="K9" i="29"/>
  <c r="H9" i="29"/>
  <c r="E9" i="29"/>
  <c r="AC8" i="29"/>
  <c r="W8" i="29"/>
  <c r="T8" i="29"/>
  <c r="Q8" i="29"/>
  <c r="N8" i="29"/>
  <c r="K8" i="29"/>
  <c r="H8" i="29"/>
  <c r="E8" i="29"/>
  <c r="AC26" i="28"/>
  <c r="W26" i="28"/>
  <c r="T26" i="28"/>
  <c r="Q26" i="28"/>
  <c r="N26" i="28"/>
  <c r="K26" i="28"/>
  <c r="H26" i="28"/>
  <c r="E26" i="28"/>
  <c r="AC25" i="28"/>
  <c r="W25" i="28"/>
  <c r="T25" i="28"/>
  <c r="Q25" i="28"/>
  <c r="N25" i="28"/>
  <c r="K25" i="28"/>
  <c r="H25" i="28"/>
  <c r="E25" i="28"/>
  <c r="AC24" i="28"/>
  <c r="W24" i="28"/>
  <c r="T24" i="28"/>
  <c r="Q24" i="28"/>
  <c r="N24" i="28"/>
  <c r="K24" i="28"/>
  <c r="H24" i="28"/>
  <c r="E24" i="28"/>
  <c r="AC21" i="28"/>
  <c r="W21" i="28"/>
  <c r="T21" i="28"/>
  <c r="Q21" i="28"/>
  <c r="N21" i="28"/>
  <c r="K21" i="28"/>
  <c r="H21" i="28"/>
  <c r="E21" i="28"/>
  <c r="AC20" i="28"/>
  <c r="W20" i="28"/>
  <c r="T20" i="28"/>
  <c r="Q20" i="28"/>
  <c r="N20" i="28"/>
  <c r="K20" i="28"/>
  <c r="H20" i="28"/>
  <c r="E20" i="28"/>
  <c r="AC19" i="28"/>
  <c r="T19" i="28"/>
  <c r="Q19" i="28"/>
  <c r="N19" i="28"/>
  <c r="K19" i="28"/>
  <c r="H19" i="28"/>
  <c r="E19" i="28"/>
  <c r="AC18" i="28"/>
  <c r="W18" i="28"/>
  <c r="T18" i="28"/>
  <c r="Q18" i="28"/>
  <c r="N18" i="28"/>
  <c r="K18" i="28"/>
  <c r="H18" i="28"/>
  <c r="AC17" i="28"/>
  <c r="W17" i="28"/>
  <c r="T17" i="28"/>
  <c r="Q17" i="28"/>
  <c r="N17" i="28"/>
  <c r="K17" i="28"/>
  <c r="H17" i="28"/>
  <c r="E17" i="28"/>
  <c r="AC16" i="28"/>
  <c r="W16" i="28"/>
  <c r="T16" i="28"/>
  <c r="Q16" i="28"/>
  <c r="N16" i="28"/>
  <c r="K16" i="28"/>
  <c r="H16" i="28"/>
  <c r="E16" i="28"/>
  <c r="AC15" i="28"/>
  <c r="W15" i="28"/>
  <c r="T15" i="28"/>
  <c r="Q15" i="28"/>
  <c r="N15" i="28"/>
  <c r="K15" i="28"/>
  <c r="H15" i="28"/>
  <c r="E15" i="28"/>
  <c r="AC14" i="28"/>
  <c r="W14" i="28"/>
  <c r="T14" i="28"/>
  <c r="Q14" i="28"/>
  <c r="N14" i="28"/>
  <c r="K14" i="28"/>
  <c r="H14" i="28"/>
  <c r="E14" i="28"/>
  <c r="AC13" i="28"/>
  <c r="W13" i="28"/>
  <c r="T13" i="28"/>
  <c r="Q13" i="28"/>
  <c r="N13" i="28"/>
  <c r="K13" i="28"/>
  <c r="H13" i="28"/>
  <c r="E13" i="28"/>
  <c r="AC12" i="28"/>
  <c r="W12" i="28"/>
  <c r="T12" i="28"/>
  <c r="N12" i="28"/>
  <c r="K12" i="28"/>
  <c r="H12" i="28"/>
  <c r="E12" i="28"/>
  <c r="AC11" i="28"/>
  <c r="W11" i="28"/>
  <c r="T11" i="28"/>
  <c r="Q11" i="28"/>
  <c r="N11" i="28"/>
  <c r="K11" i="28"/>
  <c r="H11" i="28"/>
  <c r="E11" i="28"/>
  <c r="AC10" i="28"/>
  <c r="W10" i="28"/>
  <c r="T10" i="28"/>
  <c r="Q10" i="28"/>
  <c r="N10" i="28"/>
  <c r="K10" i="28"/>
  <c r="H10" i="28"/>
  <c r="E10" i="28"/>
  <c r="AC9" i="28"/>
  <c r="W9" i="28"/>
  <c r="T9" i="28"/>
  <c r="Q9" i="28"/>
  <c r="N9" i="28"/>
  <c r="K9" i="28"/>
  <c r="H9" i="28"/>
  <c r="E9" i="28"/>
  <c r="AC8" i="28"/>
  <c r="W8" i="28"/>
  <c r="T8" i="28"/>
  <c r="Q8" i="28"/>
  <c r="N8" i="28"/>
  <c r="K8" i="28"/>
  <c r="H8" i="28"/>
  <c r="E8" i="28"/>
  <c r="AC26" i="26"/>
  <c r="Z26" i="26"/>
  <c r="W26" i="26"/>
  <c r="T26" i="26"/>
  <c r="N26" i="26"/>
  <c r="K26" i="26"/>
  <c r="H26" i="26"/>
  <c r="E26" i="26"/>
  <c r="AC25" i="26"/>
  <c r="Z25" i="26"/>
  <c r="W25" i="26"/>
  <c r="T25" i="26"/>
  <c r="N25" i="26"/>
  <c r="K25" i="26"/>
  <c r="H25" i="26"/>
  <c r="E25" i="26"/>
  <c r="AC24" i="26"/>
  <c r="Z24" i="26"/>
  <c r="W24" i="26"/>
  <c r="T24" i="26"/>
  <c r="N24" i="26"/>
  <c r="K24" i="26"/>
  <c r="H24" i="26"/>
  <c r="E24" i="26"/>
  <c r="AC23" i="26"/>
  <c r="Z23" i="26"/>
  <c r="W23" i="26"/>
  <c r="T23" i="26"/>
  <c r="N23" i="26"/>
  <c r="K23" i="26"/>
  <c r="H23" i="26"/>
  <c r="E23" i="26"/>
  <c r="AC22" i="26"/>
  <c r="Z22" i="26"/>
  <c r="W22" i="26"/>
  <c r="T22" i="26"/>
  <c r="N22" i="26"/>
  <c r="K22" i="26"/>
  <c r="H22" i="26"/>
  <c r="E22" i="26"/>
  <c r="AC21" i="26"/>
  <c r="Z21" i="26"/>
  <c r="W21" i="26"/>
  <c r="T21" i="26"/>
  <c r="N21" i="26"/>
  <c r="K21" i="26"/>
  <c r="H21" i="26"/>
  <c r="E21" i="26"/>
  <c r="AC20" i="26"/>
  <c r="Z20" i="26"/>
  <c r="W20" i="26"/>
  <c r="T20" i="26"/>
  <c r="N20" i="26"/>
  <c r="K20" i="26"/>
  <c r="H20" i="26"/>
  <c r="E20" i="26"/>
  <c r="AC19" i="26"/>
  <c r="Z19" i="26"/>
  <c r="W19" i="26"/>
  <c r="T19" i="26"/>
  <c r="N19" i="26"/>
  <c r="K19" i="26"/>
  <c r="H19" i="26"/>
  <c r="E19" i="26"/>
  <c r="AC17" i="26"/>
  <c r="Z17" i="26"/>
  <c r="W17" i="26"/>
  <c r="T17" i="26"/>
  <c r="N17" i="26"/>
  <c r="K17" i="26"/>
  <c r="H17" i="26"/>
  <c r="E17" i="26"/>
  <c r="AC16" i="26"/>
  <c r="Z16" i="26"/>
  <c r="W16" i="26"/>
  <c r="T16" i="26"/>
  <c r="AC15" i="26"/>
  <c r="Z15" i="26"/>
  <c r="W15" i="26"/>
  <c r="T15" i="26"/>
  <c r="N15" i="26"/>
  <c r="K15" i="26"/>
  <c r="H15" i="26"/>
  <c r="E15" i="26"/>
  <c r="AC14" i="26"/>
  <c r="Z14" i="26"/>
  <c r="W14" i="26"/>
  <c r="T14" i="26"/>
  <c r="N14" i="26"/>
  <c r="K14" i="26"/>
  <c r="H14" i="26"/>
  <c r="AC13" i="26"/>
  <c r="Z13" i="26"/>
  <c r="W13" i="26"/>
  <c r="T13" i="26"/>
  <c r="N13" i="26"/>
  <c r="K13" i="26"/>
  <c r="H13" i="26"/>
  <c r="E13" i="26"/>
  <c r="AC12" i="26"/>
  <c r="Z12" i="26"/>
  <c r="W12" i="26"/>
  <c r="T12" i="26"/>
  <c r="N12" i="26"/>
  <c r="K12" i="26"/>
  <c r="H12" i="26"/>
  <c r="E12" i="26"/>
  <c r="AC11" i="26"/>
  <c r="Z11" i="26"/>
  <c r="W11" i="26"/>
  <c r="T11" i="26"/>
  <c r="N11" i="26"/>
  <c r="K11" i="26"/>
  <c r="H11" i="26"/>
  <c r="E11" i="26"/>
  <c r="AC10" i="26"/>
  <c r="W10" i="26"/>
  <c r="T10" i="26"/>
  <c r="N10" i="26"/>
  <c r="K10" i="26"/>
  <c r="H10" i="26"/>
  <c r="E10" i="26"/>
  <c r="AC8" i="26"/>
  <c r="Z8" i="26"/>
  <c r="W8" i="26"/>
  <c r="T8" i="26"/>
  <c r="N8" i="26"/>
  <c r="K8" i="26"/>
  <c r="H8" i="26"/>
  <c r="E8" i="26"/>
  <c r="AC26" i="25"/>
  <c r="Z26" i="25"/>
  <c r="W26" i="25"/>
  <c r="T26" i="25"/>
  <c r="N26" i="25"/>
  <c r="K26" i="25"/>
  <c r="H26" i="25"/>
  <c r="E26" i="25"/>
  <c r="AC25" i="25"/>
  <c r="Z25" i="25"/>
  <c r="W25" i="25"/>
  <c r="T25" i="25"/>
  <c r="N25" i="25"/>
  <c r="K25" i="25"/>
  <c r="H25" i="25"/>
  <c r="E25" i="25"/>
  <c r="AC24" i="25"/>
  <c r="Z24" i="25"/>
  <c r="W24" i="25"/>
  <c r="T24" i="25"/>
  <c r="N24" i="25"/>
  <c r="K24" i="25"/>
  <c r="H24" i="25"/>
  <c r="E24" i="25"/>
  <c r="AC23" i="25"/>
  <c r="Z23" i="25"/>
  <c r="W23" i="25"/>
  <c r="T23" i="25"/>
  <c r="N23" i="25"/>
  <c r="K23" i="25"/>
  <c r="H23" i="25"/>
  <c r="E23" i="25"/>
  <c r="AC22" i="25"/>
  <c r="Z22" i="25"/>
  <c r="W22" i="25"/>
  <c r="T22" i="25"/>
  <c r="N22" i="25"/>
  <c r="K22" i="25"/>
  <c r="H22" i="25"/>
  <c r="E22" i="25"/>
  <c r="AC21" i="25"/>
  <c r="W21" i="25"/>
  <c r="T21" i="25"/>
  <c r="N21" i="25"/>
  <c r="K21" i="25"/>
  <c r="H21" i="25"/>
  <c r="E21" i="25"/>
  <c r="AC20" i="25"/>
  <c r="Z20" i="25"/>
  <c r="W20" i="25"/>
  <c r="T20" i="25"/>
  <c r="N20" i="25"/>
  <c r="K20" i="25"/>
  <c r="H20" i="25"/>
  <c r="E20" i="25"/>
  <c r="AC19" i="25"/>
  <c r="Z19" i="25"/>
  <c r="W19" i="25"/>
  <c r="T19" i="25"/>
  <c r="N19" i="25"/>
  <c r="K19" i="25"/>
  <c r="H19" i="25"/>
  <c r="E19" i="25"/>
  <c r="AC17" i="25"/>
  <c r="Z17" i="25"/>
  <c r="W17" i="25"/>
  <c r="T17" i="25"/>
  <c r="N17" i="25"/>
  <c r="K17" i="25"/>
  <c r="H17" i="25"/>
  <c r="E17" i="25"/>
  <c r="AC16" i="25"/>
  <c r="Z16" i="25"/>
  <c r="W16" i="25"/>
  <c r="T16" i="25"/>
  <c r="N16" i="25"/>
  <c r="K16" i="25"/>
  <c r="H16" i="25"/>
  <c r="E16" i="25"/>
  <c r="AC15" i="25"/>
  <c r="Z15" i="25"/>
  <c r="W15" i="25"/>
  <c r="T15" i="25"/>
  <c r="N15" i="25"/>
  <c r="K15" i="25"/>
  <c r="H15" i="25"/>
  <c r="E15" i="25"/>
  <c r="AC14" i="25"/>
  <c r="Z14" i="25"/>
  <c r="W14" i="25"/>
  <c r="T14" i="25"/>
  <c r="N14" i="25"/>
  <c r="K14" i="25"/>
  <c r="H14" i="25"/>
  <c r="E14" i="25"/>
  <c r="AC13" i="25"/>
  <c r="Z13" i="25"/>
  <c r="W13" i="25"/>
  <c r="T13" i="25"/>
  <c r="N13" i="25"/>
  <c r="K13" i="25"/>
  <c r="H13" i="25"/>
  <c r="E13" i="25"/>
  <c r="AC11" i="25"/>
  <c r="Z11" i="25"/>
  <c r="W11" i="25"/>
  <c r="T11" i="25"/>
  <c r="N11" i="25"/>
  <c r="K11" i="25"/>
  <c r="H11" i="25"/>
  <c r="E11" i="25"/>
  <c r="AC10" i="25"/>
  <c r="Z10" i="25"/>
  <c r="W10" i="25"/>
  <c r="T10" i="25"/>
  <c r="N10" i="25"/>
  <c r="K10" i="25"/>
  <c r="H10" i="25"/>
  <c r="E10" i="25"/>
  <c r="AC8" i="25"/>
  <c r="Z8" i="25"/>
  <c r="W8" i="25"/>
  <c r="T8" i="25"/>
  <c r="N8" i="25"/>
  <c r="K8" i="25"/>
  <c r="H8" i="25"/>
  <c r="E8" i="25"/>
  <c r="AC25" i="24"/>
  <c r="Z25" i="24"/>
  <c r="W25" i="24"/>
  <c r="Q25" i="24"/>
  <c r="N25" i="24"/>
  <c r="K25" i="24"/>
  <c r="H25" i="24"/>
  <c r="E25" i="24"/>
  <c r="AC24" i="24"/>
  <c r="Z24" i="24"/>
  <c r="W24" i="24"/>
  <c r="Q24" i="24"/>
  <c r="N24" i="24"/>
  <c r="K24" i="24"/>
  <c r="H24" i="24"/>
  <c r="E24" i="24"/>
  <c r="AC23" i="24"/>
  <c r="Z23" i="24"/>
  <c r="W23" i="24"/>
  <c r="Q23" i="24"/>
  <c r="N23" i="24"/>
  <c r="K23" i="24"/>
  <c r="H23" i="24"/>
  <c r="E23" i="24"/>
  <c r="AC22" i="24"/>
  <c r="Z22" i="24"/>
  <c r="W22" i="24"/>
  <c r="Q22" i="24"/>
  <c r="N22" i="24"/>
  <c r="K22" i="24"/>
  <c r="H22" i="24"/>
  <c r="E22" i="24"/>
  <c r="AC21" i="24"/>
  <c r="Z21" i="24"/>
  <c r="W21" i="24"/>
  <c r="Q21" i="24"/>
  <c r="N21" i="24"/>
  <c r="K21" i="24"/>
  <c r="H21" i="24"/>
  <c r="E21" i="24"/>
  <c r="AC20" i="24"/>
  <c r="Z20" i="24"/>
  <c r="W20" i="24"/>
  <c r="Q20" i="24"/>
  <c r="N20" i="24"/>
  <c r="K20" i="24"/>
  <c r="H20" i="24"/>
  <c r="E20" i="24"/>
  <c r="AC19" i="24"/>
  <c r="Z19" i="24"/>
  <c r="W19" i="24"/>
  <c r="Q19" i="24"/>
  <c r="N19" i="24"/>
  <c r="K19" i="24"/>
  <c r="H19" i="24"/>
  <c r="E19" i="24"/>
  <c r="AC17" i="24"/>
  <c r="Z17" i="24"/>
  <c r="W17" i="24"/>
  <c r="Q17" i="24"/>
  <c r="N17" i="24"/>
  <c r="K17" i="24"/>
  <c r="H17" i="24"/>
  <c r="E17" i="24"/>
  <c r="AC16" i="24"/>
  <c r="Z16" i="24"/>
  <c r="W16" i="24"/>
  <c r="Q16" i="24"/>
  <c r="N16" i="24"/>
  <c r="K16" i="24"/>
  <c r="H16" i="24"/>
  <c r="E16" i="24"/>
  <c r="AC14" i="24"/>
  <c r="Z14" i="24"/>
  <c r="W14" i="24"/>
  <c r="Q14" i="24"/>
  <c r="N14" i="24"/>
  <c r="K14" i="24"/>
  <c r="H14" i="24"/>
  <c r="E14" i="24"/>
  <c r="AC13" i="24"/>
  <c r="Z13" i="24"/>
  <c r="W13" i="24"/>
  <c r="Q13" i="24"/>
  <c r="N13" i="24"/>
  <c r="K13" i="24"/>
  <c r="H13" i="24"/>
  <c r="E13" i="24"/>
  <c r="AC12" i="24"/>
  <c r="Z12" i="24"/>
  <c r="Q12" i="24"/>
  <c r="N12" i="24"/>
  <c r="K12" i="24"/>
  <c r="H12" i="24"/>
  <c r="E12" i="24"/>
  <c r="AC11" i="24"/>
  <c r="Z11" i="24"/>
  <c r="W11" i="24"/>
  <c r="Q11" i="24"/>
  <c r="N11" i="24"/>
  <c r="K11" i="24"/>
  <c r="H11" i="24"/>
  <c r="E11" i="24"/>
  <c r="AC10" i="24"/>
  <c r="Z10" i="24"/>
  <c r="W10" i="24"/>
  <c r="Q10" i="24"/>
  <c r="N10" i="24"/>
  <c r="K10" i="24"/>
  <c r="H10" i="24"/>
  <c r="E10" i="24"/>
  <c r="AC9" i="24"/>
  <c r="Z9" i="24"/>
  <c r="W9" i="24"/>
  <c r="Q9" i="24"/>
  <c r="N9" i="24"/>
  <c r="K9" i="24"/>
  <c r="H9" i="24"/>
  <c r="E9" i="24"/>
  <c r="AC8" i="24"/>
  <c r="Z8" i="24"/>
  <c r="W8" i="24"/>
  <c r="Q8" i="24"/>
  <c r="N8" i="24"/>
  <c r="K8" i="24"/>
  <c r="H8" i="24"/>
  <c r="E8" i="24"/>
  <c r="AC26" i="23"/>
  <c r="AC25" i="23"/>
  <c r="Z25" i="23"/>
  <c r="W25" i="23"/>
  <c r="T25" i="23"/>
  <c r="N25" i="23"/>
  <c r="K25" i="23"/>
  <c r="H25" i="23"/>
  <c r="E25" i="23"/>
  <c r="AC24" i="23"/>
  <c r="W24" i="23"/>
  <c r="T24" i="23"/>
  <c r="N24" i="23"/>
  <c r="K24" i="23"/>
  <c r="H24" i="23"/>
  <c r="E24" i="23"/>
  <c r="AC22" i="23"/>
  <c r="Z22" i="23"/>
  <c r="W22" i="23"/>
  <c r="T22" i="23"/>
  <c r="N22" i="23"/>
  <c r="K22" i="23"/>
  <c r="H22" i="23"/>
  <c r="E22" i="23"/>
  <c r="AC21" i="23"/>
  <c r="Z21" i="23"/>
  <c r="W21" i="23"/>
  <c r="T21" i="23"/>
  <c r="N21" i="23"/>
  <c r="K21" i="23"/>
  <c r="H21" i="23"/>
  <c r="E21" i="23"/>
  <c r="AC20" i="23"/>
  <c r="Z20" i="23"/>
  <c r="W20" i="23"/>
  <c r="T20" i="23"/>
  <c r="N20" i="23"/>
  <c r="K20" i="23"/>
  <c r="H20" i="23"/>
  <c r="E20" i="23"/>
  <c r="AC19" i="23"/>
  <c r="Z19" i="23"/>
  <c r="N19" i="23"/>
  <c r="K19" i="23"/>
  <c r="H19" i="23"/>
  <c r="E19" i="23"/>
  <c r="AC18" i="23"/>
  <c r="Z18" i="23"/>
  <c r="W18" i="23"/>
  <c r="T18" i="23"/>
  <c r="N18" i="23"/>
  <c r="K18" i="23"/>
  <c r="H18" i="23"/>
  <c r="AC17" i="23"/>
  <c r="Z17" i="23"/>
  <c r="W17" i="23"/>
  <c r="T17" i="23"/>
  <c r="N17" i="23"/>
  <c r="K17" i="23"/>
  <c r="H17" i="23"/>
  <c r="E17" i="23"/>
  <c r="AC16" i="23"/>
  <c r="Z16" i="23"/>
  <c r="W16" i="23"/>
  <c r="T16" i="23"/>
  <c r="N16" i="23"/>
  <c r="K16" i="23"/>
  <c r="H16" i="23"/>
  <c r="E16" i="23"/>
  <c r="AC15" i="23"/>
  <c r="AC14" i="23"/>
  <c r="W14" i="23"/>
  <c r="T14" i="23"/>
  <c r="N14" i="23"/>
  <c r="K14" i="23"/>
  <c r="H14" i="23"/>
  <c r="E14" i="23"/>
  <c r="AC13" i="23"/>
  <c r="Z13" i="23"/>
  <c r="W13" i="23"/>
  <c r="T13" i="23"/>
  <c r="N13" i="23"/>
  <c r="K13" i="23"/>
  <c r="H13" i="23"/>
  <c r="E13" i="23"/>
  <c r="AC12" i="23"/>
  <c r="Z12" i="23"/>
  <c r="W12" i="23"/>
  <c r="T12" i="23"/>
  <c r="N12" i="23"/>
  <c r="K12" i="23"/>
  <c r="H12" i="23"/>
  <c r="E12" i="23"/>
  <c r="AC11" i="23"/>
  <c r="Z11" i="23"/>
  <c r="W11" i="23"/>
  <c r="T11" i="23"/>
  <c r="N11" i="23"/>
  <c r="K11" i="23"/>
  <c r="H11" i="23"/>
  <c r="E11" i="23"/>
  <c r="AC10" i="23"/>
  <c r="Z10" i="23"/>
  <c r="W10" i="23"/>
  <c r="T10" i="23"/>
  <c r="N10" i="23"/>
  <c r="H10" i="23"/>
  <c r="E10" i="23"/>
  <c r="AC9" i="23"/>
  <c r="Z9" i="23"/>
  <c r="W9" i="23"/>
  <c r="T9" i="23"/>
  <c r="N9" i="23"/>
  <c r="K9" i="23"/>
  <c r="H9" i="23"/>
  <c r="E9" i="23"/>
  <c r="AC8" i="23"/>
  <c r="Z8" i="23"/>
  <c r="W8" i="23"/>
  <c r="T8" i="23"/>
  <c r="N8" i="23"/>
  <c r="K8" i="23"/>
  <c r="H8" i="23"/>
  <c r="E8" i="23"/>
  <c r="Z26" i="22"/>
  <c r="W26" i="22"/>
  <c r="T26" i="22"/>
  <c r="Q26" i="22"/>
  <c r="N26" i="22"/>
  <c r="K26" i="22"/>
  <c r="H26" i="22"/>
  <c r="E26" i="22"/>
  <c r="Z25" i="22"/>
  <c r="W25" i="22"/>
  <c r="T25" i="22"/>
  <c r="Q25" i="22"/>
  <c r="N25" i="22"/>
  <c r="K25" i="22"/>
  <c r="H25" i="22"/>
  <c r="E25" i="22"/>
  <c r="N24" i="22"/>
  <c r="K24" i="22"/>
  <c r="H24" i="22"/>
  <c r="Z23" i="22"/>
  <c r="W23" i="22"/>
  <c r="T23" i="22"/>
  <c r="Q23" i="22"/>
  <c r="N23" i="22"/>
  <c r="K23" i="22"/>
  <c r="H23" i="22"/>
  <c r="E23" i="22"/>
  <c r="Z22" i="22"/>
  <c r="W22" i="22"/>
  <c r="T22" i="22"/>
  <c r="Q22" i="22"/>
  <c r="N22" i="22"/>
  <c r="K22" i="22"/>
  <c r="H22" i="22"/>
  <c r="E22" i="22"/>
  <c r="Z21" i="22"/>
  <c r="W21" i="22"/>
  <c r="T21" i="22"/>
  <c r="Q21" i="22"/>
  <c r="N21" i="22"/>
  <c r="K21" i="22"/>
  <c r="H21" i="22"/>
  <c r="E21" i="22"/>
  <c r="Z20" i="22"/>
  <c r="W20" i="22"/>
  <c r="T20" i="22"/>
  <c r="Q20" i="22"/>
  <c r="N20" i="22"/>
  <c r="K20" i="22"/>
  <c r="H20" i="22"/>
  <c r="E20" i="22"/>
  <c r="Z19" i="22"/>
  <c r="W19" i="22"/>
  <c r="T19" i="22"/>
  <c r="Q19" i="22"/>
  <c r="N19" i="22"/>
  <c r="K19" i="22"/>
  <c r="H19" i="22"/>
  <c r="E19" i="22"/>
  <c r="Z18" i="22"/>
  <c r="W18" i="22"/>
  <c r="T18" i="22"/>
  <c r="Q18" i="22"/>
  <c r="N18" i="22"/>
  <c r="K18" i="22"/>
  <c r="H18" i="22"/>
  <c r="E18" i="22"/>
  <c r="Z17" i="22"/>
  <c r="W17" i="22"/>
  <c r="T17" i="22"/>
  <c r="Q17" i="22"/>
  <c r="N17" i="22"/>
  <c r="K17" i="22"/>
  <c r="H17" i="22"/>
  <c r="E17" i="22"/>
  <c r="Z16" i="22"/>
  <c r="W16" i="22"/>
  <c r="T16" i="22"/>
  <c r="Q16" i="22"/>
  <c r="N16" i="22"/>
  <c r="K16" i="22"/>
  <c r="H16" i="22"/>
  <c r="E16" i="22"/>
  <c r="Z15" i="22"/>
  <c r="W15" i="22"/>
  <c r="T15" i="22"/>
  <c r="Q15" i="22"/>
  <c r="N15" i="22"/>
  <c r="K15" i="22"/>
  <c r="H15" i="22"/>
  <c r="E15" i="22"/>
  <c r="Z14" i="22"/>
  <c r="W14" i="22"/>
  <c r="T14" i="22"/>
  <c r="Q14" i="22"/>
  <c r="N14" i="22"/>
  <c r="K14" i="22"/>
  <c r="H14" i="22"/>
  <c r="E14" i="22"/>
  <c r="Z13" i="22"/>
  <c r="W13" i="22"/>
  <c r="T13" i="22"/>
  <c r="Q13" i="22"/>
  <c r="N13" i="22"/>
  <c r="K13" i="22"/>
  <c r="H13" i="22"/>
  <c r="E13" i="22"/>
  <c r="Z12" i="22"/>
  <c r="W12" i="22"/>
  <c r="T12" i="22"/>
  <c r="Q12" i="22"/>
  <c r="N12" i="22"/>
  <c r="K12" i="22"/>
  <c r="H12" i="22"/>
  <c r="E12" i="22"/>
  <c r="Z11" i="22"/>
  <c r="W11" i="22"/>
  <c r="T11" i="22"/>
  <c r="Q11" i="22"/>
  <c r="N11" i="22"/>
  <c r="K11" i="22"/>
  <c r="H11" i="22"/>
  <c r="E11" i="22"/>
  <c r="Z10" i="22"/>
  <c r="W10" i="22"/>
  <c r="T10" i="22"/>
  <c r="Q10" i="22"/>
  <c r="N10" i="22"/>
  <c r="K10" i="22"/>
  <c r="H10" i="22"/>
  <c r="E10" i="22"/>
  <c r="T9" i="22"/>
  <c r="Q9" i="22"/>
  <c r="N9" i="22"/>
  <c r="K9" i="22"/>
  <c r="H9" i="22"/>
  <c r="E9" i="22"/>
  <c r="Z8" i="22"/>
  <c r="W8" i="22"/>
  <c r="T8" i="22"/>
  <c r="Q8" i="22"/>
  <c r="N8" i="22"/>
  <c r="K8" i="22"/>
  <c r="H8" i="22"/>
  <c r="E8" i="22"/>
  <c r="AC26" i="21"/>
  <c r="Z26" i="21"/>
  <c r="W26" i="21"/>
  <c r="T26" i="21"/>
  <c r="N26" i="21"/>
  <c r="K26" i="21"/>
  <c r="H26" i="21"/>
  <c r="E26" i="21"/>
  <c r="AC25" i="21"/>
  <c r="Z25" i="21"/>
  <c r="W25" i="21"/>
  <c r="T25" i="21"/>
  <c r="N25" i="21"/>
  <c r="K25" i="21"/>
  <c r="H25" i="21"/>
  <c r="E25" i="21"/>
  <c r="AC23" i="21"/>
  <c r="W23" i="21"/>
  <c r="T23" i="21"/>
  <c r="N23" i="21"/>
  <c r="K23" i="21"/>
  <c r="H23" i="21"/>
  <c r="E23" i="21"/>
  <c r="AC22" i="21"/>
  <c r="W22" i="21"/>
  <c r="T22" i="21"/>
  <c r="N22" i="21"/>
  <c r="K22" i="21"/>
  <c r="H22" i="21"/>
  <c r="E22" i="21"/>
  <c r="AC21" i="21"/>
  <c r="Z21" i="21"/>
  <c r="W21" i="21"/>
  <c r="T21" i="21"/>
  <c r="N21" i="21"/>
  <c r="K21" i="21"/>
  <c r="H21" i="21"/>
  <c r="E21" i="21"/>
  <c r="AC20" i="21"/>
  <c r="Z20" i="21"/>
  <c r="W20" i="21"/>
  <c r="T20" i="21"/>
  <c r="N20" i="21"/>
  <c r="K20" i="21"/>
  <c r="H20" i="21"/>
  <c r="E20" i="21"/>
  <c r="AC19" i="21"/>
  <c r="Z19" i="21"/>
  <c r="W19" i="21"/>
  <c r="T19" i="21"/>
  <c r="N19" i="21"/>
  <c r="K19" i="21"/>
  <c r="H19" i="21"/>
  <c r="AC17" i="21"/>
  <c r="Z17" i="21"/>
  <c r="W17" i="21"/>
  <c r="T17" i="21"/>
  <c r="N17" i="21"/>
  <c r="K17" i="21"/>
  <c r="H17" i="21"/>
  <c r="E17" i="21"/>
  <c r="AC16" i="21"/>
  <c r="Z16" i="21"/>
  <c r="W16" i="21"/>
  <c r="T16" i="21"/>
  <c r="N16" i="21"/>
  <c r="K16" i="21"/>
  <c r="H16" i="21"/>
  <c r="E16" i="21"/>
  <c r="AC15" i="21"/>
  <c r="Z15" i="21"/>
  <c r="W15" i="21"/>
  <c r="T15" i="21"/>
  <c r="N15" i="21"/>
  <c r="K15" i="21"/>
  <c r="H15" i="21"/>
  <c r="E15" i="21"/>
  <c r="AC14" i="21"/>
  <c r="Z14" i="21"/>
  <c r="W14" i="21"/>
  <c r="T14" i="21"/>
  <c r="K14" i="21"/>
  <c r="H14" i="21"/>
  <c r="E14" i="21"/>
  <c r="AC13" i="21"/>
  <c r="Z13" i="21"/>
  <c r="W13" i="21"/>
  <c r="T13" i="21"/>
  <c r="N13" i="21"/>
  <c r="K13" i="21"/>
  <c r="H13" i="21"/>
  <c r="E13" i="21"/>
  <c r="AC12" i="21"/>
  <c r="Z12" i="21"/>
  <c r="W12" i="21"/>
  <c r="T12" i="21"/>
  <c r="N12" i="21"/>
  <c r="K12" i="21"/>
  <c r="H12" i="21"/>
  <c r="E12" i="21"/>
  <c r="AC11" i="21"/>
  <c r="Z11" i="21"/>
  <c r="W11" i="21"/>
  <c r="T11" i="21"/>
  <c r="N11" i="21"/>
  <c r="K11" i="21"/>
  <c r="H11" i="21"/>
  <c r="E11" i="21"/>
  <c r="AC10" i="21"/>
  <c r="Z10" i="21"/>
  <c r="W10" i="21"/>
  <c r="T10" i="21"/>
  <c r="N10" i="21"/>
  <c r="K10" i="21"/>
  <c r="H10" i="21"/>
  <c r="E10" i="21"/>
  <c r="AC9" i="21"/>
  <c r="Z9" i="21"/>
  <c r="W9" i="21"/>
  <c r="T9" i="21"/>
  <c r="N9" i="21"/>
  <c r="K9" i="21"/>
  <c r="H9" i="21"/>
  <c r="E9" i="21"/>
  <c r="AC8" i="21"/>
  <c r="Z8" i="21"/>
  <c r="W8" i="21"/>
  <c r="T8" i="21"/>
  <c r="N8" i="21"/>
  <c r="K8" i="21"/>
  <c r="H8" i="21"/>
  <c r="E8" i="21"/>
  <c r="AC26" i="20"/>
  <c r="W26" i="20"/>
  <c r="T26" i="20"/>
  <c r="Q26" i="20"/>
  <c r="N26" i="20"/>
  <c r="K26" i="20"/>
  <c r="H26" i="20"/>
  <c r="E26" i="20"/>
  <c r="AC25" i="20"/>
  <c r="W25" i="20"/>
  <c r="T25" i="20"/>
  <c r="Q25" i="20"/>
  <c r="N25" i="20"/>
  <c r="K25" i="20"/>
  <c r="H25" i="20"/>
  <c r="E25" i="20"/>
  <c r="AC23" i="20"/>
  <c r="W23" i="20"/>
  <c r="T23" i="20"/>
  <c r="Q23" i="20"/>
  <c r="N23" i="20"/>
  <c r="K23" i="20"/>
  <c r="H23" i="20"/>
  <c r="E23" i="20"/>
  <c r="AC22" i="20"/>
  <c r="W22" i="20"/>
  <c r="T22" i="20"/>
  <c r="Q22" i="20"/>
  <c r="N22" i="20"/>
  <c r="K22" i="20"/>
  <c r="H22" i="20"/>
  <c r="E22" i="20"/>
  <c r="AC21" i="20"/>
  <c r="W21" i="20"/>
  <c r="T21" i="20"/>
  <c r="Q21" i="20"/>
  <c r="N21" i="20"/>
  <c r="K21" i="20"/>
  <c r="H21" i="20"/>
  <c r="E21" i="20"/>
  <c r="AC20" i="20"/>
  <c r="W20" i="20"/>
  <c r="T20" i="20"/>
  <c r="Q20" i="20"/>
  <c r="N20" i="20"/>
  <c r="K20" i="20"/>
  <c r="H20" i="20"/>
  <c r="AC19" i="20"/>
  <c r="W19" i="20"/>
  <c r="Q19" i="20"/>
  <c r="N19" i="20"/>
  <c r="K19" i="20"/>
  <c r="H19" i="20"/>
  <c r="E19" i="20"/>
  <c r="AC18" i="20"/>
  <c r="W18" i="20"/>
  <c r="T18" i="20"/>
  <c r="Q18" i="20"/>
  <c r="N18" i="20"/>
  <c r="K18" i="20"/>
  <c r="H18" i="20"/>
  <c r="W17" i="20"/>
  <c r="T17" i="20"/>
  <c r="Q17" i="20"/>
  <c r="N17" i="20"/>
  <c r="K17" i="20"/>
  <c r="H17" i="20"/>
  <c r="E17" i="20"/>
  <c r="AC16" i="20"/>
  <c r="W16" i="20"/>
  <c r="T16" i="20"/>
  <c r="Q16" i="20"/>
  <c r="N16" i="20"/>
  <c r="K16" i="20"/>
  <c r="H16" i="20"/>
  <c r="E16" i="20"/>
  <c r="AC15" i="20"/>
  <c r="W15" i="20"/>
  <c r="T15" i="20"/>
  <c r="Q15" i="20"/>
  <c r="N15" i="20"/>
  <c r="K15" i="20"/>
  <c r="AC14" i="20"/>
  <c r="W14" i="20"/>
  <c r="Q14" i="20"/>
  <c r="N14" i="20"/>
  <c r="K14" i="20"/>
  <c r="H14" i="20"/>
  <c r="E14" i="20"/>
  <c r="W13" i="20"/>
  <c r="T13" i="20"/>
  <c r="Q13" i="20"/>
  <c r="N13" i="20"/>
  <c r="K13" i="20"/>
  <c r="H13" i="20"/>
  <c r="E13" i="20"/>
  <c r="W12" i="20"/>
  <c r="T12" i="20"/>
  <c r="Q12" i="20"/>
  <c r="N12" i="20"/>
  <c r="K12" i="20"/>
  <c r="H12" i="20"/>
  <c r="AC11" i="20"/>
  <c r="W11" i="20"/>
  <c r="T11" i="20"/>
  <c r="Q11" i="20"/>
  <c r="N11" i="20"/>
  <c r="K11" i="20"/>
  <c r="H11" i="20"/>
  <c r="E11" i="20"/>
  <c r="AC10" i="20"/>
  <c r="W10" i="20"/>
  <c r="T10" i="20"/>
  <c r="Q10" i="20"/>
  <c r="N10" i="20"/>
  <c r="K10" i="20"/>
  <c r="E10" i="20"/>
  <c r="AC9" i="20"/>
  <c r="W9" i="20"/>
  <c r="T9" i="20"/>
  <c r="Q9" i="20"/>
  <c r="N9" i="20"/>
  <c r="K9" i="20"/>
  <c r="H9" i="20"/>
  <c r="E9" i="20"/>
  <c r="AC8" i="20"/>
  <c r="W8" i="20"/>
  <c r="T8" i="20"/>
  <c r="Q8" i="20"/>
  <c r="N8" i="20"/>
  <c r="K8" i="20"/>
  <c r="H8" i="20"/>
  <c r="E8" i="20"/>
  <c r="AC26" i="10"/>
  <c r="Z26" i="10"/>
  <c r="W26" i="10"/>
  <c r="T26" i="10"/>
  <c r="Q26" i="10"/>
  <c r="K26" i="10"/>
  <c r="H26" i="10"/>
  <c r="E26" i="10"/>
  <c r="AC25" i="10"/>
  <c r="Z25" i="10"/>
  <c r="W25" i="10"/>
  <c r="T25" i="10"/>
  <c r="Q25" i="10"/>
  <c r="K25" i="10"/>
  <c r="H25" i="10"/>
  <c r="E25" i="10"/>
  <c r="AC23" i="10"/>
  <c r="Z23" i="10"/>
  <c r="W23" i="10"/>
  <c r="T23" i="10"/>
  <c r="Q23" i="10"/>
  <c r="K23" i="10"/>
  <c r="H23" i="10"/>
  <c r="E23" i="10"/>
  <c r="AC22" i="10"/>
  <c r="Z22" i="10"/>
  <c r="W22" i="10"/>
  <c r="T22" i="10"/>
  <c r="Q22" i="10"/>
  <c r="K22" i="10"/>
  <c r="H22" i="10"/>
  <c r="E22" i="10"/>
  <c r="AC21" i="10"/>
  <c r="Z21" i="10"/>
  <c r="W21" i="10"/>
  <c r="T21" i="10"/>
  <c r="Q21" i="10"/>
  <c r="K21" i="10"/>
  <c r="H21" i="10"/>
  <c r="E21" i="10"/>
  <c r="AC20" i="10"/>
  <c r="W20" i="10"/>
  <c r="T20" i="10"/>
  <c r="Q20" i="10"/>
  <c r="K20" i="10"/>
  <c r="H20" i="10"/>
  <c r="E20" i="10"/>
  <c r="AC19" i="10"/>
  <c r="Z19" i="10"/>
  <c r="W19" i="10"/>
  <c r="T19" i="10"/>
  <c r="Q19" i="10"/>
  <c r="K19" i="10"/>
  <c r="H19" i="10"/>
  <c r="E19" i="10"/>
  <c r="AC18" i="10"/>
  <c r="Z18" i="10"/>
  <c r="W18" i="10"/>
  <c r="T18" i="10"/>
  <c r="Q18" i="10"/>
  <c r="K18" i="10"/>
  <c r="H18" i="10"/>
  <c r="E18" i="10"/>
  <c r="AC17" i="10"/>
  <c r="Z17" i="10"/>
  <c r="W17" i="10"/>
  <c r="T17" i="10"/>
  <c r="Q17" i="10"/>
  <c r="K17" i="10"/>
  <c r="H17" i="10"/>
  <c r="E17" i="10"/>
  <c r="AC16" i="10"/>
  <c r="Z16" i="10"/>
  <c r="W16" i="10"/>
  <c r="T16" i="10"/>
  <c r="Q16" i="10"/>
  <c r="K16" i="10"/>
  <c r="H16" i="10"/>
  <c r="E16" i="10"/>
  <c r="AC15" i="10"/>
  <c r="Z15" i="10"/>
  <c r="W15" i="10"/>
  <c r="T15" i="10"/>
  <c r="Q15" i="10"/>
  <c r="K15" i="10"/>
  <c r="H15" i="10"/>
  <c r="E15" i="10"/>
  <c r="AC14" i="10"/>
  <c r="Z14" i="10"/>
  <c r="W14" i="10"/>
  <c r="T14" i="10"/>
  <c r="Q14" i="10"/>
  <c r="K14" i="10"/>
  <c r="H14" i="10"/>
  <c r="E14" i="10"/>
  <c r="AC13" i="10"/>
  <c r="Z13" i="10"/>
  <c r="W13" i="10"/>
  <c r="T13" i="10"/>
  <c r="Q13" i="10"/>
  <c r="K13" i="10"/>
  <c r="H13" i="10"/>
  <c r="E13" i="10"/>
  <c r="AC12" i="10"/>
  <c r="Z12" i="10"/>
  <c r="W12" i="10"/>
  <c r="T12" i="10"/>
  <c r="Q12" i="10"/>
  <c r="K12" i="10"/>
  <c r="H12" i="10"/>
  <c r="E12" i="10"/>
  <c r="AC11" i="10"/>
  <c r="Z11" i="10"/>
  <c r="W11" i="10"/>
  <c r="T11" i="10"/>
  <c r="Q11" i="10"/>
  <c r="K11" i="10"/>
  <c r="H11" i="10"/>
  <c r="E11" i="10"/>
  <c r="AC10" i="10"/>
  <c r="Z10" i="10"/>
  <c r="W10" i="10"/>
  <c r="T10" i="10"/>
  <c r="Q10" i="10"/>
  <c r="H10" i="10"/>
  <c r="E10" i="10"/>
  <c r="AC9" i="10"/>
  <c r="Z9" i="10"/>
  <c r="W9" i="10"/>
  <c r="T9" i="10"/>
  <c r="Q9" i="10"/>
  <c r="K9" i="10"/>
  <c r="H9" i="10"/>
  <c r="E9" i="10"/>
  <c r="AC8" i="10"/>
  <c r="Z8" i="10"/>
  <c r="W8" i="10"/>
  <c r="T8" i="10"/>
  <c r="Q8" i="10"/>
  <c r="K8" i="10"/>
  <c r="H8" i="10"/>
  <c r="E8" i="10"/>
  <c r="AC26" i="18"/>
  <c r="Z26" i="18"/>
  <c r="W26" i="18"/>
  <c r="Q26" i="18"/>
  <c r="N26" i="18"/>
  <c r="K26" i="18"/>
  <c r="H26" i="18"/>
  <c r="E26" i="18"/>
  <c r="AC25" i="18"/>
  <c r="Z25" i="18"/>
  <c r="W25" i="18"/>
  <c r="Q25" i="18"/>
  <c r="N25" i="18"/>
  <c r="K25" i="18"/>
  <c r="H25" i="18"/>
  <c r="E25" i="18"/>
  <c r="AC23" i="18"/>
  <c r="Z23" i="18"/>
  <c r="W23" i="18"/>
  <c r="Q23" i="18"/>
  <c r="N23" i="18"/>
  <c r="K23" i="18"/>
  <c r="H23" i="18"/>
  <c r="AC22" i="18"/>
  <c r="Z22" i="18"/>
  <c r="W22" i="18"/>
  <c r="Q22" i="18"/>
  <c r="N22" i="18"/>
  <c r="K22" i="18"/>
  <c r="H22" i="18"/>
  <c r="E22" i="18"/>
  <c r="AC21" i="18"/>
  <c r="Z21" i="18"/>
  <c r="W21" i="18"/>
  <c r="Q21" i="18"/>
  <c r="N21" i="18"/>
  <c r="K21" i="18"/>
  <c r="H21" i="18"/>
  <c r="E21" i="18"/>
  <c r="AC20" i="18"/>
  <c r="Z20" i="18"/>
  <c r="W20" i="18"/>
  <c r="N20" i="18"/>
  <c r="K20" i="18"/>
  <c r="H20" i="18"/>
  <c r="E20" i="18"/>
  <c r="AC19" i="18"/>
  <c r="Z19" i="18"/>
  <c r="W19" i="18"/>
  <c r="Q19" i="18"/>
  <c r="N19" i="18"/>
  <c r="K19" i="18"/>
  <c r="H19" i="18"/>
  <c r="AC18" i="18"/>
  <c r="Z18" i="18"/>
  <c r="W18" i="18"/>
  <c r="Q18" i="18"/>
  <c r="N18" i="18"/>
  <c r="K18" i="18"/>
  <c r="H18" i="18"/>
  <c r="AC17" i="18"/>
  <c r="Z17" i="18"/>
  <c r="W17" i="18"/>
  <c r="Q17" i="18"/>
  <c r="N17" i="18"/>
  <c r="K17" i="18"/>
  <c r="H17" i="18"/>
  <c r="E17" i="18"/>
  <c r="AC16" i="18"/>
  <c r="Z16" i="18"/>
  <c r="W16" i="18"/>
  <c r="Q16" i="18"/>
  <c r="N16" i="18"/>
  <c r="K16" i="18"/>
  <c r="H16" i="18"/>
  <c r="E16" i="18"/>
  <c r="AC15" i="18"/>
  <c r="Z15" i="18"/>
  <c r="W15" i="18"/>
  <c r="Q15" i="18"/>
  <c r="N15" i="18"/>
  <c r="K15" i="18"/>
  <c r="H15" i="18"/>
  <c r="E15" i="18"/>
  <c r="AC14" i="18"/>
  <c r="Z14" i="18"/>
  <c r="W14" i="18"/>
  <c r="Q14" i="18"/>
  <c r="N14" i="18"/>
  <c r="K14" i="18"/>
  <c r="H14" i="18"/>
  <c r="E14" i="18"/>
  <c r="AC13" i="18"/>
  <c r="Z13" i="18"/>
  <c r="W13" i="18"/>
  <c r="Q13" i="18"/>
  <c r="N13" i="18"/>
  <c r="K13" i="18"/>
  <c r="H13" i="18"/>
  <c r="E13" i="18"/>
  <c r="AC12" i="18"/>
  <c r="Z12" i="18"/>
  <c r="Q12" i="18"/>
  <c r="N12" i="18"/>
  <c r="K12" i="18"/>
  <c r="H12" i="18"/>
  <c r="E12" i="18"/>
  <c r="AC11" i="18"/>
  <c r="Z11" i="18"/>
  <c r="W11" i="18"/>
  <c r="Q11" i="18"/>
  <c r="N11" i="18"/>
  <c r="K11" i="18"/>
  <c r="H11" i="18"/>
  <c r="E11" i="18"/>
  <c r="AC10" i="18"/>
  <c r="Z10" i="18"/>
  <c r="W10" i="18"/>
  <c r="Q10" i="18"/>
  <c r="N10" i="18"/>
  <c r="K10" i="18"/>
  <c r="H10" i="18"/>
  <c r="AC9" i="18"/>
  <c r="Z9" i="18"/>
  <c r="W9" i="18"/>
  <c r="Q9" i="18"/>
  <c r="N9" i="18"/>
  <c r="K9" i="18"/>
  <c r="H9" i="18"/>
  <c r="E9" i="18"/>
  <c r="AC8" i="18"/>
  <c r="Z8" i="18"/>
  <c r="W8" i="18"/>
  <c r="Q8" i="18"/>
  <c r="N8" i="18"/>
  <c r="K8" i="18"/>
  <c r="E8" i="18"/>
  <c r="AC26" i="7"/>
  <c r="Z26" i="7"/>
  <c r="W26" i="7"/>
  <c r="Q26" i="7"/>
  <c r="N26" i="7"/>
  <c r="K26" i="7"/>
  <c r="H26" i="7"/>
  <c r="E26" i="7"/>
  <c r="AC25" i="7"/>
  <c r="Z25" i="7"/>
  <c r="W25" i="7"/>
  <c r="Q25" i="7"/>
  <c r="N25" i="7"/>
  <c r="K25" i="7"/>
  <c r="H25" i="7"/>
  <c r="E25" i="7"/>
  <c r="AC23" i="7"/>
  <c r="Z23" i="7"/>
  <c r="W23" i="7"/>
  <c r="Q23" i="7"/>
  <c r="N23" i="7"/>
  <c r="K23" i="7"/>
  <c r="H23" i="7"/>
  <c r="E23" i="7"/>
  <c r="AC22" i="7"/>
  <c r="Z22" i="7"/>
  <c r="W22" i="7"/>
  <c r="Q22" i="7"/>
  <c r="N22" i="7"/>
  <c r="K22" i="7"/>
  <c r="H22" i="7"/>
  <c r="E22" i="7"/>
  <c r="AC21" i="7"/>
  <c r="Z21" i="7"/>
  <c r="W21" i="7"/>
  <c r="Q21" i="7"/>
  <c r="N21" i="7"/>
  <c r="K21" i="7"/>
  <c r="H21" i="7"/>
  <c r="E21" i="7"/>
  <c r="AC20" i="7"/>
  <c r="Z20" i="7"/>
  <c r="W20" i="7"/>
  <c r="Q20" i="7"/>
  <c r="N20" i="7"/>
  <c r="K20" i="7"/>
  <c r="H20" i="7"/>
  <c r="E20" i="7"/>
  <c r="AC19" i="7"/>
  <c r="Z19" i="7"/>
  <c r="W19" i="7"/>
  <c r="Q19" i="7"/>
  <c r="N19" i="7"/>
  <c r="K19" i="7"/>
  <c r="H19" i="7"/>
  <c r="E19" i="7"/>
  <c r="AC17" i="7"/>
  <c r="Z17" i="7"/>
  <c r="W17" i="7"/>
  <c r="Q17" i="7"/>
  <c r="N17" i="7"/>
  <c r="K17" i="7"/>
  <c r="H17" i="7"/>
  <c r="E17" i="7"/>
  <c r="AC16" i="7"/>
  <c r="Z16" i="7"/>
  <c r="W16" i="7"/>
  <c r="Q16" i="7"/>
  <c r="N16" i="7"/>
  <c r="K16" i="7"/>
  <c r="H16" i="7"/>
  <c r="E16" i="7"/>
  <c r="AC15" i="7"/>
  <c r="Z15" i="7"/>
  <c r="W15" i="7"/>
  <c r="Q15" i="7"/>
  <c r="N15" i="7"/>
  <c r="K15" i="7"/>
  <c r="H15" i="7"/>
  <c r="E15" i="7"/>
  <c r="AC14" i="7"/>
  <c r="Z14" i="7"/>
  <c r="W14" i="7"/>
  <c r="Q14" i="7"/>
  <c r="N14" i="7"/>
  <c r="K14" i="7"/>
  <c r="H14" i="7"/>
  <c r="E14" i="7"/>
  <c r="AC13" i="7"/>
  <c r="Z13" i="7"/>
  <c r="W13" i="7"/>
  <c r="Q13" i="7"/>
  <c r="N13" i="7"/>
  <c r="K13" i="7"/>
  <c r="H13" i="7"/>
  <c r="E13" i="7"/>
  <c r="AC11" i="7"/>
  <c r="Z11" i="7"/>
  <c r="W11" i="7"/>
  <c r="Q11" i="7"/>
  <c r="N11" i="7"/>
  <c r="K11" i="7"/>
  <c r="H11" i="7"/>
  <c r="E11" i="7"/>
  <c r="Z10" i="7"/>
  <c r="W10" i="7"/>
  <c r="Q10" i="7"/>
  <c r="N10" i="7"/>
  <c r="K10" i="7"/>
  <c r="H10" i="7"/>
  <c r="E10" i="7"/>
  <c r="AC8" i="7"/>
  <c r="Z8" i="7"/>
  <c r="Q8" i="7"/>
  <c r="N8" i="7"/>
  <c r="K8" i="7"/>
  <c r="H8" i="7"/>
  <c r="E8" i="7"/>
  <c r="AC26" i="15"/>
  <c r="Z26" i="15"/>
  <c r="W26" i="15"/>
  <c r="Q26" i="15"/>
  <c r="N26" i="15"/>
  <c r="K26" i="15"/>
  <c r="H26" i="15"/>
  <c r="E26" i="15"/>
  <c r="AC25" i="15"/>
  <c r="Z25" i="15"/>
  <c r="W25" i="15"/>
  <c r="Q25" i="15"/>
  <c r="N25" i="15"/>
  <c r="K25" i="15"/>
  <c r="H25" i="15"/>
  <c r="E25" i="15"/>
  <c r="AC24" i="15"/>
  <c r="Z24" i="15"/>
  <c r="W24" i="15"/>
  <c r="Q24" i="15"/>
  <c r="N24" i="15"/>
  <c r="K24" i="15"/>
  <c r="H24" i="15"/>
  <c r="E24" i="15"/>
  <c r="AC23" i="15"/>
  <c r="Z23" i="15"/>
  <c r="W23" i="15"/>
  <c r="Q23" i="15"/>
  <c r="N23" i="15"/>
  <c r="K23" i="15"/>
  <c r="H23" i="15"/>
  <c r="E23" i="15"/>
  <c r="AC22" i="15"/>
  <c r="Z22" i="15"/>
  <c r="W22" i="15"/>
  <c r="Q22" i="15"/>
  <c r="N22" i="15"/>
  <c r="K22" i="15"/>
  <c r="H22" i="15"/>
  <c r="E22" i="15"/>
  <c r="AC21" i="15"/>
  <c r="Z21" i="15"/>
  <c r="W21" i="15"/>
  <c r="Q21" i="15"/>
  <c r="N21" i="15"/>
  <c r="K21" i="15"/>
  <c r="H21" i="15"/>
  <c r="E21" i="15"/>
  <c r="AC20" i="15"/>
  <c r="Z20" i="15"/>
  <c r="W20" i="15"/>
  <c r="Q20" i="15"/>
  <c r="N20" i="15"/>
  <c r="K20" i="15"/>
  <c r="H20" i="15"/>
  <c r="E20" i="15"/>
  <c r="AC19" i="15"/>
  <c r="Z19" i="15"/>
  <c r="W19" i="15"/>
  <c r="Q19" i="15"/>
  <c r="N19" i="15"/>
  <c r="K19" i="15"/>
  <c r="H19" i="15"/>
  <c r="E19" i="15"/>
  <c r="AC18" i="15"/>
  <c r="Z18" i="15"/>
  <c r="W18" i="15"/>
  <c r="Q18" i="15"/>
  <c r="N18" i="15"/>
  <c r="K18" i="15"/>
  <c r="H18" i="15"/>
  <c r="E18" i="15"/>
  <c r="AC17" i="15"/>
  <c r="Z17" i="15"/>
  <c r="W17" i="15"/>
  <c r="Q17" i="15"/>
  <c r="N17" i="15"/>
  <c r="K17" i="15"/>
  <c r="H17" i="15"/>
  <c r="E17" i="15"/>
  <c r="AC16" i="15"/>
  <c r="Z16" i="15"/>
  <c r="W16" i="15"/>
  <c r="Q16" i="15"/>
  <c r="N16" i="15"/>
  <c r="K16" i="15"/>
  <c r="H16" i="15"/>
  <c r="E16" i="15"/>
  <c r="AC15" i="15"/>
  <c r="Z15" i="15"/>
  <c r="W15" i="15"/>
  <c r="Q15" i="15"/>
  <c r="N15" i="15"/>
  <c r="K15" i="15"/>
  <c r="H15" i="15"/>
  <c r="E15" i="15"/>
  <c r="AC14" i="15"/>
  <c r="Z14" i="15"/>
  <c r="W14" i="15"/>
  <c r="Q14" i="15"/>
  <c r="N14" i="15"/>
  <c r="K14" i="15"/>
  <c r="H14" i="15"/>
  <c r="E14" i="15"/>
  <c r="AC13" i="15"/>
  <c r="Z13" i="15"/>
  <c r="W13" i="15"/>
  <c r="Q13" i="15"/>
  <c r="N13" i="15"/>
  <c r="K13" i="15"/>
  <c r="H13" i="15"/>
  <c r="E13" i="15"/>
  <c r="AC12" i="15"/>
  <c r="W12" i="15"/>
  <c r="Q12" i="15"/>
  <c r="N12" i="15"/>
  <c r="K12" i="15"/>
  <c r="H12" i="15"/>
  <c r="AC11" i="15"/>
  <c r="Z11" i="15"/>
  <c r="W11" i="15"/>
  <c r="Q11" i="15"/>
  <c r="N11" i="15"/>
  <c r="K11" i="15"/>
  <c r="H11" i="15"/>
  <c r="E11" i="15"/>
  <c r="AC10" i="15"/>
  <c r="W10" i="15"/>
  <c r="Q10" i="15"/>
  <c r="N10" i="15"/>
  <c r="K10" i="15"/>
  <c r="H10" i="15"/>
  <c r="E10" i="15"/>
  <c r="AC9" i="15"/>
  <c r="Z9" i="15"/>
  <c r="W9" i="15"/>
  <c r="Q9" i="15"/>
  <c r="N9" i="15"/>
  <c r="K9" i="15"/>
  <c r="H9" i="15"/>
  <c r="E9" i="15"/>
  <c r="AC8" i="15"/>
  <c r="Z8" i="15"/>
  <c r="W8" i="15"/>
  <c r="N8" i="15"/>
  <c r="K8" i="15"/>
  <c r="H8" i="15"/>
  <c r="E8" i="15"/>
  <c r="AC26" i="14"/>
  <c r="Z26" i="14"/>
  <c r="W26" i="14"/>
  <c r="T26" i="14"/>
  <c r="Q26" i="14"/>
  <c r="N26" i="14"/>
  <c r="K26" i="14"/>
  <c r="E26" i="14"/>
  <c r="AC25" i="14"/>
  <c r="Z25" i="14"/>
  <c r="W25" i="14"/>
  <c r="T25" i="14"/>
  <c r="Q25" i="14"/>
  <c r="N25" i="14"/>
  <c r="K25" i="14"/>
  <c r="E25" i="14"/>
  <c r="AC23" i="14"/>
  <c r="Z23" i="14"/>
  <c r="W23" i="14"/>
  <c r="T23" i="14"/>
  <c r="Q23" i="14"/>
  <c r="N23" i="14"/>
  <c r="K23" i="14"/>
  <c r="E23" i="14"/>
  <c r="AC22" i="14"/>
  <c r="Z22" i="14"/>
  <c r="W22" i="14"/>
  <c r="T22" i="14"/>
  <c r="Q22" i="14"/>
  <c r="N22" i="14"/>
  <c r="K22" i="14"/>
  <c r="E22" i="14"/>
  <c r="AC21" i="14"/>
  <c r="Z21" i="14"/>
  <c r="W21" i="14"/>
  <c r="T21" i="14"/>
  <c r="Q21" i="14"/>
  <c r="N21" i="14"/>
  <c r="K21" i="14"/>
  <c r="E21" i="14"/>
  <c r="AC20" i="14"/>
  <c r="Z20" i="14"/>
  <c r="W20" i="14"/>
  <c r="T20" i="14"/>
  <c r="Q20" i="14"/>
  <c r="N20" i="14"/>
  <c r="K20" i="14"/>
  <c r="E20" i="14"/>
  <c r="AC19" i="14"/>
  <c r="Z19" i="14"/>
  <c r="W19" i="14"/>
  <c r="T19" i="14"/>
  <c r="Q19" i="14"/>
  <c r="N19" i="14"/>
  <c r="K19" i="14"/>
  <c r="E19" i="14"/>
  <c r="AC18" i="14"/>
  <c r="Z18" i="14"/>
  <c r="W18" i="14"/>
  <c r="T18" i="14"/>
  <c r="Q18" i="14"/>
  <c r="N18" i="14"/>
  <c r="K18" i="14"/>
  <c r="AC17" i="14"/>
  <c r="Z17" i="14"/>
  <c r="W17" i="14"/>
  <c r="T17" i="14"/>
  <c r="Q17" i="14"/>
  <c r="N17" i="14"/>
  <c r="K17" i="14"/>
  <c r="E17" i="14"/>
  <c r="AC16" i="14"/>
  <c r="Z16" i="14"/>
  <c r="W16" i="14"/>
  <c r="T16" i="14"/>
  <c r="Q16" i="14"/>
  <c r="N16" i="14"/>
  <c r="K16" i="14"/>
  <c r="E16" i="14"/>
  <c r="AC15" i="14"/>
  <c r="AC14" i="14"/>
  <c r="Z14" i="14"/>
  <c r="W14" i="14"/>
  <c r="T14" i="14"/>
  <c r="Q14" i="14"/>
  <c r="N14" i="14"/>
  <c r="K14" i="14"/>
  <c r="E14" i="14"/>
  <c r="AC13" i="14"/>
  <c r="Z13" i="14"/>
  <c r="W13" i="14"/>
  <c r="T13" i="14"/>
  <c r="Q13" i="14"/>
  <c r="N13" i="14"/>
  <c r="K13" i="14"/>
  <c r="E13" i="14"/>
  <c r="AC12" i="14"/>
  <c r="Z12" i="14"/>
  <c r="W12" i="14"/>
  <c r="T12" i="14"/>
  <c r="Q12" i="14"/>
  <c r="N12" i="14"/>
  <c r="E12" i="14"/>
  <c r="AC11" i="14"/>
  <c r="Z11" i="14"/>
  <c r="W11" i="14"/>
  <c r="T11" i="14"/>
  <c r="Q11" i="14"/>
  <c r="N11" i="14"/>
  <c r="K11" i="14"/>
  <c r="E11" i="14"/>
  <c r="AC10" i="14"/>
  <c r="Z10" i="14"/>
  <c r="W10" i="14"/>
  <c r="T10" i="14"/>
  <c r="Q10" i="14"/>
  <c r="N10" i="14"/>
  <c r="E10" i="14"/>
  <c r="AC9" i="14"/>
  <c r="Z9" i="14"/>
  <c r="W9" i="14"/>
  <c r="T9" i="14"/>
  <c r="Q9" i="14"/>
  <c r="N9" i="14"/>
  <c r="K9" i="14"/>
  <c r="E9" i="14"/>
  <c r="AC8" i="14"/>
  <c r="Z8" i="14"/>
  <c r="W8" i="14"/>
  <c r="T8" i="14"/>
  <c r="Q8" i="14"/>
  <c r="N8" i="14"/>
  <c r="K8" i="14"/>
  <c r="AC26" i="13"/>
  <c r="Z26" i="13"/>
  <c r="W26" i="13"/>
  <c r="T26" i="13"/>
  <c r="Q26" i="13"/>
  <c r="N26" i="13"/>
  <c r="K26" i="13"/>
  <c r="H26" i="13"/>
  <c r="AC25" i="13"/>
  <c r="Z25" i="13"/>
  <c r="W25" i="13"/>
  <c r="T25" i="13"/>
  <c r="Q25" i="13"/>
  <c r="N25" i="13"/>
  <c r="K25" i="13"/>
  <c r="H25" i="13"/>
  <c r="AC23" i="13"/>
  <c r="Z23" i="13"/>
  <c r="W23" i="13"/>
  <c r="T23" i="13"/>
  <c r="Q23" i="13"/>
  <c r="N23" i="13"/>
  <c r="K23" i="13"/>
  <c r="H23" i="13"/>
  <c r="AC22" i="13"/>
  <c r="Z22" i="13"/>
  <c r="W22" i="13"/>
  <c r="T22" i="13"/>
  <c r="Q22" i="13"/>
  <c r="N22" i="13"/>
  <c r="K22" i="13"/>
  <c r="H22" i="13"/>
  <c r="AC21" i="13"/>
  <c r="Z21" i="13"/>
  <c r="W21" i="13"/>
  <c r="T21" i="13"/>
  <c r="Q21" i="13"/>
  <c r="N21" i="13"/>
  <c r="K21" i="13"/>
  <c r="H21" i="13"/>
  <c r="AC20" i="13"/>
  <c r="Z20" i="13"/>
  <c r="W20" i="13"/>
  <c r="T20" i="13"/>
  <c r="Q20" i="13"/>
  <c r="N20" i="13"/>
  <c r="K20" i="13"/>
  <c r="H20" i="13"/>
  <c r="AC19" i="13"/>
  <c r="Z19" i="13"/>
  <c r="W19" i="13"/>
  <c r="T19" i="13"/>
  <c r="Q19" i="13"/>
  <c r="N19" i="13"/>
  <c r="K19" i="13"/>
  <c r="H19" i="13"/>
  <c r="AC17" i="13"/>
  <c r="Z17" i="13"/>
  <c r="W17" i="13"/>
  <c r="T17" i="13"/>
  <c r="Q17" i="13"/>
  <c r="N17" i="13"/>
  <c r="K17" i="13"/>
  <c r="H17" i="13"/>
  <c r="AC16" i="13"/>
  <c r="Z16" i="13"/>
  <c r="W16" i="13"/>
  <c r="T16" i="13"/>
  <c r="Q16" i="13"/>
  <c r="N16" i="13"/>
  <c r="K16" i="13"/>
  <c r="H16" i="13"/>
  <c r="AC15" i="13"/>
  <c r="Z15" i="13"/>
  <c r="W15" i="13"/>
  <c r="T15" i="13"/>
  <c r="Q15" i="13"/>
  <c r="N15" i="13"/>
  <c r="K15" i="13"/>
  <c r="H15" i="13"/>
  <c r="AC14" i="13"/>
  <c r="Z14" i="13"/>
  <c r="W14" i="13"/>
  <c r="T14" i="13"/>
  <c r="Q14" i="13"/>
  <c r="N14" i="13"/>
  <c r="K14" i="13"/>
  <c r="H14" i="13"/>
  <c r="AC13" i="13"/>
  <c r="Z13" i="13"/>
  <c r="W13" i="13"/>
  <c r="T13" i="13"/>
  <c r="Q13" i="13"/>
  <c r="N13" i="13"/>
  <c r="K13" i="13"/>
  <c r="H13" i="13"/>
  <c r="AC12" i="13"/>
  <c r="Z12" i="13"/>
  <c r="W12" i="13"/>
  <c r="T12" i="13"/>
  <c r="Q12" i="13"/>
  <c r="N12" i="13"/>
  <c r="K12" i="13"/>
  <c r="H12" i="13"/>
  <c r="AC11" i="13"/>
  <c r="Z11" i="13"/>
  <c r="W11" i="13"/>
  <c r="T11" i="13"/>
  <c r="Q11" i="13"/>
  <c r="N11" i="13"/>
  <c r="K11" i="13"/>
  <c r="H11" i="13"/>
  <c r="AC10" i="13"/>
  <c r="Z10" i="13"/>
  <c r="W10" i="13"/>
  <c r="T10" i="13"/>
  <c r="Q10" i="13"/>
  <c r="N10" i="13"/>
  <c r="K10" i="13"/>
  <c r="H10" i="13"/>
  <c r="AC9" i="13"/>
  <c r="Z9" i="13"/>
  <c r="W9" i="13"/>
  <c r="T9" i="13"/>
  <c r="Q9" i="13"/>
  <c r="N9" i="13"/>
  <c r="K9" i="13"/>
  <c r="H9" i="13"/>
  <c r="AC8" i="13"/>
  <c r="Z8" i="13"/>
  <c r="W8" i="13"/>
  <c r="T8" i="13"/>
  <c r="Q8" i="13"/>
  <c r="N8" i="13"/>
  <c r="H8" i="13"/>
  <c r="AC26" i="12"/>
  <c r="Z26" i="12"/>
  <c r="W26" i="12"/>
  <c r="T26" i="12"/>
  <c r="Q26" i="12"/>
  <c r="N26" i="12"/>
  <c r="H26" i="12"/>
  <c r="E26" i="12"/>
  <c r="AC25" i="12"/>
  <c r="Z25" i="12"/>
  <c r="W25" i="12"/>
  <c r="T25" i="12"/>
  <c r="Q25" i="12"/>
  <c r="N25" i="12"/>
  <c r="H25" i="12"/>
  <c r="E25" i="12"/>
  <c r="AC23" i="12"/>
  <c r="W23" i="12"/>
  <c r="T23" i="12"/>
  <c r="Q23" i="12"/>
  <c r="N23" i="12"/>
  <c r="H23" i="12"/>
  <c r="AC22" i="12"/>
  <c r="Z22" i="12"/>
  <c r="W22" i="12"/>
  <c r="T22" i="12"/>
  <c r="Q22" i="12"/>
  <c r="N22" i="12"/>
  <c r="H22" i="12"/>
  <c r="E22" i="12"/>
  <c r="AC21" i="12"/>
  <c r="Z21" i="12"/>
  <c r="W21" i="12"/>
  <c r="T21" i="12"/>
  <c r="Q21" i="12"/>
  <c r="N21" i="12"/>
  <c r="H21" i="12"/>
  <c r="E21" i="12"/>
  <c r="AC20" i="12"/>
  <c r="Z20" i="12"/>
  <c r="W20" i="12"/>
  <c r="T20" i="12"/>
  <c r="Q20" i="12"/>
  <c r="N20" i="12"/>
  <c r="H20" i="12"/>
  <c r="E20" i="12"/>
  <c r="AC19" i="12"/>
  <c r="Z19" i="12"/>
  <c r="W19" i="12"/>
  <c r="T19" i="12"/>
  <c r="Q19" i="12"/>
  <c r="N19" i="12"/>
  <c r="H19" i="12"/>
  <c r="E19" i="12"/>
  <c r="AC18" i="12"/>
  <c r="Z18" i="12"/>
  <c r="W18" i="12"/>
  <c r="T18" i="12"/>
  <c r="Q18" i="12"/>
  <c r="N18" i="12"/>
  <c r="H18" i="12"/>
  <c r="E18" i="12"/>
  <c r="AC17" i="12"/>
  <c r="Z17" i="12"/>
  <c r="W17" i="12"/>
  <c r="T17" i="12"/>
  <c r="Q17" i="12"/>
  <c r="N17" i="12"/>
  <c r="H17" i="12"/>
  <c r="E17" i="12"/>
  <c r="AC16" i="12"/>
  <c r="Z16" i="12"/>
  <c r="W16" i="12"/>
  <c r="T16" i="12"/>
  <c r="Q16" i="12"/>
  <c r="H16" i="12"/>
  <c r="E16" i="12"/>
  <c r="AC15" i="12"/>
  <c r="Z15" i="12"/>
  <c r="Q15" i="12"/>
  <c r="N15" i="12"/>
  <c r="H15" i="12"/>
  <c r="E15" i="12"/>
  <c r="AC14" i="12"/>
  <c r="Z14" i="12"/>
  <c r="W14" i="12"/>
  <c r="T14" i="12"/>
  <c r="Q14" i="12"/>
  <c r="H14" i="12"/>
  <c r="E14" i="12"/>
  <c r="AC13" i="12"/>
  <c r="Z13" i="12"/>
  <c r="W13" i="12"/>
  <c r="T13" i="12"/>
  <c r="Q13" i="12"/>
  <c r="H13" i="12"/>
  <c r="E13" i="12"/>
  <c r="AC12" i="12"/>
  <c r="W12" i="12"/>
  <c r="T12" i="12"/>
  <c r="Q12" i="12"/>
  <c r="N12" i="12"/>
  <c r="H12" i="12"/>
  <c r="E12" i="12"/>
  <c r="AC11" i="12"/>
  <c r="Z11" i="12"/>
  <c r="W11" i="12"/>
  <c r="T11" i="12"/>
  <c r="Q11" i="12"/>
  <c r="N11" i="12"/>
  <c r="H11" i="12"/>
  <c r="E11" i="12"/>
  <c r="AC10" i="12"/>
  <c r="Z10" i="12"/>
  <c r="W10" i="12"/>
  <c r="T10" i="12"/>
  <c r="Q10" i="12"/>
  <c r="H10" i="12"/>
  <c r="E10" i="12"/>
  <c r="AC9" i="12"/>
  <c r="Z9" i="12"/>
  <c r="W9" i="12"/>
  <c r="T9" i="12"/>
  <c r="Q9" i="12"/>
  <c r="N9" i="12"/>
  <c r="H9" i="12"/>
  <c r="E9" i="12"/>
  <c r="AC8" i="12"/>
  <c r="Z8" i="12"/>
  <c r="T8" i="12"/>
  <c r="Q8" i="12"/>
  <c r="N8" i="12"/>
  <c r="H8" i="12"/>
  <c r="E8" i="12"/>
  <c r="AC26" i="11"/>
  <c r="Z26" i="11"/>
  <c r="W26" i="11"/>
  <c r="Q26" i="11"/>
  <c r="N26" i="11"/>
  <c r="K26" i="11"/>
  <c r="H26" i="11"/>
  <c r="E26" i="11"/>
  <c r="AC23" i="11"/>
  <c r="Z23" i="11"/>
  <c r="W23" i="11"/>
  <c r="Q23" i="11"/>
  <c r="N23" i="11"/>
  <c r="K23" i="11"/>
  <c r="H23" i="11"/>
  <c r="E23" i="11"/>
  <c r="AC22" i="11"/>
  <c r="Z22" i="11"/>
  <c r="W22" i="11"/>
  <c r="Q22" i="11"/>
  <c r="N22" i="11"/>
  <c r="K22" i="11"/>
  <c r="H22" i="11"/>
  <c r="E22" i="11"/>
  <c r="AC21" i="11"/>
  <c r="Z21" i="11"/>
  <c r="W21" i="11"/>
  <c r="Q21" i="11"/>
  <c r="N21" i="11"/>
  <c r="K21" i="11"/>
  <c r="H21" i="11"/>
  <c r="E21" i="11"/>
  <c r="AC20" i="11"/>
  <c r="Z20" i="11"/>
  <c r="W20" i="11"/>
  <c r="Q20" i="11"/>
  <c r="N20" i="11"/>
  <c r="K20" i="11"/>
  <c r="H20" i="11"/>
  <c r="E20" i="11"/>
  <c r="AC19" i="11"/>
  <c r="Z19" i="11"/>
  <c r="W19" i="11"/>
  <c r="Q19" i="11"/>
  <c r="N19" i="11"/>
  <c r="K19" i="11"/>
  <c r="H19" i="11"/>
  <c r="E19" i="11"/>
  <c r="AC18" i="11"/>
  <c r="Z18" i="11"/>
  <c r="W18" i="11"/>
  <c r="Q18" i="11"/>
  <c r="N18" i="11"/>
  <c r="K18" i="11"/>
  <c r="H18" i="11"/>
  <c r="AC17" i="11"/>
  <c r="Z17" i="11"/>
  <c r="W17" i="11"/>
  <c r="Q17" i="11"/>
  <c r="N17" i="11"/>
  <c r="K17" i="11"/>
  <c r="H17" i="11"/>
  <c r="E17" i="11"/>
  <c r="AC16" i="11"/>
  <c r="Z16" i="11"/>
  <c r="W16" i="11"/>
  <c r="Q16" i="11"/>
  <c r="N16" i="11"/>
  <c r="K16" i="11"/>
  <c r="H16" i="11"/>
  <c r="E16" i="11"/>
  <c r="AC15" i="11"/>
  <c r="Z15" i="11"/>
  <c r="W15" i="11"/>
  <c r="Q15" i="11"/>
  <c r="N15" i="11"/>
  <c r="K15" i="11"/>
  <c r="H15" i="11"/>
  <c r="E15" i="11"/>
  <c r="AC14" i="11"/>
  <c r="Z14" i="11"/>
  <c r="W14" i="11"/>
  <c r="N14" i="11"/>
  <c r="K14" i="11"/>
  <c r="H14" i="11"/>
  <c r="E14" i="11"/>
  <c r="AC13" i="11"/>
  <c r="Z13" i="11"/>
  <c r="W13" i="11"/>
  <c r="Q13" i="11"/>
  <c r="N13" i="11"/>
  <c r="K13" i="11"/>
  <c r="H13" i="11"/>
  <c r="E13" i="11"/>
  <c r="AC12" i="11"/>
  <c r="Z12" i="11"/>
  <c r="W12" i="11"/>
  <c r="Q12" i="11"/>
  <c r="N12" i="11"/>
  <c r="K12" i="11"/>
  <c r="H12" i="11"/>
  <c r="AC11" i="11"/>
  <c r="Z11" i="11"/>
  <c r="W11" i="11"/>
  <c r="N11" i="11"/>
  <c r="K11" i="11"/>
  <c r="H11" i="11"/>
  <c r="E11" i="11"/>
  <c r="AC10" i="11"/>
  <c r="Z10" i="11"/>
  <c r="W10" i="11"/>
  <c r="N10" i="11"/>
  <c r="K10" i="11"/>
  <c r="H10" i="11"/>
  <c r="E10" i="11"/>
  <c r="AC9" i="11"/>
  <c r="Z9" i="11"/>
  <c r="W9" i="11"/>
  <c r="Q9" i="11"/>
  <c r="N9" i="11"/>
  <c r="K9" i="11"/>
  <c r="H9" i="11"/>
  <c r="E9" i="11"/>
  <c r="AC8" i="11"/>
  <c r="Z8" i="11"/>
  <c r="W8" i="11"/>
  <c r="N8" i="11"/>
  <c r="K8" i="11"/>
  <c r="H8" i="11"/>
  <c r="E8" i="11"/>
  <c r="AC26" i="6"/>
  <c r="Z26" i="6"/>
  <c r="W26" i="6"/>
  <c r="T26" i="6"/>
  <c r="H26" i="6"/>
  <c r="E26" i="6"/>
  <c r="AC25" i="6"/>
  <c r="Z25" i="6"/>
  <c r="W25" i="6"/>
  <c r="T25" i="6"/>
  <c r="N25" i="6"/>
  <c r="H25" i="6"/>
  <c r="E25" i="6"/>
  <c r="AC22" i="6"/>
  <c r="Z22" i="6"/>
  <c r="W22" i="6"/>
  <c r="T22" i="6"/>
  <c r="Q22" i="6"/>
  <c r="N22" i="6"/>
  <c r="H22" i="6"/>
  <c r="E22" i="6"/>
  <c r="AC21" i="6"/>
  <c r="Z21" i="6"/>
  <c r="W21" i="6"/>
  <c r="T21" i="6"/>
  <c r="Q21" i="6"/>
  <c r="N21" i="6"/>
  <c r="H21" i="6"/>
  <c r="E21" i="6"/>
  <c r="AC20" i="6"/>
  <c r="Z20" i="6"/>
  <c r="W20" i="6"/>
  <c r="T20" i="6"/>
  <c r="Q20" i="6"/>
  <c r="N20" i="6"/>
  <c r="H20" i="6"/>
  <c r="E20" i="6"/>
  <c r="AC19" i="6"/>
  <c r="Z19" i="6"/>
  <c r="W19" i="6"/>
  <c r="T19" i="6"/>
  <c r="Q19" i="6"/>
  <c r="N19" i="6"/>
  <c r="H19" i="6"/>
  <c r="E19" i="6"/>
  <c r="AC18" i="6"/>
  <c r="Z18" i="6"/>
  <c r="W18" i="6"/>
  <c r="T18" i="6"/>
  <c r="Q18" i="6"/>
  <c r="N18" i="6"/>
  <c r="H18" i="6"/>
  <c r="E18" i="6"/>
  <c r="AC17" i="6"/>
  <c r="Z17" i="6"/>
  <c r="W17" i="6"/>
  <c r="T17" i="6"/>
  <c r="Q17" i="6"/>
  <c r="N17" i="6"/>
  <c r="E17" i="6"/>
  <c r="AC16" i="6"/>
  <c r="Z16" i="6"/>
  <c r="W16" i="6"/>
  <c r="T16" i="6"/>
  <c r="Q16" i="6"/>
  <c r="N16" i="6"/>
  <c r="E16" i="6"/>
  <c r="AC15" i="6"/>
  <c r="Z15" i="6"/>
  <c r="W15" i="6"/>
  <c r="T15" i="6"/>
  <c r="Q15" i="6"/>
  <c r="N15" i="6"/>
  <c r="H15" i="6"/>
  <c r="E15" i="6"/>
  <c r="AC14" i="6"/>
  <c r="Z14" i="6"/>
  <c r="W14" i="6"/>
  <c r="T14" i="6"/>
  <c r="N14" i="6"/>
  <c r="H14" i="6"/>
  <c r="E14" i="6"/>
  <c r="AC13" i="6"/>
  <c r="Z13" i="6"/>
  <c r="W13" i="6"/>
  <c r="T13" i="6"/>
  <c r="Q13" i="6"/>
  <c r="N13" i="6"/>
  <c r="H13" i="6"/>
  <c r="E13" i="6"/>
  <c r="AC12" i="6"/>
  <c r="W12" i="6"/>
  <c r="T12" i="6"/>
  <c r="Q12" i="6"/>
  <c r="N12" i="6"/>
  <c r="H12" i="6"/>
  <c r="E12" i="6"/>
  <c r="AC10" i="6"/>
  <c r="Z10" i="6"/>
  <c r="W10" i="6"/>
  <c r="T10" i="6"/>
  <c r="N10" i="6"/>
  <c r="H10" i="6"/>
  <c r="E10" i="6"/>
  <c r="AC9" i="6"/>
  <c r="Z9" i="6"/>
  <c r="W9" i="6"/>
  <c r="T9" i="6"/>
  <c r="Q9" i="6"/>
  <c r="N9" i="6"/>
  <c r="H9" i="6"/>
  <c r="E9" i="6"/>
  <c r="AC8" i="6"/>
  <c r="Z8" i="6"/>
  <c r="W8" i="6"/>
  <c r="T8" i="6"/>
  <c r="N8" i="6"/>
  <c r="H8" i="6"/>
  <c r="E8" i="6"/>
  <c r="AC26" i="2"/>
  <c r="Z26" i="2"/>
  <c r="T26" i="2"/>
  <c r="Q26" i="2"/>
  <c r="N26" i="2"/>
  <c r="K26" i="2"/>
  <c r="H26" i="2"/>
  <c r="E26" i="2"/>
  <c r="AC25" i="2"/>
  <c r="Z25" i="2"/>
  <c r="T25" i="2"/>
  <c r="Q25" i="2"/>
  <c r="N25" i="2"/>
  <c r="K25" i="2"/>
  <c r="H25" i="2"/>
  <c r="E25" i="2"/>
  <c r="AC22" i="2"/>
  <c r="Z22" i="2"/>
  <c r="T22" i="2"/>
  <c r="Q22" i="2"/>
  <c r="N22" i="2"/>
  <c r="K22" i="2"/>
  <c r="H22" i="2"/>
  <c r="E22" i="2"/>
  <c r="AC21" i="2"/>
  <c r="Z21" i="2"/>
  <c r="T21" i="2"/>
  <c r="Q21" i="2"/>
  <c r="N21" i="2"/>
  <c r="K21" i="2"/>
  <c r="H21" i="2"/>
  <c r="E21" i="2"/>
  <c r="AC20" i="2"/>
  <c r="Z20" i="2"/>
  <c r="T20" i="2"/>
  <c r="Q20" i="2"/>
  <c r="N20" i="2"/>
  <c r="K20" i="2"/>
  <c r="H20" i="2"/>
  <c r="E20" i="2"/>
  <c r="AC19" i="2"/>
  <c r="Z19" i="2"/>
  <c r="T19" i="2"/>
  <c r="Q19" i="2"/>
  <c r="N19" i="2"/>
  <c r="K19" i="2"/>
  <c r="H19" i="2"/>
  <c r="E19" i="2"/>
  <c r="AC17" i="2"/>
  <c r="Z17" i="2"/>
  <c r="T17" i="2"/>
  <c r="Q17" i="2"/>
  <c r="N17" i="2"/>
  <c r="K17" i="2"/>
  <c r="H17" i="2"/>
  <c r="E17" i="2"/>
  <c r="AC16" i="2"/>
  <c r="Z16" i="2"/>
  <c r="T16" i="2"/>
  <c r="Q16" i="2"/>
  <c r="N16" i="2"/>
  <c r="K16" i="2"/>
  <c r="H16" i="2"/>
  <c r="E16" i="2"/>
  <c r="AC15" i="2"/>
  <c r="Z15" i="2"/>
  <c r="T15" i="2"/>
  <c r="Q15" i="2"/>
  <c r="N15" i="2"/>
  <c r="K15" i="2"/>
  <c r="H15" i="2"/>
  <c r="E15" i="2"/>
  <c r="AC14" i="2"/>
  <c r="Z14" i="2"/>
  <c r="T14" i="2"/>
  <c r="Q14" i="2"/>
  <c r="N14" i="2"/>
  <c r="K14" i="2"/>
  <c r="H14" i="2"/>
  <c r="E14" i="2"/>
  <c r="AC13" i="2"/>
  <c r="Z13" i="2"/>
  <c r="T13" i="2"/>
  <c r="Q13" i="2"/>
  <c r="N13" i="2"/>
  <c r="K13" i="2"/>
  <c r="H13" i="2"/>
  <c r="E13" i="2"/>
  <c r="AC11" i="2"/>
  <c r="Z11" i="2"/>
  <c r="T11" i="2"/>
  <c r="Q11" i="2"/>
  <c r="N11" i="2"/>
  <c r="K11" i="2"/>
  <c r="H11" i="2"/>
  <c r="E11" i="2"/>
  <c r="AC10" i="2"/>
  <c r="Z10" i="2"/>
  <c r="T10" i="2"/>
  <c r="Q10" i="2"/>
  <c r="N10" i="2"/>
  <c r="K10" i="2"/>
  <c r="E10" i="2"/>
  <c r="AC9" i="2"/>
  <c r="Z9" i="2"/>
  <c r="T9" i="2"/>
  <c r="Q9" i="2"/>
  <c r="N9" i="2"/>
  <c r="K9" i="2"/>
  <c r="H9" i="2"/>
  <c r="E9" i="2"/>
  <c r="AC8" i="2"/>
  <c r="Z8" i="2"/>
  <c r="T8" i="2"/>
  <c r="Q8" i="2"/>
  <c r="N8" i="2"/>
  <c r="K8" i="2"/>
  <c r="H8" i="2"/>
  <c r="E8" i="2"/>
  <c r="Z26" i="3"/>
  <c r="W26" i="3"/>
  <c r="T26" i="3"/>
  <c r="Q26" i="3"/>
  <c r="K26" i="3"/>
  <c r="H26" i="3"/>
  <c r="E26" i="3"/>
  <c r="Z25" i="3"/>
  <c r="W25" i="3"/>
  <c r="T25" i="3"/>
  <c r="Q25" i="3"/>
  <c r="K25" i="3"/>
  <c r="H25" i="3"/>
  <c r="E25" i="3"/>
  <c r="Z22" i="3"/>
  <c r="W22" i="3"/>
  <c r="T22" i="3"/>
  <c r="Q22" i="3"/>
  <c r="K22" i="3"/>
  <c r="H22" i="3"/>
  <c r="E22" i="3"/>
  <c r="Z21" i="3"/>
  <c r="W21" i="3"/>
  <c r="T21" i="3"/>
  <c r="Q21" i="3"/>
  <c r="K21" i="3"/>
  <c r="H21" i="3"/>
  <c r="E21" i="3"/>
  <c r="Z20" i="3"/>
  <c r="W20" i="3"/>
  <c r="T20" i="3"/>
  <c r="Q20" i="3"/>
  <c r="K20" i="3"/>
  <c r="H20" i="3"/>
  <c r="E20" i="3"/>
  <c r="Z19" i="3"/>
  <c r="W19" i="3"/>
  <c r="T19" i="3"/>
  <c r="Q19" i="3"/>
  <c r="K19" i="3"/>
  <c r="H19" i="3"/>
  <c r="E19" i="3"/>
  <c r="Z17" i="3"/>
  <c r="W17" i="3"/>
  <c r="T17" i="3"/>
  <c r="Q17" i="3"/>
  <c r="K17" i="3"/>
  <c r="H17" i="3"/>
  <c r="E17" i="3"/>
  <c r="Z16" i="3"/>
  <c r="T16" i="3"/>
  <c r="Q16" i="3"/>
  <c r="K16" i="3"/>
  <c r="H16" i="3"/>
  <c r="E16" i="3"/>
  <c r="Z15" i="3"/>
  <c r="W15" i="3"/>
  <c r="T15" i="3"/>
  <c r="Q15" i="3"/>
  <c r="K15" i="3"/>
  <c r="H15" i="3"/>
  <c r="E15" i="3"/>
  <c r="Z14" i="3"/>
  <c r="W14" i="3"/>
  <c r="T14" i="3"/>
  <c r="Q14" i="3"/>
  <c r="K14" i="3"/>
  <c r="H14" i="3"/>
  <c r="E14" i="3"/>
  <c r="Z13" i="3"/>
  <c r="W13" i="3"/>
  <c r="T13" i="3"/>
  <c r="Q13" i="3"/>
  <c r="K13" i="3"/>
  <c r="H13" i="3"/>
  <c r="E13" i="3"/>
  <c r="Z12" i="3"/>
  <c r="W12" i="3"/>
  <c r="T12" i="3"/>
  <c r="Q12" i="3"/>
  <c r="K12" i="3"/>
  <c r="H12" i="3"/>
  <c r="E12" i="3"/>
  <c r="Z11" i="3"/>
  <c r="W11" i="3"/>
  <c r="T11" i="3"/>
  <c r="Q11" i="3"/>
  <c r="K11" i="3"/>
  <c r="H11" i="3"/>
  <c r="E11" i="3"/>
  <c r="Z10" i="3"/>
  <c r="W10" i="3"/>
  <c r="T10" i="3"/>
  <c r="Q10" i="3"/>
  <c r="K10" i="3"/>
  <c r="H10" i="3"/>
  <c r="Z8" i="3"/>
  <c r="W8" i="3"/>
  <c r="T8" i="3"/>
  <c r="Q8" i="3"/>
  <c r="K8" i="3"/>
  <c r="H8" i="3"/>
  <c r="E8" i="3"/>
  <c r="AC26" i="4"/>
  <c r="Z26" i="4"/>
  <c r="W26" i="4"/>
  <c r="T26" i="4"/>
  <c r="K26" i="4"/>
  <c r="H26" i="4"/>
  <c r="E26" i="4"/>
  <c r="AC25" i="4"/>
  <c r="Z25" i="4"/>
  <c r="W25" i="4"/>
  <c r="T25" i="4"/>
  <c r="K25" i="4"/>
  <c r="H25" i="4"/>
  <c r="E25" i="4"/>
  <c r="AC24" i="4"/>
  <c r="Z24" i="4"/>
  <c r="W24" i="4"/>
  <c r="T24" i="4"/>
  <c r="K24" i="4"/>
  <c r="H24" i="4"/>
  <c r="E24" i="4"/>
  <c r="AC23" i="4"/>
  <c r="Z23" i="4"/>
  <c r="W23" i="4"/>
  <c r="T23" i="4"/>
  <c r="K23" i="4"/>
  <c r="H23" i="4"/>
  <c r="E23" i="4"/>
  <c r="AC22" i="4"/>
  <c r="Z22" i="4"/>
  <c r="W22" i="4"/>
  <c r="T22" i="4"/>
  <c r="K22" i="4"/>
  <c r="H22" i="4"/>
  <c r="E22" i="4"/>
  <c r="AC21" i="4"/>
  <c r="AC20" i="4"/>
  <c r="Z20" i="4"/>
  <c r="W20" i="4"/>
  <c r="T20" i="4"/>
  <c r="K20" i="4"/>
  <c r="H20" i="4"/>
  <c r="E20" i="4"/>
  <c r="AC19" i="4"/>
  <c r="Z19" i="4"/>
  <c r="W19" i="4"/>
  <c r="T19" i="4"/>
  <c r="K19" i="4"/>
  <c r="H19" i="4"/>
  <c r="E19" i="4"/>
  <c r="AC18" i="4"/>
  <c r="Z18" i="4"/>
  <c r="W18" i="4"/>
  <c r="T18" i="4"/>
  <c r="K18" i="4"/>
  <c r="H18" i="4"/>
  <c r="E18" i="4"/>
  <c r="AC17" i="4"/>
  <c r="Z17" i="4"/>
  <c r="W17" i="4"/>
  <c r="T17" i="4"/>
  <c r="K17" i="4"/>
  <c r="H17" i="4"/>
  <c r="E17" i="4"/>
  <c r="AC16" i="4"/>
  <c r="Z16" i="4"/>
  <c r="W16" i="4"/>
  <c r="K16" i="4"/>
  <c r="H16" i="4"/>
  <c r="E16" i="4"/>
  <c r="AC15" i="4"/>
  <c r="Z15" i="4"/>
  <c r="W15" i="4"/>
  <c r="T15" i="4"/>
  <c r="K15" i="4"/>
  <c r="H15" i="4"/>
  <c r="E15" i="4"/>
  <c r="AC14" i="4"/>
  <c r="Z14" i="4"/>
  <c r="W14" i="4"/>
  <c r="T14" i="4"/>
  <c r="K14" i="4"/>
  <c r="H14" i="4"/>
  <c r="E14" i="4"/>
  <c r="AC13" i="4"/>
  <c r="Z13" i="4"/>
  <c r="W13" i="4"/>
  <c r="T13" i="4"/>
  <c r="K13" i="4"/>
  <c r="H13" i="4"/>
  <c r="E13" i="4"/>
  <c r="AC12" i="4"/>
  <c r="Z12" i="4"/>
  <c r="W12" i="4"/>
  <c r="T12" i="4"/>
  <c r="K12" i="4"/>
  <c r="H12" i="4"/>
  <c r="AC11" i="4"/>
  <c r="Z11" i="4"/>
  <c r="W11" i="4"/>
  <c r="T11" i="4"/>
  <c r="K11" i="4"/>
  <c r="H11" i="4"/>
  <c r="E11" i="4"/>
  <c r="AC10" i="4"/>
  <c r="Z10" i="4"/>
  <c r="W10" i="4"/>
  <c r="T10" i="4"/>
  <c r="K10" i="4"/>
  <c r="H10" i="4"/>
  <c r="AC9" i="4"/>
  <c r="Z9" i="4"/>
  <c r="W9" i="4"/>
  <c r="T9" i="4"/>
  <c r="K9" i="4"/>
  <c r="H9" i="4"/>
  <c r="E9" i="4"/>
  <c r="AC8" i="4"/>
  <c r="Z8" i="4"/>
  <c r="W8" i="4"/>
  <c r="T8" i="4"/>
  <c r="K8" i="4"/>
  <c r="H8" i="4"/>
  <c r="E8" i="4"/>
  <c r="AC26" i="5"/>
  <c r="Z26" i="5"/>
  <c r="W26" i="5"/>
  <c r="T26" i="5"/>
  <c r="Q26" i="5"/>
  <c r="N26" i="5"/>
  <c r="K26" i="5"/>
  <c r="H26" i="5"/>
  <c r="E26" i="5"/>
  <c r="AC25" i="5"/>
  <c r="Z25" i="5"/>
  <c r="W25" i="5"/>
  <c r="T25" i="5"/>
  <c r="Q25" i="5"/>
  <c r="N25" i="5"/>
  <c r="K25" i="5"/>
  <c r="H25" i="5"/>
  <c r="E25" i="5"/>
  <c r="AC24" i="5"/>
  <c r="Z24" i="5"/>
  <c r="W24" i="5"/>
  <c r="T24" i="5"/>
  <c r="Q24" i="5"/>
  <c r="N24" i="5"/>
  <c r="K24" i="5"/>
  <c r="H24" i="5"/>
  <c r="E24" i="5"/>
  <c r="AC23" i="5"/>
  <c r="Z23" i="5"/>
  <c r="W23" i="5"/>
  <c r="T23" i="5"/>
  <c r="Q23" i="5"/>
  <c r="N23" i="5"/>
  <c r="K23" i="5"/>
  <c r="H23" i="5"/>
  <c r="E23" i="5"/>
  <c r="AC22" i="5"/>
  <c r="Z22" i="5"/>
  <c r="W22" i="5"/>
  <c r="T22" i="5"/>
  <c r="Q22" i="5"/>
  <c r="N22" i="5"/>
  <c r="K22" i="5"/>
  <c r="H22" i="5"/>
  <c r="E22" i="5"/>
  <c r="AC21" i="5"/>
  <c r="Z21" i="5"/>
  <c r="W21" i="5"/>
  <c r="T21" i="5"/>
  <c r="Q21" i="5"/>
  <c r="N21" i="5"/>
  <c r="K21" i="5"/>
  <c r="H21" i="5"/>
  <c r="E21" i="5"/>
  <c r="AC20" i="5"/>
  <c r="Z20" i="5"/>
  <c r="W20" i="5"/>
  <c r="T20" i="5"/>
  <c r="Q20" i="5"/>
  <c r="N20" i="5"/>
  <c r="K20" i="5"/>
  <c r="H20" i="5"/>
  <c r="E20" i="5"/>
  <c r="AC19" i="5"/>
  <c r="Z19" i="5"/>
  <c r="W19" i="5"/>
  <c r="T19" i="5"/>
  <c r="Q19" i="5"/>
  <c r="N19" i="5"/>
  <c r="K19" i="5"/>
  <c r="H19" i="5"/>
  <c r="E19" i="5"/>
  <c r="AC18" i="5"/>
  <c r="Z18" i="5"/>
  <c r="W18" i="5"/>
  <c r="T18" i="5"/>
  <c r="Q18" i="5"/>
  <c r="N18" i="5"/>
  <c r="K18" i="5"/>
  <c r="H18" i="5"/>
  <c r="E18" i="5"/>
  <c r="AC17" i="5"/>
  <c r="Z17" i="5"/>
  <c r="W17" i="5"/>
  <c r="T17" i="5"/>
  <c r="Q17" i="5"/>
  <c r="N17" i="5"/>
  <c r="K17" i="5"/>
  <c r="H17" i="5"/>
  <c r="E17" i="5"/>
  <c r="AC16" i="5"/>
  <c r="Z16" i="5"/>
  <c r="W16" i="5"/>
  <c r="T16" i="5"/>
  <c r="Q16" i="5"/>
  <c r="N16" i="5"/>
  <c r="K16" i="5"/>
  <c r="H16" i="5"/>
  <c r="E16" i="5"/>
  <c r="AC15" i="5"/>
  <c r="Z15" i="5"/>
  <c r="W15" i="5"/>
  <c r="T15" i="5"/>
  <c r="Q15" i="5"/>
  <c r="N15" i="5"/>
  <c r="K15" i="5"/>
  <c r="H15" i="5"/>
  <c r="E15" i="5"/>
  <c r="AC14" i="5"/>
  <c r="Z14" i="5"/>
  <c r="W14" i="5"/>
  <c r="T14" i="5"/>
  <c r="Q14" i="5"/>
  <c r="N14" i="5"/>
  <c r="K14" i="5"/>
  <c r="H14" i="5"/>
  <c r="E14" i="5"/>
  <c r="AC13" i="5"/>
  <c r="Z13" i="5"/>
  <c r="W13" i="5"/>
  <c r="T13" i="5"/>
  <c r="Q13" i="5"/>
  <c r="N13" i="5"/>
  <c r="K13" i="5"/>
  <c r="H13" i="5"/>
  <c r="E13" i="5"/>
  <c r="AC12" i="5"/>
  <c r="Z12" i="5"/>
  <c r="W12" i="5"/>
  <c r="T12" i="5"/>
  <c r="Q12" i="5"/>
  <c r="N12" i="5"/>
  <c r="K12" i="5"/>
  <c r="H12" i="5"/>
  <c r="E12" i="5"/>
  <c r="AC11" i="5"/>
  <c r="Z11" i="5"/>
  <c r="W11" i="5"/>
  <c r="T11" i="5"/>
  <c r="Q11" i="5"/>
  <c r="N11" i="5"/>
  <c r="K11" i="5"/>
  <c r="H11" i="5"/>
  <c r="E11" i="5"/>
  <c r="AC10" i="5"/>
  <c r="Z10" i="5"/>
  <c r="W10" i="5"/>
  <c r="T10" i="5"/>
  <c r="Q10" i="5"/>
  <c r="N10" i="5"/>
  <c r="K10" i="5"/>
  <c r="H10" i="5"/>
  <c r="E10" i="5"/>
  <c r="AC9" i="5"/>
  <c r="Z9" i="5"/>
  <c r="W9" i="5"/>
  <c r="T9" i="5"/>
  <c r="Q9" i="5"/>
  <c r="N9" i="5"/>
  <c r="K9" i="5"/>
  <c r="H9" i="5"/>
  <c r="E9" i="5"/>
  <c r="AC8" i="5"/>
  <c r="Z8" i="5"/>
  <c r="W8" i="5"/>
  <c r="T8" i="5"/>
  <c r="Q8" i="5"/>
  <c r="N8" i="5"/>
  <c r="K8" i="5"/>
  <c r="H8" i="5"/>
  <c r="E8" i="5"/>
  <c r="AC26" i="27"/>
  <c r="Z26" i="27"/>
  <c r="W26" i="27"/>
  <c r="T26" i="27"/>
  <c r="Q26" i="27"/>
  <c r="N26" i="27"/>
  <c r="K26" i="27"/>
  <c r="H26" i="27"/>
  <c r="E26" i="27"/>
  <c r="AC25" i="27"/>
  <c r="Z25" i="27"/>
  <c r="W25" i="27"/>
  <c r="T25" i="27"/>
  <c r="Q25" i="27"/>
  <c r="N25" i="27"/>
  <c r="K25" i="27"/>
  <c r="H25" i="27"/>
  <c r="E25" i="27"/>
  <c r="AC24" i="27"/>
  <c r="Z24" i="27"/>
  <c r="W24" i="27"/>
  <c r="T24" i="27"/>
  <c r="Q24" i="27"/>
  <c r="N24" i="27"/>
  <c r="K24" i="27"/>
  <c r="H24" i="27"/>
  <c r="E24" i="27"/>
  <c r="AC23" i="27"/>
  <c r="Z23" i="27"/>
  <c r="W23" i="27"/>
  <c r="T23" i="27"/>
  <c r="Q23" i="27"/>
  <c r="N23" i="27"/>
  <c r="K23" i="27"/>
  <c r="H23" i="27"/>
  <c r="E23" i="27"/>
  <c r="AC22" i="27"/>
  <c r="Z22" i="27"/>
  <c r="W22" i="27"/>
  <c r="T22" i="27"/>
  <c r="Q22" i="27"/>
  <c r="N22" i="27"/>
  <c r="K22" i="27"/>
  <c r="H22" i="27"/>
  <c r="E22" i="27"/>
  <c r="AC21" i="27"/>
  <c r="Z21" i="27"/>
  <c r="W21" i="27"/>
  <c r="T21" i="27"/>
  <c r="Q21" i="27"/>
  <c r="N21" i="27"/>
  <c r="K21" i="27"/>
  <c r="H21" i="27"/>
  <c r="E21" i="27"/>
  <c r="AC20" i="27"/>
  <c r="Z20" i="27"/>
  <c r="W20" i="27"/>
  <c r="T20" i="27"/>
  <c r="Q20" i="27"/>
  <c r="N20" i="27"/>
  <c r="K20" i="27"/>
  <c r="H20" i="27"/>
  <c r="E20" i="27"/>
  <c r="AC19" i="27"/>
  <c r="Z19" i="27"/>
  <c r="W19" i="27"/>
  <c r="T19" i="27"/>
  <c r="Q19" i="27"/>
  <c r="N19" i="27"/>
  <c r="K19" i="27"/>
  <c r="H19" i="27"/>
  <c r="E19" i="27"/>
  <c r="AC18" i="27"/>
  <c r="Z18" i="27"/>
  <c r="W18" i="27"/>
  <c r="T18" i="27"/>
  <c r="Q18" i="27"/>
  <c r="N18" i="27"/>
  <c r="K18" i="27"/>
  <c r="H18" i="27"/>
  <c r="E18" i="27"/>
  <c r="AC17" i="27"/>
  <c r="Z17" i="27"/>
  <c r="W17" i="27"/>
  <c r="T17" i="27"/>
  <c r="Q17" i="27"/>
  <c r="N17" i="27"/>
  <c r="K17" i="27"/>
  <c r="H17" i="27"/>
  <c r="E17" i="27"/>
  <c r="AC16" i="27"/>
  <c r="Z16" i="27"/>
  <c r="W16" i="27"/>
  <c r="T16" i="27"/>
  <c r="Q16" i="27"/>
  <c r="N16" i="27"/>
  <c r="K16" i="27"/>
  <c r="H16" i="27"/>
  <c r="E16" i="27"/>
  <c r="AC15" i="27"/>
  <c r="Z15" i="27"/>
  <c r="W15" i="27"/>
  <c r="T15" i="27"/>
  <c r="Q15" i="27"/>
  <c r="N15" i="27"/>
  <c r="K15" i="27"/>
  <c r="H15" i="27"/>
  <c r="E15" i="27"/>
  <c r="AC14" i="27"/>
  <c r="Z14" i="27"/>
  <c r="W14" i="27"/>
  <c r="T14" i="27"/>
  <c r="Q14" i="27"/>
  <c r="N14" i="27"/>
  <c r="K14" i="27"/>
  <c r="H14" i="27"/>
  <c r="E14" i="27"/>
  <c r="AC13" i="27"/>
  <c r="Z13" i="27"/>
  <c r="W13" i="27"/>
  <c r="T13" i="27"/>
  <c r="Q13" i="27"/>
  <c r="N13" i="27"/>
  <c r="K13" i="27"/>
  <c r="H13" i="27"/>
  <c r="E13" i="27"/>
  <c r="AC12" i="27"/>
  <c r="Z12" i="27"/>
  <c r="W12" i="27"/>
  <c r="T12" i="27"/>
  <c r="Q12" i="27"/>
  <c r="N12" i="27"/>
  <c r="K12" i="27"/>
  <c r="H12" i="27"/>
  <c r="E12" i="27"/>
  <c r="AC11" i="27"/>
  <c r="Z11" i="27"/>
  <c r="W11" i="27"/>
  <c r="T11" i="27"/>
  <c r="Q11" i="27"/>
  <c r="N11" i="27"/>
  <c r="K11" i="27"/>
  <c r="H11" i="27"/>
  <c r="E11" i="27"/>
  <c r="AC10" i="27"/>
  <c r="Z10" i="27"/>
  <c r="W10" i="27"/>
  <c r="T10" i="27"/>
  <c r="Q10" i="27"/>
  <c r="N10" i="27"/>
  <c r="K10" i="27"/>
  <c r="H10" i="27"/>
  <c r="E10" i="27"/>
  <c r="AC9" i="27"/>
  <c r="Z9" i="27"/>
  <c r="W9" i="27"/>
  <c r="T9" i="27"/>
  <c r="Q9" i="27"/>
  <c r="N9" i="27"/>
  <c r="K9" i="27"/>
  <c r="H9" i="27"/>
  <c r="E9" i="27"/>
  <c r="AC8" i="27"/>
  <c r="Z8" i="27"/>
  <c r="W8" i="27"/>
  <c r="T8" i="27"/>
  <c r="Q8" i="27"/>
  <c r="N8" i="27"/>
  <c r="K8" i="27"/>
  <c r="H8" i="27"/>
  <c r="E8" i="27"/>
  <c r="AC26" i="16"/>
  <c r="Z26" i="16"/>
  <c r="W26" i="16"/>
  <c r="T26" i="16"/>
  <c r="Q26" i="16"/>
  <c r="N26" i="16"/>
  <c r="K26" i="16"/>
  <c r="H26" i="16"/>
  <c r="E26" i="16"/>
  <c r="AC25" i="16"/>
  <c r="Z25" i="16"/>
  <c r="W25" i="16"/>
  <c r="T25" i="16"/>
  <c r="Q25" i="16"/>
  <c r="N25" i="16"/>
  <c r="K25" i="16"/>
  <c r="H25" i="16"/>
  <c r="E25" i="16"/>
  <c r="AC24" i="16"/>
  <c r="Z24" i="16"/>
  <c r="W24" i="16"/>
  <c r="T24" i="16"/>
  <c r="Q24" i="16"/>
  <c r="N24" i="16"/>
  <c r="K24" i="16"/>
  <c r="H24" i="16"/>
  <c r="E24" i="16"/>
  <c r="AC23" i="16"/>
  <c r="Z23" i="16"/>
  <c r="W23" i="16"/>
  <c r="T23" i="16"/>
  <c r="Q23" i="16"/>
  <c r="N23" i="16"/>
  <c r="K23" i="16"/>
  <c r="H23" i="16"/>
  <c r="E23" i="16"/>
  <c r="AC22" i="16"/>
  <c r="Z22" i="16"/>
  <c r="W22" i="16"/>
  <c r="T22" i="16"/>
  <c r="Q22" i="16"/>
  <c r="N22" i="16"/>
  <c r="K22" i="16"/>
  <c r="H22" i="16"/>
  <c r="E22" i="16"/>
  <c r="AC21" i="16"/>
  <c r="Z21" i="16"/>
  <c r="W21" i="16"/>
  <c r="T21" i="16"/>
  <c r="Q21" i="16"/>
  <c r="N21" i="16"/>
  <c r="K21" i="16"/>
  <c r="H21" i="16"/>
  <c r="E21" i="16"/>
  <c r="AC20" i="16"/>
  <c r="Z20" i="16"/>
  <c r="W20" i="16"/>
  <c r="T20" i="16"/>
  <c r="Q20" i="16"/>
  <c r="N20" i="16"/>
  <c r="K20" i="16"/>
  <c r="H20" i="16"/>
  <c r="E20" i="16"/>
  <c r="AC19" i="16"/>
  <c r="Z19" i="16"/>
  <c r="W19" i="16"/>
  <c r="T19" i="16"/>
  <c r="Q19" i="16"/>
  <c r="N19" i="16"/>
  <c r="K19" i="16"/>
  <c r="H19" i="16"/>
  <c r="E19" i="16"/>
  <c r="AC18" i="16"/>
  <c r="Z18" i="16"/>
  <c r="W18" i="16"/>
  <c r="T18" i="16"/>
  <c r="Q18" i="16"/>
  <c r="N18" i="16"/>
  <c r="K18" i="16"/>
  <c r="H18" i="16"/>
  <c r="E18" i="16"/>
  <c r="AC17" i="16"/>
  <c r="Z17" i="16"/>
  <c r="W17" i="16"/>
  <c r="T17" i="16"/>
  <c r="Q17" i="16"/>
  <c r="N17" i="16"/>
  <c r="K17" i="16"/>
  <c r="H17" i="16"/>
  <c r="E17" i="16"/>
  <c r="AC16" i="16"/>
  <c r="Z16" i="16"/>
  <c r="W16" i="16"/>
  <c r="T16" i="16"/>
  <c r="Q16" i="16"/>
  <c r="N16" i="16"/>
  <c r="K16" i="16"/>
  <c r="H16" i="16"/>
  <c r="E16" i="16"/>
  <c r="AC15" i="16"/>
  <c r="Z15" i="16"/>
  <c r="W15" i="16"/>
  <c r="T15" i="16"/>
  <c r="Q15" i="16"/>
  <c r="N15" i="16"/>
  <c r="K15" i="16"/>
  <c r="H15" i="16"/>
  <c r="E15" i="16"/>
  <c r="AC14" i="16"/>
  <c r="Z14" i="16"/>
  <c r="W14" i="16"/>
  <c r="T14" i="16"/>
  <c r="Q14" i="16"/>
  <c r="N14" i="16"/>
  <c r="K14" i="16"/>
  <c r="H14" i="16"/>
  <c r="E14" i="16"/>
  <c r="AC13" i="16"/>
  <c r="Z13" i="16"/>
  <c r="W13" i="16"/>
  <c r="T13" i="16"/>
  <c r="Q13" i="16"/>
  <c r="N13" i="16"/>
  <c r="K13" i="16"/>
  <c r="H13" i="16"/>
  <c r="E13" i="16"/>
  <c r="AC12" i="16"/>
  <c r="Z12" i="16"/>
  <c r="W12" i="16"/>
  <c r="T12" i="16"/>
  <c r="Q12" i="16"/>
  <c r="N12" i="16"/>
  <c r="K12" i="16"/>
  <c r="H12" i="16"/>
  <c r="E12" i="16"/>
  <c r="AC11" i="16"/>
  <c r="Z11" i="16"/>
  <c r="W11" i="16"/>
  <c r="T11" i="16"/>
  <c r="Q11" i="16"/>
  <c r="N11" i="16"/>
  <c r="K11" i="16"/>
  <c r="H11" i="16"/>
  <c r="E11" i="16"/>
  <c r="AC10" i="16"/>
  <c r="Z10" i="16"/>
  <c r="W10" i="16"/>
  <c r="T10" i="16"/>
  <c r="Q10" i="16"/>
  <c r="N10" i="16"/>
  <c r="K10" i="16"/>
  <c r="H10" i="16"/>
  <c r="E10" i="16"/>
  <c r="AC9" i="16"/>
  <c r="Z9" i="16"/>
  <c r="W9" i="16"/>
  <c r="T9" i="16"/>
  <c r="Q9" i="16"/>
  <c r="N9" i="16"/>
  <c r="K9" i="16"/>
  <c r="H9" i="16"/>
  <c r="E9" i="16"/>
  <c r="AC8" i="16"/>
  <c r="Z8" i="16"/>
  <c r="W8" i="16"/>
  <c r="T8" i="16"/>
  <c r="Q8" i="16"/>
  <c r="N8" i="16"/>
  <c r="K8" i="16"/>
  <c r="H8" i="16"/>
  <c r="E8" i="16"/>
  <c r="AC26" i="34"/>
  <c r="Z26" i="34"/>
  <c r="W26" i="34"/>
  <c r="T26" i="34"/>
  <c r="Q26" i="34"/>
  <c r="N26" i="34"/>
  <c r="K26" i="34"/>
  <c r="H26" i="34"/>
  <c r="E26" i="34"/>
  <c r="AC25" i="34"/>
  <c r="Z25" i="34"/>
  <c r="W25" i="34"/>
  <c r="T25" i="34"/>
  <c r="Q25" i="34"/>
  <c r="N25" i="34"/>
  <c r="K25" i="34"/>
  <c r="H25" i="34"/>
  <c r="E25" i="34"/>
  <c r="AC24" i="34"/>
  <c r="Z24" i="34"/>
  <c r="W24" i="34"/>
  <c r="T24" i="34"/>
  <c r="Q24" i="34"/>
  <c r="N24" i="34"/>
  <c r="K24" i="34"/>
  <c r="H24" i="34"/>
  <c r="E24" i="34"/>
  <c r="AC23" i="34"/>
  <c r="Z23" i="34"/>
  <c r="W23" i="34"/>
  <c r="T23" i="34"/>
  <c r="Q23" i="34"/>
  <c r="N23" i="34"/>
  <c r="K23" i="34"/>
  <c r="H23" i="34"/>
  <c r="E23" i="34"/>
  <c r="AC22" i="34"/>
  <c r="Z22" i="34"/>
  <c r="W22" i="34"/>
  <c r="T22" i="34"/>
  <c r="Q22" i="34"/>
  <c r="N22" i="34"/>
  <c r="K22" i="34"/>
  <c r="H22" i="34"/>
  <c r="E22" i="34"/>
  <c r="AC21" i="34"/>
  <c r="Z21" i="34"/>
  <c r="W21" i="34"/>
  <c r="T21" i="34"/>
  <c r="Q21" i="34"/>
  <c r="N21" i="34"/>
  <c r="K21" i="34"/>
  <c r="H21" i="34"/>
  <c r="E21" i="34"/>
  <c r="AC20" i="34"/>
  <c r="Z20" i="34"/>
  <c r="W20" i="34"/>
  <c r="T20" i="34"/>
  <c r="Q20" i="34"/>
  <c r="N20" i="34"/>
  <c r="K20" i="34"/>
  <c r="H20" i="34"/>
  <c r="E20" i="34"/>
  <c r="AC19" i="34"/>
  <c r="Z19" i="34"/>
  <c r="W19" i="34"/>
  <c r="T19" i="34"/>
  <c r="Q19" i="34"/>
  <c r="N19" i="34"/>
  <c r="K19" i="34"/>
  <c r="H19" i="34"/>
  <c r="E19" i="34"/>
  <c r="AC18" i="34"/>
  <c r="Z18" i="34"/>
  <c r="W18" i="34"/>
  <c r="T18" i="34"/>
  <c r="Q18" i="34"/>
  <c r="N18" i="34"/>
  <c r="K18" i="34"/>
  <c r="H18" i="34"/>
  <c r="E18" i="34"/>
  <c r="AC17" i="34"/>
  <c r="Z17" i="34"/>
  <c r="W17" i="34"/>
  <c r="T17" i="34"/>
  <c r="Q17" i="34"/>
  <c r="N17" i="34"/>
  <c r="K17" i="34"/>
  <c r="H17" i="34"/>
  <c r="E17" i="34"/>
  <c r="AC16" i="34"/>
  <c r="Z16" i="34"/>
  <c r="W16" i="34"/>
  <c r="T16" i="34"/>
  <c r="Q16" i="34"/>
  <c r="N16" i="34"/>
  <c r="K16" i="34"/>
  <c r="H16" i="34"/>
  <c r="E16" i="34"/>
  <c r="AC15" i="34"/>
  <c r="Z15" i="34"/>
  <c r="W15" i="34"/>
  <c r="T15" i="34"/>
  <c r="Q15" i="34"/>
  <c r="N15" i="34"/>
  <c r="K15" i="34"/>
  <c r="H15" i="34"/>
  <c r="E15" i="34"/>
  <c r="AC14" i="34"/>
  <c r="Z14" i="34"/>
  <c r="W14" i="34"/>
  <c r="T14" i="34"/>
  <c r="Q14" i="34"/>
  <c r="N14" i="34"/>
  <c r="K14" i="34"/>
  <c r="H14" i="34"/>
  <c r="E14" i="34"/>
  <c r="AC13" i="34"/>
  <c r="Z13" i="34"/>
  <c r="W13" i="34"/>
  <c r="T13" i="34"/>
  <c r="Q13" i="34"/>
  <c r="N13" i="34"/>
  <c r="K13" i="34"/>
  <c r="H13" i="34"/>
  <c r="E13" i="34"/>
  <c r="AC12" i="34"/>
  <c r="Z12" i="34"/>
  <c r="W12" i="34"/>
  <c r="T12" i="34"/>
  <c r="Q12" i="34"/>
  <c r="N12" i="34"/>
  <c r="K12" i="34"/>
  <c r="H12" i="34"/>
  <c r="E12" i="34"/>
  <c r="AC11" i="34"/>
  <c r="Z11" i="34"/>
  <c r="W11" i="34"/>
  <c r="T11" i="34"/>
  <c r="Q11" i="34"/>
  <c r="N11" i="34"/>
  <c r="K11" i="34"/>
  <c r="H11" i="34"/>
  <c r="E11" i="34"/>
  <c r="AC10" i="34"/>
  <c r="Z10" i="34"/>
  <c r="W10" i="34"/>
  <c r="T10" i="34"/>
  <c r="Q10" i="34"/>
  <c r="N10" i="34"/>
  <c r="K10" i="34"/>
  <c r="H10" i="34"/>
  <c r="E10" i="34"/>
  <c r="AC9" i="34"/>
  <c r="Z9" i="34"/>
  <c r="W9" i="34"/>
  <c r="T9" i="34"/>
  <c r="Q9" i="34"/>
  <c r="N9" i="34"/>
  <c r="K9" i="34"/>
  <c r="H9" i="34"/>
  <c r="E9" i="34"/>
  <c r="AC8" i="34"/>
  <c r="Z8" i="34"/>
  <c r="W8" i="34"/>
  <c r="T8" i="34"/>
  <c r="Q8" i="34"/>
  <c r="N8" i="34"/>
  <c r="K8" i="34"/>
  <c r="H8" i="34"/>
  <c r="E8" i="34"/>
  <c r="AC26" i="38"/>
  <c r="Z26" i="38"/>
  <c r="T26" i="38"/>
  <c r="Q26" i="38"/>
  <c r="N26" i="38"/>
  <c r="K26" i="38"/>
  <c r="H26" i="38"/>
  <c r="AC25" i="38"/>
  <c r="Z25" i="38"/>
  <c r="T25" i="38"/>
  <c r="Q25" i="38"/>
  <c r="N25" i="38"/>
  <c r="K25" i="38"/>
  <c r="H25" i="38"/>
  <c r="E25" i="38"/>
  <c r="AC24" i="38"/>
  <c r="Z24" i="38"/>
  <c r="T24" i="38"/>
  <c r="Q24" i="38"/>
  <c r="N24" i="38"/>
  <c r="K24" i="38"/>
  <c r="H24" i="38"/>
  <c r="E24" i="38"/>
  <c r="AC23" i="38"/>
  <c r="Z23" i="38"/>
  <c r="T23" i="38"/>
  <c r="Q23" i="38"/>
  <c r="N23" i="38"/>
  <c r="K23" i="38"/>
  <c r="E23" i="38"/>
  <c r="AC22" i="38"/>
  <c r="Z22" i="38"/>
  <c r="T22" i="38"/>
  <c r="Q22" i="38"/>
  <c r="N22" i="38"/>
  <c r="K22" i="38"/>
  <c r="H22" i="38"/>
  <c r="E22" i="38"/>
  <c r="AC21" i="38"/>
  <c r="Z21" i="38"/>
  <c r="T21" i="38"/>
  <c r="Q21" i="38"/>
  <c r="N21" i="38"/>
  <c r="K21" i="38"/>
  <c r="H21" i="38"/>
  <c r="E21" i="38"/>
  <c r="AC20" i="38"/>
  <c r="Z20" i="38"/>
  <c r="T20" i="38"/>
  <c r="Q20" i="38"/>
  <c r="N20" i="38"/>
  <c r="K20" i="38"/>
  <c r="H20" i="38"/>
  <c r="E20" i="38"/>
  <c r="AC19" i="38"/>
  <c r="Z19" i="38"/>
  <c r="T19" i="38"/>
  <c r="Q19" i="38"/>
  <c r="N19" i="38"/>
  <c r="K19" i="38"/>
  <c r="H19" i="38"/>
  <c r="E19" i="38"/>
  <c r="AC18" i="38"/>
  <c r="Z18" i="38"/>
  <c r="T18" i="38"/>
  <c r="Q18" i="38"/>
  <c r="N18" i="38"/>
  <c r="K18" i="38"/>
  <c r="H18" i="38"/>
  <c r="E18" i="38"/>
  <c r="AC17" i="38"/>
  <c r="Z17" i="38"/>
  <c r="T17" i="38"/>
  <c r="Q17" i="38"/>
  <c r="N17" i="38"/>
  <c r="K17" i="38"/>
  <c r="H17" i="38"/>
  <c r="E17" i="38"/>
  <c r="AC16" i="38"/>
  <c r="Z16" i="38"/>
  <c r="T16" i="38"/>
  <c r="Q16" i="38"/>
  <c r="N16" i="38"/>
  <c r="K16" i="38"/>
  <c r="H16" i="38"/>
  <c r="E16" i="38"/>
  <c r="AC15" i="38"/>
  <c r="Z15" i="38"/>
  <c r="T15" i="38"/>
  <c r="Q15" i="38"/>
  <c r="N15" i="38"/>
  <c r="K15" i="38"/>
  <c r="H15" i="38"/>
  <c r="AC14" i="38"/>
  <c r="Z14" i="38"/>
  <c r="T14" i="38"/>
  <c r="Q14" i="38"/>
  <c r="N14" i="38"/>
  <c r="K14" i="38"/>
  <c r="H14" i="38"/>
  <c r="E14" i="38"/>
  <c r="AC13" i="38"/>
  <c r="Z13" i="38"/>
  <c r="T13" i="38"/>
  <c r="Q13" i="38"/>
  <c r="N13" i="38"/>
  <c r="K13" i="38"/>
  <c r="H13" i="38"/>
  <c r="E13" i="38"/>
  <c r="AC12" i="38"/>
  <c r="T12" i="38"/>
  <c r="Q12" i="38"/>
  <c r="N12" i="38"/>
  <c r="K12" i="38"/>
  <c r="H12" i="38"/>
  <c r="E12" i="38"/>
  <c r="AC11" i="38"/>
  <c r="Z11" i="38"/>
  <c r="T11" i="38"/>
  <c r="Q11" i="38"/>
  <c r="N11" i="38"/>
  <c r="K11" i="38"/>
  <c r="H11" i="38"/>
  <c r="E11" i="38"/>
  <c r="AC10" i="38"/>
  <c r="Z10" i="38"/>
  <c r="T10" i="38"/>
  <c r="Q10" i="38"/>
  <c r="N10" i="38"/>
  <c r="K10" i="38"/>
  <c r="H10" i="38"/>
  <c r="E10" i="38"/>
  <c r="AC9" i="38"/>
  <c r="Z9" i="38"/>
  <c r="T9" i="38"/>
  <c r="Q9" i="38"/>
  <c r="N9" i="38"/>
  <c r="K9" i="38"/>
  <c r="H9" i="38"/>
  <c r="E9" i="38"/>
  <c r="AC8" i="38"/>
  <c r="Z8" i="38"/>
  <c r="T8" i="38"/>
  <c r="Q8" i="38"/>
  <c r="N8" i="38"/>
  <c r="K8" i="38"/>
  <c r="H8" i="38"/>
  <c r="E8" i="38"/>
  <c r="AG8" i="38" l="1"/>
  <c r="D3" i="35" s="1"/>
  <c r="AG10" i="38"/>
  <c r="D5" i="35" s="1"/>
  <c r="AG11" i="38"/>
  <c r="D6" i="35" s="1"/>
  <c r="AG12" i="38"/>
  <c r="D7" i="35" s="1"/>
  <c r="AG13" i="38"/>
  <c r="D8" i="35" s="1"/>
  <c r="AG15" i="38"/>
  <c r="D10" i="35" s="1"/>
  <c r="AG16" i="38"/>
  <c r="D11" i="35" s="1"/>
  <c r="AG17" i="38"/>
  <c r="D12" i="35" s="1"/>
  <c r="AG18" i="38"/>
  <c r="D13" i="35" s="1"/>
  <c r="AG19" i="38"/>
  <c r="D14" i="35" s="1"/>
  <c r="AG21" i="38"/>
  <c r="D16" i="35" s="1"/>
  <c r="AG22" i="38"/>
  <c r="D17" i="35" s="1"/>
  <c r="AG23" i="38"/>
  <c r="D18" i="35" s="1"/>
  <c r="AG24" i="38"/>
  <c r="D19" i="35" s="1"/>
  <c r="AG25" i="38"/>
  <c r="D20" i="35" s="1"/>
  <c r="AG26" i="38"/>
  <c r="D21" i="35" s="1"/>
  <c r="AG9" i="38"/>
  <c r="D4" i="35" s="1"/>
  <c r="AG14" i="38"/>
  <c r="D9" i="35" s="1"/>
  <c r="AG20" i="38"/>
  <c r="D15" i="35" s="1"/>
  <c r="D28" i="35" l="1"/>
  <c r="AG26" i="9"/>
  <c r="F21" i="35" s="1"/>
  <c r="AG24" i="8" l="1"/>
  <c r="G19" i="35" s="1"/>
  <c r="AG26" i="19"/>
  <c r="E21" i="35" s="1"/>
  <c r="AG14" i="33"/>
  <c r="H9" i="35" s="1"/>
  <c r="AG26" i="16" l="1"/>
  <c r="AI21" i="35" s="1"/>
  <c r="AG26" i="34"/>
  <c r="AJ21" i="35" s="1"/>
  <c r="AG26" i="27"/>
  <c r="AH21" i="35" s="1"/>
  <c r="AG26" i="11"/>
  <c r="AB21" i="35" s="1"/>
  <c r="AG26" i="13"/>
  <c r="Z21" i="35" s="1"/>
  <c r="AG26" i="18"/>
  <c r="V21" i="35" s="1"/>
  <c r="AG26" i="20"/>
  <c r="T21" i="35" s="1"/>
  <c r="AG26" i="22"/>
  <c r="R21" i="35" s="1"/>
  <c r="AG26" i="26"/>
  <c r="N21" i="35" s="1"/>
  <c r="AG26" i="29"/>
  <c r="L21" i="35" s="1"/>
  <c r="AG26" i="31"/>
  <c r="J21" i="35" s="1"/>
  <c r="AG26" i="5"/>
  <c r="AG21" i="35" s="1"/>
  <c r="AG26" i="6"/>
  <c r="AC21" i="35" s="1"/>
  <c r="AG26" i="14"/>
  <c r="Y21" i="35" s="1"/>
  <c r="AG26" i="10"/>
  <c r="U21" i="35" s="1"/>
  <c r="AG26" i="23"/>
  <c r="Q21" i="35" s="1"/>
  <c r="AG26" i="32"/>
  <c r="I21" i="35" s="1"/>
  <c r="AG26" i="3"/>
  <c r="AE21" i="35" s="1"/>
  <c r="AG26" i="7"/>
  <c r="W21" i="35" s="1"/>
  <c r="AG26" i="25"/>
  <c r="O21" i="35" s="1"/>
  <c r="AG25" i="8"/>
  <c r="G20" i="35" s="1"/>
  <c r="AG26" i="4"/>
  <c r="AF21" i="35" s="1"/>
  <c r="AG26" i="2"/>
  <c r="AD21" i="35" s="1"/>
  <c r="AG26" i="15"/>
  <c r="X21" i="35" s="1"/>
  <c r="AG26" i="24"/>
  <c r="P21" i="35" s="1"/>
  <c r="AG21" i="33"/>
  <c r="H16" i="35" s="1"/>
  <c r="AG26" i="12"/>
  <c r="AA21" i="35" s="1"/>
  <c r="AG26" i="21"/>
  <c r="S21" i="35" s="1"/>
  <c r="AG26" i="28"/>
  <c r="M21" i="35" s="1"/>
  <c r="AG26" i="30"/>
  <c r="K21" i="35" s="1"/>
  <c r="AG12" i="14"/>
  <c r="Y7" i="35" s="1"/>
  <c r="AG23" i="14" l="1"/>
  <c r="Y18" i="35" s="1"/>
  <c r="AG17" i="15"/>
  <c r="X12" i="35" s="1"/>
  <c r="AG17" i="22"/>
  <c r="R12" i="35" s="1"/>
  <c r="AG9" i="26"/>
  <c r="N4" i="35" s="1"/>
  <c r="AG16" i="34"/>
  <c r="AJ11" i="35" s="1"/>
  <c r="AG10" i="34"/>
  <c r="AJ5" i="35" s="1"/>
  <c r="AG16" i="6"/>
  <c r="AC11" i="35" s="1"/>
  <c r="AG15" i="13"/>
  <c r="Z10" i="35" s="1"/>
  <c r="AG15" i="15"/>
  <c r="X10" i="35" s="1"/>
  <c r="AG20" i="7"/>
  <c r="W15" i="35" s="1"/>
  <c r="AG12" i="7"/>
  <c r="W7" i="35" s="1"/>
  <c r="AG17" i="18"/>
  <c r="V12" i="35" s="1"/>
  <c r="AG11" i="18"/>
  <c r="V6" i="35" s="1"/>
  <c r="AG20" i="14"/>
  <c r="Y15" i="35" s="1"/>
  <c r="AG14" i="28"/>
  <c r="M9" i="35" s="1"/>
  <c r="AG19" i="28"/>
  <c r="M14" i="35" s="1"/>
  <c r="AG11" i="28"/>
  <c r="M6" i="35" s="1"/>
  <c r="AG23" i="28"/>
  <c r="M18" i="35" s="1"/>
  <c r="AG15" i="28"/>
  <c r="M10" i="35" s="1"/>
  <c r="AG17" i="28"/>
  <c r="M12" i="35" s="1"/>
  <c r="AG22" i="28"/>
  <c r="M17" i="35" s="1"/>
  <c r="AG22" i="34"/>
  <c r="AJ17" i="35" s="1"/>
  <c r="AG15" i="34"/>
  <c r="AJ10" i="35" s="1"/>
  <c r="AG13" i="34"/>
  <c r="AJ8" i="35" s="1"/>
  <c r="AG10" i="11"/>
  <c r="AB5" i="35" s="1"/>
  <c r="AG21" i="12"/>
  <c r="AA16" i="35" s="1"/>
  <c r="AG13" i="12"/>
  <c r="AA8" i="35" s="1"/>
  <c r="AG20" i="15"/>
  <c r="X15" i="35" s="1"/>
  <c r="AG13" i="15"/>
  <c r="X8" i="35" s="1"/>
  <c r="AG18" i="7"/>
  <c r="W13" i="35" s="1"/>
  <c r="AG23" i="18"/>
  <c r="V18" i="35" s="1"/>
  <c r="AG15" i="18"/>
  <c r="V10" i="35" s="1"/>
  <c r="AG13" i="20"/>
  <c r="T8" i="35" s="1"/>
  <c r="AG18" i="21"/>
  <c r="S13" i="35" s="1"/>
  <c r="AG23" i="22"/>
  <c r="R18" i="35" s="1"/>
  <c r="AG12" i="22"/>
  <c r="R7" i="35" s="1"/>
  <c r="AG9" i="28"/>
  <c r="M4" i="35" s="1"/>
  <c r="AG23" i="34"/>
  <c r="AJ18" i="35" s="1"/>
  <c r="AG21" i="34"/>
  <c r="AJ16" i="35" s="1"/>
  <c r="AG14" i="34"/>
  <c r="AJ9" i="35" s="1"/>
  <c r="AG9" i="34"/>
  <c r="AJ4" i="35" s="1"/>
  <c r="AG17" i="14"/>
  <c r="Y12" i="35" s="1"/>
  <c r="AG19" i="15"/>
  <c r="X14" i="35" s="1"/>
  <c r="AG12" i="15"/>
  <c r="X7" i="35" s="1"/>
  <c r="AG17" i="7"/>
  <c r="W12" i="35" s="1"/>
  <c r="AG11" i="7"/>
  <c r="W6" i="35" s="1"/>
  <c r="AG22" i="18"/>
  <c r="V17" i="35" s="1"/>
  <c r="AG14" i="18"/>
  <c r="V9" i="35" s="1"/>
  <c r="AG12" i="20"/>
  <c r="T7" i="35" s="1"/>
  <c r="AG17" i="21"/>
  <c r="S12" i="35" s="1"/>
  <c r="AG11" i="21"/>
  <c r="S6" i="35" s="1"/>
  <c r="AG15" i="22"/>
  <c r="R10" i="35" s="1"/>
  <c r="AG20" i="34"/>
  <c r="AJ15" i="35" s="1"/>
  <c r="AG12" i="34"/>
  <c r="AJ7" i="35" s="1"/>
  <c r="AG16" i="13"/>
  <c r="Z11" i="35" s="1"/>
  <c r="AG13" i="13"/>
  <c r="Z8" i="35" s="1"/>
  <c r="AG11" i="13"/>
  <c r="Z6" i="35" s="1"/>
  <c r="AG11" i="14"/>
  <c r="Y6" i="35" s="1"/>
  <c r="AG22" i="15"/>
  <c r="X17" i="35" s="1"/>
  <c r="AG18" i="15"/>
  <c r="X13" i="35" s="1"/>
  <c r="AG16" i="7"/>
  <c r="W11" i="35" s="1"/>
  <c r="AG10" i="7"/>
  <c r="W5" i="35" s="1"/>
  <c r="AG21" i="18"/>
  <c r="V16" i="35" s="1"/>
  <c r="AG13" i="18"/>
  <c r="V8" i="35" s="1"/>
  <c r="AG16" i="21"/>
  <c r="S11" i="35" s="1"/>
  <c r="AG10" i="21"/>
  <c r="S5" i="35" s="1"/>
  <c r="AG22" i="22"/>
  <c r="R17" i="35" s="1"/>
  <c r="AG19" i="34"/>
  <c r="AJ14" i="35" s="1"/>
  <c r="AG10" i="13"/>
  <c r="Z5" i="35" s="1"/>
  <c r="AG22" i="14"/>
  <c r="Y17" i="35" s="1"/>
  <c r="AG10" i="14"/>
  <c r="Y5" i="35" s="1"/>
  <c r="AG23" i="7"/>
  <c r="W18" i="35" s="1"/>
  <c r="AG15" i="7"/>
  <c r="W10" i="35" s="1"/>
  <c r="AG20" i="18"/>
  <c r="V15" i="35" s="1"/>
  <c r="AG12" i="18"/>
  <c r="V7" i="35" s="1"/>
  <c r="AG23" i="21"/>
  <c r="S18" i="35" s="1"/>
  <c r="AG15" i="21"/>
  <c r="S10" i="35" s="1"/>
  <c r="AG18" i="34"/>
  <c r="AJ13" i="35" s="1"/>
  <c r="AG15" i="6"/>
  <c r="AC10" i="35" s="1"/>
  <c r="AG17" i="12"/>
  <c r="AA12" i="35" s="1"/>
  <c r="AG11" i="12"/>
  <c r="AA6" i="35" s="1"/>
  <c r="AG22" i="13"/>
  <c r="Z17" i="35" s="1"/>
  <c r="AG18" i="13"/>
  <c r="Z13" i="35" s="1"/>
  <c r="AG21" i="14"/>
  <c r="Y16" i="35" s="1"/>
  <c r="AG18" i="14"/>
  <c r="Y13" i="35" s="1"/>
  <c r="AG14" i="14"/>
  <c r="Y9" i="35" s="1"/>
  <c r="AG16" i="15"/>
  <c r="X11" i="35" s="1"/>
  <c r="AG11" i="15"/>
  <c r="X6" i="35" s="1"/>
  <c r="AG22" i="7"/>
  <c r="W17" i="35" s="1"/>
  <c r="AG14" i="7"/>
  <c r="W9" i="35" s="1"/>
  <c r="AG9" i="7"/>
  <c r="W4" i="35" s="1"/>
  <c r="AG19" i="18"/>
  <c r="V14" i="35" s="1"/>
  <c r="AG17" i="20"/>
  <c r="T12" i="35" s="1"/>
  <c r="AG11" i="20"/>
  <c r="T6" i="35" s="1"/>
  <c r="AG22" i="21"/>
  <c r="S17" i="35" s="1"/>
  <c r="AG14" i="21"/>
  <c r="S9" i="35" s="1"/>
  <c r="AG9" i="21"/>
  <c r="S4" i="35" s="1"/>
  <c r="AG25" i="22"/>
  <c r="R20" i="35" s="1"/>
  <c r="AG17" i="23"/>
  <c r="Q12" i="35" s="1"/>
  <c r="AG11" i="23"/>
  <c r="Q6" i="35" s="1"/>
  <c r="AG24" i="24"/>
  <c r="P19" i="35" s="1"/>
  <c r="AG23" i="24"/>
  <c r="P18" i="35" s="1"/>
  <c r="AG22" i="24"/>
  <c r="P17" i="35" s="1"/>
  <c r="AG21" i="24"/>
  <c r="P16" i="35" s="1"/>
  <c r="AG20" i="24"/>
  <c r="P15" i="35" s="1"/>
  <c r="AG19" i="24"/>
  <c r="P14" i="35" s="1"/>
  <c r="AG18" i="24"/>
  <c r="P13" i="35" s="1"/>
  <c r="AG17" i="24"/>
  <c r="P12" i="35" s="1"/>
  <c r="AG16" i="24"/>
  <c r="P11" i="35" s="1"/>
  <c r="AG15" i="24"/>
  <c r="P10" i="35" s="1"/>
  <c r="AG14" i="24"/>
  <c r="P9" i="35" s="1"/>
  <c r="AG13" i="24"/>
  <c r="P8" i="35" s="1"/>
  <c r="AG12" i="24"/>
  <c r="P7" i="35" s="1"/>
  <c r="AG11" i="24"/>
  <c r="P6" i="35" s="1"/>
  <c r="AG10" i="24"/>
  <c r="P5" i="35" s="1"/>
  <c r="AG9" i="24"/>
  <c r="P4" i="35" s="1"/>
  <c r="AG17" i="34"/>
  <c r="AJ12" i="35" s="1"/>
  <c r="AG16" i="12"/>
  <c r="AA11" i="35" s="1"/>
  <c r="AG10" i="12"/>
  <c r="AA5" i="35" s="1"/>
  <c r="AG21" i="13"/>
  <c r="Z16" i="35" s="1"/>
  <c r="AG13" i="14"/>
  <c r="Y8" i="35" s="1"/>
  <c r="AG9" i="14"/>
  <c r="Y4" i="35" s="1"/>
  <c r="AG23" i="15"/>
  <c r="X18" i="35" s="1"/>
  <c r="AG10" i="15"/>
  <c r="X5" i="35" s="1"/>
  <c r="AG21" i="7"/>
  <c r="W16" i="35" s="1"/>
  <c r="AG13" i="7"/>
  <c r="W8" i="35" s="1"/>
  <c r="AG18" i="18"/>
  <c r="V13" i="35" s="1"/>
  <c r="AG16" i="20"/>
  <c r="T11" i="35" s="1"/>
  <c r="AG10" i="20"/>
  <c r="T5" i="35" s="1"/>
  <c r="AG21" i="21"/>
  <c r="S16" i="35" s="1"/>
  <c r="AG13" i="21"/>
  <c r="S8" i="35" s="1"/>
  <c r="AG18" i="22"/>
  <c r="R13" i="35" s="1"/>
  <c r="AG16" i="23"/>
  <c r="Q11" i="35" s="1"/>
  <c r="AG10" i="23"/>
  <c r="Q5" i="35" s="1"/>
  <c r="AG11" i="34"/>
  <c r="AJ6" i="35" s="1"/>
  <c r="AG22" i="16"/>
  <c r="AI17" i="35" s="1"/>
  <c r="AG20" i="13"/>
  <c r="Z15" i="35" s="1"/>
  <c r="AG15" i="20"/>
  <c r="T10" i="35" s="1"/>
  <c r="AG20" i="21"/>
  <c r="S15" i="35" s="1"/>
  <c r="AG12" i="21"/>
  <c r="S7" i="35" s="1"/>
  <c r="AG15" i="23"/>
  <c r="Q10" i="35" s="1"/>
  <c r="AG11" i="11"/>
  <c r="AB6" i="35" s="1"/>
  <c r="AG22" i="12"/>
  <c r="AA17" i="35" s="1"/>
  <c r="AG14" i="12"/>
  <c r="AA9" i="35" s="1"/>
  <c r="AG9" i="12"/>
  <c r="AA4" i="35" s="1"/>
  <c r="AG19" i="13"/>
  <c r="Z14" i="35" s="1"/>
  <c r="AG12" i="13"/>
  <c r="Z7" i="35" s="1"/>
  <c r="AG15" i="14"/>
  <c r="Y10" i="35" s="1"/>
  <c r="AG9" i="15"/>
  <c r="X4" i="35" s="1"/>
  <c r="AG19" i="7"/>
  <c r="W14" i="35" s="1"/>
  <c r="AG24" i="18"/>
  <c r="V19" i="35" s="1"/>
  <c r="AG16" i="18"/>
  <c r="V11" i="35" s="1"/>
  <c r="AG10" i="18"/>
  <c r="V5" i="35" s="1"/>
  <c r="AG14" i="20"/>
  <c r="T9" i="35" s="1"/>
  <c r="AG9" i="20"/>
  <c r="T4" i="35" s="1"/>
  <c r="AG19" i="21"/>
  <c r="S14" i="35" s="1"/>
  <c r="AG20" i="22"/>
  <c r="R15" i="35" s="1"/>
  <c r="AG14" i="22"/>
  <c r="R9" i="35" s="1"/>
  <c r="AG14" i="23"/>
  <c r="Q9" i="35" s="1"/>
  <c r="AG9" i="23"/>
  <c r="Q4" i="35" s="1"/>
  <c r="AG12" i="29"/>
  <c r="L7" i="35" s="1"/>
  <c r="AG10" i="29"/>
  <c r="L5" i="35" s="1"/>
  <c r="AG20" i="29"/>
  <c r="L15" i="35" s="1"/>
  <c r="AG9" i="29"/>
  <c r="L4" i="35" s="1"/>
  <c r="AG14" i="29"/>
  <c r="L9" i="35" s="1"/>
  <c r="AG19" i="29"/>
  <c r="L14" i="35" s="1"/>
  <c r="AG16" i="29"/>
  <c r="L11" i="35" s="1"/>
  <c r="AG22" i="29"/>
  <c r="L17" i="35" s="1"/>
  <c r="AG12" i="30"/>
  <c r="K7" i="35" s="1"/>
  <c r="AG20" i="30"/>
  <c r="K15" i="35" s="1"/>
  <c r="AG14" i="30"/>
  <c r="K9" i="35" s="1"/>
  <c r="AG19" i="30"/>
  <c r="K14" i="35" s="1"/>
  <c r="AG9" i="30"/>
  <c r="K4" i="35" s="1"/>
  <c r="AG23" i="30"/>
  <c r="K18" i="35" s="1"/>
  <c r="AG11" i="30"/>
  <c r="K6" i="35" s="1"/>
  <c r="AG16" i="30"/>
  <c r="K11" i="35" s="1"/>
  <c r="AG10" i="30"/>
  <c r="K5" i="35" s="1"/>
  <c r="AG21" i="30"/>
  <c r="K16" i="35" s="1"/>
  <c r="AG18" i="30"/>
  <c r="K13" i="35" s="1"/>
  <c r="AG13" i="30"/>
  <c r="K8" i="35" s="1"/>
  <c r="AG15" i="30"/>
  <c r="K10" i="35" s="1"/>
  <c r="AG17" i="30"/>
  <c r="K12" i="35" s="1"/>
  <c r="AG22" i="30"/>
  <c r="K17" i="35" s="1"/>
  <c r="AG25" i="31"/>
  <c r="J20" i="35" s="1"/>
  <c r="AG10" i="31"/>
  <c r="J5" i="35" s="1"/>
  <c r="AG14" i="31"/>
  <c r="J9" i="35" s="1"/>
  <c r="AG9" i="31"/>
  <c r="J4" i="35" s="1"/>
  <c r="AG23" i="31"/>
  <c r="J18" i="35" s="1"/>
  <c r="AG11" i="31"/>
  <c r="J6" i="35" s="1"/>
  <c r="AG24" i="31"/>
  <c r="J19" i="35" s="1"/>
  <c r="AG20" i="31"/>
  <c r="J15" i="35" s="1"/>
  <c r="AG19" i="31"/>
  <c r="J14" i="35" s="1"/>
  <c r="AG21" i="31"/>
  <c r="J16" i="35" s="1"/>
  <c r="AG16" i="31"/>
  <c r="J11" i="35" s="1"/>
  <c r="AG15" i="31"/>
  <c r="J10" i="35" s="1"/>
  <c r="AG12" i="31"/>
  <c r="J7" i="35" s="1"/>
  <c r="AG17" i="31"/>
  <c r="J12" i="35" s="1"/>
  <c r="AG13" i="31"/>
  <c r="J8" i="35" s="1"/>
  <c r="AG18" i="31"/>
  <c r="J13" i="35" s="1"/>
  <c r="AG22" i="31"/>
  <c r="J17" i="35" s="1"/>
  <c r="AG25" i="32"/>
  <c r="I20" i="35" s="1"/>
  <c r="AG23" i="32"/>
  <c r="I18" i="35" s="1"/>
  <c r="AG20" i="32"/>
  <c r="I15" i="35" s="1"/>
  <c r="AG16" i="32"/>
  <c r="I11" i="35" s="1"/>
  <c r="AG14" i="32"/>
  <c r="I9" i="35" s="1"/>
  <c r="AG9" i="32"/>
  <c r="I4" i="35" s="1"/>
  <c r="AG24" i="32"/>
  <c r="I19" i="35" s="1"/>
  <c r="AG10" i="32"/>
  <c r="I5" i="35" s="1"/>
  <c r="AG21" i="32"/>
  <c r="I16" i="35" s="1"/>
  <c r="AG19" i="32"/>
  <c r="I14" i="35" s="1"/>
  <c r="AG22" i="32"/>
  <c r="I17" i="35" s="1"/>
  <c r="AG11" i="32"/>
  <c r="I6" i="35" s="1"/>
  <c r="AG15" i="32"/>
  <c r="I10" i="35" s="1"/>
  <c r="AG18" i="32"/>
  <c r="I13" i="35" s="1"/>
  <c r="AG13" i="32"/>
  <c r="I8" i="35" s="1"/>
  <c r="AG17" i="32"/>
  <c r="I12" i="35" s="1"/>
  <c r="AG10" i="33"/>
  <c r="H5" i="35" s="1"/>
  <c r="AG18" i="33"/>
  <c r="H13" i="35" s="1"/>
  <c r="AG8" i="33"/>
  <c r="H3" i="35" s="1"/>
  <c r="AG19" i="33"/>
  <c r="H14" i="35" s="1"/>
  <c r="AG26" i="33"/>
  <c r="H21" i="35" s="1"/>
  <c r="AG15" i="33"/>
  <c r="H10" i="35" s="1"/>
  <c r="AG17" i="33"/>
  <c r="H12" i="35" s="1"/>
  <c r="AG23" i="33"/>
  <c r="H18" i="35" s="1"/>
  <c r="AG12" i="33"/>
  <c r="H7" i="35" s="1"/>
  <c r="AG24" i="33"/>
  <c r="H19" i="35" s="1"/>
  <c r="AG20" i="33"/>
  <c r="H15" i="35" s="1"/>
  <c r="AG16" i="33"/>
  <c r="H11" i="35" s="1"/>
  <c r="AG9" i="33"/>
  <c r="H4" i="35" s="1"/>
  <c r="AG11" i="33"/>
  <c r="H6" i="35" s="1"/>
  <c r="AG25" i="33"/>
  <c r="H20" i="35" s="1"/>
  <c r="AG13" i="33"/>
  <c r="H8" i="35" s="1"/>
  <c r="AG20" i="8"/>
  <c r="G15" i="35" s="1"/>
  <c r="AG10" i="8"/>
  <c r="G5" i="35" s="1"/>
  <c r="AG13" i="8"/>
  <c r="G8" i="35" s="1"/>
  <c r="AG15" i="8"/>
  <c r="G10" i="35" s="1"/>
  <c r="AG21" i="8"/>
  <c r="G16" i="35" s="1"/>
  <c r="AG26" i="8"/>
  <c r="G21" i="35" s="1"/>
  <c r="AG17" i="8"/>
  <c r="G12" i="35" s="1"/>
  <c r="AG12" i="8"/>
  <c r="G7" i="35" s="1"/>
  <c r="AG14" i="8"/>
  <c r="G9" i="35" s="1"/>
  <c r="AG9" i="8"/>
  <c r="G4" i="35" s="1"/>
  <c r="AG16" i="8"/>
  <c r="G11" i="35" s="1"/>
  <c r="AG11" i="8"/>
  <c r="G6" i="35" s="1"/>
  <c r="AG23" i="8"/>
  <c r="G18" i="35" s="1"/>
  <c r="AG22" i="8"/>
  <c r="G17" i="35" s="1"/>
  <c r="AG19" i="8"/>
  <c r="G14" i="35" s="1"/>
  <c r="AG18" i="8"/>
  <c r="G13" i="35" s="1"/>
  <c r="AG17" i="9"/>
  <c r="F12" i="35" s="1"/>
  <c r="AG14" i="9"/>
  <c r="F9" i="35" s="1"/>
  <c r="AG20" i="9"/>
  <c r="F15" i="35" s="1"/>
  <c r="AG12" i="9"/>
  <c r="F7" i="35" s="1"/>
  <c r="AG11" i="9"/>
  <c r="F6" i="35" s="1"/>
  <c r="AG22" i="9"/>
  <c r="F17" i="35" s="1"/>
  <c r="AG21" i="9"/>
  <c r="F16" i="35" s="1"/>
  <c r="AG23" i="9"/>
  <c r="F18" i="35" s="1"/>
  <c r="AG13" i="9"/>
  <c r="F8" i="35" s="1"/>
  <c r="AG9" i="9"/>
  <c r="F4" i="35" s="1"/>
  <c r="AG24" i="9"/>
  <c r="F19" i="35" s="1"/>
  <c r="AG18" i="9"/>
  <c r="F13" i="35" s="1"/>
  <c r="AG25" i="9"/>
  <c r="F20" i="35" s="1"/>
  <c r="AG16" i="9"/>
  <c r="F11" i="35" s="1"/>
  <c r="AG19" i="9"/>
  <c r="F14" i="35" s="1"/>
  <c r="AG10" i="9"/>
  <c r="F5" i="35" s="1"/>
  <c r="AG15" i="9"/>
  <c r="F10" i="35" s="1"/>
  <c r="AG14" i="19"/>
  <c r="E9" i="35" s="1"/>
  <c r="AG19" i="19"/>
  <c r="E14" i="35" s="1"/>
  <c r="AG20" i="19"/>
  <c r="E15" i="35" s="1"/>
  <c r="AG24" i="19"/>
  <c r="E19" i="35" s="1"/>
  <c r="AG9" i="19"/>
  <c r="E4" i="35" s="1"/>
  <c r="AG21" i="19"/>
  <c r="E16" i="35" s="1"/>
  <c r="AG17" i="19"/>
  <c r="E12" i="35" s="1"/>
  <c r="AG10" i="19"/>
  <c r="E5" i="35" s="1"/>
  <c r="AG13" i="19"/>
  <c r="E8" i="35" s="1"/>
  <c r="AG18" i="19"/>
  <c r="E13" i="35" s="1"/>
  <c r="AG25" i="15"/>
  <c r="X20" i="35" s="1"/>
  <c r="AG24" i="21"/>
  <c r="S19" i="35" s="1"/>
  <c r="AG24" i="7"/>
  <c r="W19" i="35" s="1"/>
  <c r="AG25" i="30"/>
  <c r="K20" i="35" s="1"/>
  <c r="AG24" i="14"/>
  <c r="Y19" i="35" s="1"/>
  <c r="AG25" i="12"/>
  <c r="AA20" i="35" s="1"/>
  <c r="AG25" i="18"/>
  <c r="V20" i="35" s="1"/>
  <c r="AG24" i="34"/>
  <c r="AJ19" i="35" s="1"/>
  <c r="AG24" i="30"/>
  <c r="K19" i="35" s="1"/>
  <c r="AG25" i="34"/>
  <c r="AJ20" i="35" s="1"/>
  <c r="AG25" i="14"/>
  <c r="Y20" i="35" s="1"/>
  <c r="AG25" i="7"/>
  <c r="W20" i="35" s="1"/>
  <c r="AG25" i="21"/>
  <c r="S20" i="35" s="1"/>
  <c r="AG25" i="28"/>
  <c r="M20" i="35" s="1"/>
  <c r="AG24" i="29"/>
  <c r="L19" i="35" s="1"/>
  <c r="AG24" i="12"/>
  <c r="AA19" i="35" s="1"/>
  <c r="AG25" i="16"/>
  <c r="AI20" i="35" s="1"/>
  <c r="AG20" i="16"/>
  <c r="AI15" i="35" s="1"/>
  <c r="AG18" i="16"/>
  <c r="AI13" i="35" s="1"/>
  <c r="AG16" i="16"/>
  <c r="AI11" i="35" s="1"/>
  <c r="AG14" i="16"/>
  <c r="AI9" i="35" s="1"/>
  <c r="AG12" i="16"/>
  <c r="AI7" i="35" s="1"/>
  <c r="AG10" i="16"/>
  <c r="AI5" i="35" s="1"/>
  <c r="AG9" i="16"/>
  <c r="AI4" i="35" s="1"/>
  <c r="AG25" i="27"/>
  <c r="AH20" i="35" s="1"/>
  <c r="AG23" i="27"/>
  <c r="AH18" i="35" s="1"/>
  <c r="AG21" i="27"/>
  <c r="AH16" i="35" s="1"/>
  <c r="AG19" i="27"/>
  <c r="AH14" i="35" s="1"/>
  <c r="AG17" i="27"/>
  <c r="AH12" i="35" s="1"/>
  <c r="AG15" i="27"/>
  <c r="AH10" i="35" s="1"/>
  <c r="AG13" i="27"/>
  <c r="AH8" i="35" s="1"/>
  <c r="AG11" i="27"/>
  <c r="AH6" i="35" s="1"/>
  <c r="AG24" i="5"/>
  <c r="AG19" i="35" s="1"/>
  <c r="AG22" i="5"/>
  <c r="AG17" i="35" s="1"/>
  <c r="AG20" i="5"/>
  <c r="AG15" i="35" s="1"/>
  <c r="AG18" i="5"/>
  <c r="AG13" i="35" s="1"/>
  <c r="AG16" i="5"/>
  <c r="AG11" i="35" s="1"/>
  <c r="AG14" i="5"/>
  <c r="AG9" i="35" s="1"/>
  <c r="AG12" i="5"/>
  <c r="AG7" i="35" s="1"/>
  <c r="AG10" i="5"/>
  <c r="AG5" i="35" s="1"/>
  <c r="AG9" i="5"/>
  <c r="AG4" i="35" s="1"/>
  <c r="AG25" i="4"/>
  <c r="AF20" i="35" s="1"/>
  <c r="AG23" i="4"/>
  <c r="AF18" i="35" s="1"/>
  <c r="AG21" i="4"/>
  <c r="AF16" i="35" s="1"/>
  <c r="AG19" i="4"/>
  <c r="AF14" i="35" s="1"/>
  <c r="AG17" i="4"/>
  <c r="AF12" i="35" s="1"/>
  <c r="AG15" i="4"/>
  <c r="AF10" i="35" s="1"/>
  <c r="AG13" i="4"/>
  <c r="AF8" i="35" s="1"/>
  <c r="AG11" i="4"/>
  <c r="AF6" i="35" s="1"/>
  <c r="AG24" i="3"/>
  <c r="AE19" i="35" s="1"/>
  <c r="AG22" i="3"/>
  <c r="AE17" i="35" s="1"/>
  <c r="AG20" i="3"/>
  <c r="AE15" i="35" s="1"/>
  <c r="AG18" i="3"/>
  <c r="AE13" i="35" s="1"/>
  <c r="AG16" i="3"/>
  <c r="AE11" i="35" s="1"/>
  <c r="AG14" i="3"/>
  <c r="AE9" i="35" s="1"/>
  <c r="AG12" i="3"/>
  <c r="AE7" i="35" s="1"/>
  <c r="AG10" i="3"/>
  <c r="AE5" i="35" s="1"/>
  <c r="AG9" i="3"/>
  <c r="AE4" i="35" s="1"/>
  <c r="AG25" i="2"/>
  <c r="AD20" i="35" s="1"/>
  <c r="AG23" i="2"/>
  <c r="AD18" i="35" s="1"/>
  <c r="AG21" i="2"/>
  <c r="AD16" i="35" s="1"/>
  <c r="AG19" i="2"/>
  <c r="AD14" i="35" s="1"/>
  <c r="AG17" i="2"/>
  <c r="AD12" i="35" s="1"/>
  <c r="AG15" i="2"/>
  <c r="AD10" i="35" s="1"/>
  <c r="AG13" i="2"/>
  <c r="AD8" i="35" s="1"/>
  <c r="AG11" i="2"/>
  <c r="AD6" i="35" s="1"/>
  <c r="AG24" i="6"/>
  <c r="AC19" i="35" s="1"/>
  <c r="AG22" i="6"/>
  <c r="AC17" i="35" s="1"/>
  <c r="AG21" i="6"/>
  <c r="AC16" i="35" s="1"/>
  <c r="AG19" i="6"/>
  <c r="AC14" i="35" s="1"/>
  <c r="AG23" i="16"/>
  <c r="AI18" i="35" s="1"/>
  <c r="AG14" i="6"/>
  <c r="AC9" i="35" s="1"/>
  <c r="AG9" i="6"/>
  <c r="AC4" i="35" s="1"/>
  <c r="AG21" i="16"/>
  <c r="AI16" i="35" s="1"/>
  <c r="AG19" i="16"/>
  <c r="AI14" i="35" s="1"/>
  <c r="AG17" i="16"/>
  <c r="AI12" i="35" s="1"/>
  <c r="AG15" i="16"/>
  <c r="AI10" i="35" s="1"/>
  <c r="AG13" i="16"/>
  <c r="AI8" i="35" s="1"/>
  <c r="AG11" i="16"/>
  <c r="AI6" i="35" s="1"/>
  <c r="AG24" i="27"/>
  <c r="AH19" i="35" s="1"/>
  <c r="AG22" i="27"/>
  <c r="AH17" i="35" s="1"/>
  <c r="AG20" i="27"/>
  <c r="AH15" i="35" s="1"/>
  <c r="AG18" i="27"/>
  <c r="AH13" i="35" s="1"/>
  <c r="AG16" i="27"/>
  <c r="AH11" i="35" s="1"/>
  <c r="AG14" i="27"/>
  <c r="AH9" i="35" s="1"/>
  <c r="AG12" i="27"/>
  <c r="AH7" i="35" s="1"/>
  <c r="AG10" i="27"/>
  <c r="AH5" i="35" s="1"/>
  <c r="AG9" i="27"/>
  <c r="AH4" i="35" s="1"/>
  <c r="AG25" i="5"/>
  <c r="AG20" i="35" s="1"/>
  <c r="AG23" i="5"/>
  <c r="AG18" i="35" s="1"/>
  <c r="AG21" i="5"/>
  <c r="AG16" i="35" s="1"/>
  <c r="AG19" i="5"/>
  <c r="AG14" i="35" s="1"/>
  <c r="AG17" i="5"/>
  <c r="AG12" i="35" s="1"/>
  <c r="AG15" i="5"/>
  <c r="AG10" i="35" s="1"/>
  <c r="AG13" i="5"/>
  <c r="AG8" i="35" s="1"/>
  <c r="AG11" i="5"/>
  <c r="AG6" i="35" s="1"/>
  <c r="AG24" i="4"/>
  <c r="AF19" i="35" s="1"/>
  <c r="AG22" i="4"/>
  <c r="AF17" i="35" s="1"/>
  <c r="AG20" i="4"/>
  <c r="AF15" i="35" s="1"/>
  <c r="AG18" i="4"/>
  <c r="AF13" i="35" s="1"/>
  <c r="AG16" i="4"/>
  <c r="AF11" i="35" s="1"/>
  <c r="AG14" i="4"/>
  <c r="AF9" i="35" s="1"/>
  <c r="AG12" i="4"/>
  <c r="AF7" i="35" s="1"/>
  <c r="AG10" i="4"/>
  <c r="AF5" i="35" s="1"/>
  <c r="AG9" i="4"/>
  <c r="AF4" i="35" s="1"/>
  <c r="AG25" i="3"/>
  <c r="AE20" i="35" s="1"/>
  <c r="AG23" i="3"/>
  <c r="AE18" i="35" s="1"/>
  <c r="AG21" i="3"/>
  <c r="AE16" i="35" s="1"/>
  <c r="AG19" i="3"/>
  <c r="AE14" i="35" s="1"/>
  <c r="AG17" i="3"/>
  <c r="AE12" i="35" s="1"/>
  <c r="AG15" i="3"/>
  <c r="AE10" i="35" s="1"/>
  <c r="AG13" i="3"/>
  <c r="AE8" i="35" s="1"/>
  <c r="AG11" i="3"/>
  <c r="AE6" i="35" s="1"/>
  <c r="AG24" i="2"/>
  <c r="AD19" i="35" s="1"/>
  <c r="AG22" i="2"/>
  <c r="AD17" i="35" s="1"/>
  <c r="AG20" i="2"/>
  <c r="AD15" i="35" s="1"/>
  <c r="AG18" i="2"/>
  <c r="AD13" i="35" s="1"/>
  <c r="AG16" i="2"/>
  <c r="AD11" i="35" s="1"/>
  <c r="AG14" i="2"/>
  <c r="AD9" i="35" s="1"/>
  <c r="AG12" i="2"/>
  <c r="AD7" i="35" s="1"/>
  <c r="AG10" i="2"/>
  <c r="AD5" i="35" s="1"/>
  <c r="AG9" i="2"/>
  <c r="AD4" i="35" s="1"/>
  <c r="AG25" i="6"/>
  <c r="AC20" i="35" s="1"/>
  <c r="AG23" i="6"/>
  <c r="AC18" i="35" s="1"/>
  <c r="AG20" i="6"/>
  <c r="AC15" i="35" s="1"/>
  <c r="AG18" i="6"/>
  <c r="AC13" i="35" s="1"/>
  <c r="AG17" i="6"/>
  <c r="AC12" i="35" s="1"/>
  <c r="AG19" i="11"/>
  <c r="AB14" i="35" s="1"/>
  <c r="AG24" i="16"/>
  <c r="AI19" i="35" s="1"/>
  <c r="AG14" i="13"/>
  <c r="Z9" i="35" s="1"/>
  <c r="AG11" i="6"/>
  <c r="AC6" i="35" s="1"/>
  <c r="AG22" i="11"/>
  <c r="AB17" i="35" s="1"/>
  <c r="AG14" i="11"/>
  <c r="AB9" i="35" s="1"/>
  <c r="AG9" i="11"/>
  <c r="AB4" i="35" s="1"/>
  <c r="AG19" i="12"/>
  <c r="AA14" i="35" s="1"/>
  <c r="AG24" i="13"/>
  <c r="Z19" i="35" s="1"/>
  <c r="AG12" i="6"/>
  <c r="AC7" i="35" s="1"/>
  <c r="AG25" i="11"/>
  <c r="AB20" i="35" s="1"/>
  <c r="AG17" i="11"/>
  <c r="AB12" i="35" s="1"/>
  <c r="AG20" i="11"/>
  <c r="AB15" i="35" s="1"/>
  <c r="AG12" i="11"/>
  <c r="AB7" i="35" s="1"/>
  <c r="AG17" i="13"/>
  <c r="Z12" i="35" s="1"/>
  <c r="AG9" i="13"/>
  <c r="Z4" i="35" s="1"/>
  <c r="AG16" i="14"/>
  <c r="Y11" i="35" s="1"/>
  <c r="AG23" i="11"/>
  <c r="AB18" i="35" s="1"/>
  <c r="AG15" i="11"/>
  <c r="AB10" i="35" s="1"/>
  <c r="AG20" i="12"/>
  <c r="AA15" i="35" s="1"/>
  <c r="AG12" i="12"/>
  <c r="AA7" i="35" s="1"/>
  <c r="AG25" i="13"/>
  <c r="Z20" i="35" s="1"/>
  <c r="AG24" i="15"/>
  <c r="X19" i="35" s="1"/>
  <c r="AG13" i="6"/>
  <c r="AC8" i="35" s="1"/>
  <c r="AG18" i="11"/>
  <c r="AB13" i="35" s="1"/>
  <c r="AG23" i="12"/>
  <c r="AA18" i="35" s="1"/>
  <c r="AG15" i="12"/>
  <c r="AA10" i="35" s="1"/>
  <c r="AG21" i="15"/>
  <c r="X16" i="35" s="1"/>
  <c r="AG10" i="6"/>
  <c r="AC5" i="35" s="1"/>
  <c r="AG21" i="11"/>
  <c r="AB16" i="35" s="1"/>
  <c r="AG13" i="11"/>
  <c r="AB8" i="35" s="1"/>
  <c r="AG18" i="12"/>
  <c r="AA13" i="35" s="1"/>
  <c r="AG23" i="13"/>
  <c r="Z18" i="35" s="1"/>
  <c r="AG19" i="14"/>
  <c r="Y14" i="35" s="1"/>
  <c r="AG24" i="11"/>
  <c r="AB19" i="35" s="1"/>
  <c r="AG16" i="11"/>
  <c r="AB11" i="35" s="1"/>
  <c r="AG14" i="15"/>
  <c r="X9" i="35" s="1"/>
  <c r="AG24" i="10"/>
  <c r="U19" i="35" s="1"/>
  <c r="AG9" i="18"/>
  <c r="V4" i="35" s="1"/>
  <c r="AG19" i="10"/>
  <c r="U14" i="35" s="1"/>
  <c r="AG21" i="22"/>
  <c r="R16" i="35" s="1"/>
  <c r="AG22" i="10"/>
  <c r="U17" i="35" s="1"/>
  <c r="AG19" i="22"/>
  <c r="R14" i="35" s="1"/>
  <c r="AG25" i="23"/>
  <c r="Q20" i="35" s="1"/>
  <c r="AG25" i="10"/>
  <c r="U20" i="35" s="1"/>
  <c r="AG17" i="10"/>
  <c r="U12" i="35" s="1"/>
  <c r="AG15" i="10"/>
  <c r="U10" i="35" s="1"/>
  <c r="AG13" i="10"/>
  <c r="U8" i="35" s="1"/>
  <c r="AG11" i="10"/>
  <c r="U6" i="35" s="1"/>
  <c r="AG24" i="20"/>
  <c r="T19" i="35" s="1"/>
  <c r="AG22" i="20"/>
  <c r="T17" i="35" s="1"/>
  <c r="AG20" i="20"/>
  <c r="T15" i="35" s="1"/>
  <c r="AG18" i="20"/>
  <c r="T13" i="35" s="1"/>
  <c r="AG20" i="10"/>
  <c r="U15" i="35" s="1"/>
  <c r="AG24" i="22"/>
  <c r="R19" i="35" s="1"/>
  <c r="AG13" i="22"/>
  <c r="R8" i="35" s="1"/>
  <c r="AG23" i="10"/>
  <c r="U18" i="35" s="1"/>
  <c r="AG18" i="10"/>
  <c r="U13" i="35" s="1"/>
  <c r="AG17" i="26"/>
  <c r="N12" i="35" s="1"/>
  <c r="AG21" i="10"/>
  <c r="U16" i="35" s="1"/>
  <c r="AG16" i="10"/>
  <c r="U11" i="35" s="1"/>
  <c r="AG14" i="10"/>
  <c r="U9" i="35" s="1"/>
  <c r="AG12" i="10"/>
  <c r="U7" i="35" s="1"/>
  <c r="AG10" i="10"/>
  <c r="U5" i="35" s="1"/>
  <c r="AG9" i="10"/>
  <c r="U4" i="35" s="1"/>
  <c r="AG25" i="20"/>
  <c r="T20" i="35" s="1"/>
  <c r="AG23" i="20"/>
  <c r="T18" i="35" s="1"/>
  <c r="AG21" i="20"/>
  <c r="T16" i="35" s="1"/>
  <c r="AG19" i="20"/>
  <c r="T14" i="35" s="1"/>
  <c r="AG16" i="22"/>
  <c r="R11" i="35" s="1"/>
  <c r="AG20" i="23"/>
  <c r="Q15" i="35" s="1"/>
  <c r="AG12" i="23"/>
  <c r="Q7" i="35" s="1"/>
  <c r="AG25" i="24"/>
  <c r="P20" i="35" s="1"/>
  <c r="AG11" i="26"/>
  <c r="N6" i="35" s="1"/>
  <c r="AG23" i="23"/>
  <c r="Q18" i="35" s="1"/>
  <c r="AG18" i="23"/>
  <c r="Q13" i="35" s="1"/>
  <c r="AG10" i="22"/>
  <c r="R5" i="35" s="1"/>
  <c r="AG21" i="23"/>
  <c r="Q16" i="35" s="1"/>
  <c r="AG13" i="23"/>
  <c r="Q8" i="35" s="1"/>
  <c r="AG24" i="23"/>
  <c r="Q19" i="35" s="1"/>
  <c r="AG20" i="25"/>
  <c r="O15" i="35" s="1"/>
  <c r="AG9" i="22"/>
  <c r="R4" i="35" s="1"/>
  <c r="AG19" i="23"/>
  <c r="Q14" i="35" s="1"/>
  <c r="AG12" i="25"/>
  <c r="O7" i="35" s="1"/>
  <c r="AG11" i="22"/>
  <c r="R6" i="35" s="1"/>
  <c r="AG22" i="23"/>
  <c r="Q17" i="35" s="1"/>
  <c r="AG25" i="26"/>
  <c r="N20" i="35" s="1"/>
  <c r="AG23" i="25"/>
  <c r="O18" i="35" s="1"/>
  <c r="AG15" i="25"/>
  <c r="O10" i="35" s="1"/>
  <c r="AG20" i="26"/>
  <c r="N15" i="35" s="1"/>
  <c r="AG12" i="26"/>
  <c r="N7" i="35" s="1"/>
  <c r="AG18" i="25"/>
  <c r="O13" i="35" s="1"/>
  <c r="AG23" i="26"/>
  <c r="N18" i="35" s="1"/>
  <c r="AG15" i="26"/>
  <c r="N10" i="35" s="1"/>
  <c r="AG20" i="28"/>
  <c r="M15" i="35" s="1"/>
  <c r="AG12" i="28"/>
  <c r="M7" i="35" s="1"/>
  <c r="AG25" i="29"/>
  <c r="L20" i="35" s="1"/>
  <c r="AG17" i="29"/>
  <c r="L12" i="35" s="1"/>
  <c r="AG11" i="29"/>
  <c r="L6" i="35" s="1"/>
  <c r="AG21" i="25"/>
  <c r="O16" i="35" s="1"/>
  <c r="AG13" i="25"/>
  <c r="O8" i="35" s="1"/>
  <c r="AG18" i="26"/>
  <c r="N13" i="35" s="1"/>
  <c r="AG24" i="25"/>
  <c r="O19" i="35" s="1"/>
  <c r="AG16" i="25"/>
  <c r="O11" i="35" s="1"/>
  <c r="AG10" i="25"/>
  <c r="O5" i="35" s="1"/>
  <c r="AG21" i="26"/>
  <c r="N16" i="35" s="1"/>
  <c r="AG13" i="26"/>
  <c r="N8" i="35" s="1"/>
  <c r="AG18" i="28"/>
  <c r="M13" i="35" s="1"/>
  <c r="AG23" i="29"/>
  <c r="L18" i="35" s="1"/>
  <c r="AG15" i="29"/>
  <c r="L10" i="35" s="1"/>
  <c r="AG19" i="25"/>
  <c r="O14" i="35" s="1"/>
  <c r="AG24" i="26"/>
  <c r="N19" i="35" s="1"/>
  <c r="AG16" i="26"/>
  <c r="N11" i="35" s="1"/>
  <c r="AG10" i="26"/>
  <c r="N5" i="35" s="1"/>
  <c r="AG21" i="28"/>
  <c r="M16" i="35" s="1"/>
  <c r="AG13" i="28"/>
  <c r="M8" i="35" s="1"/>
  <c r="AG18" i="29"/>
  <c r="L13" i="35" s="1"/>
  <c r="AG22" i="25"/>
  <c r="O17" i="35" s="1"/>
  <c r="AG14" i="25"/>
  <c r="O9" i="35" s="1"/>
  <c r="AG9" i="25"/>
  <c r="O4" i="35" s="1"/>
  <c r="AG19" i="26"/>
  <c r="N14" i="35" s="1"/>
  <c r="AG24" i="28"/>
  <c r="M19" i="35" s="1"/>
  <c r="AG16" i="28"/>
  <c r="M11" i="35" s="1"/>
  <c r="AG10" i="28"/>
  <c r="M5" i="35" s="1"/>
  <c r="AG21" i="29"/>
  <c r="L16" i="35" s="1"/>
  <c r="AG13" i="29"/>
  <c r="L8" i="35" s="1"/>
  <c r="AG25" i="25"/>
  <c r="O20" i="35" s="1"/>
  <c r="AG17" i="25"/>
  <c r="O12" i="35" s="1"/>
  <c r="AG11" i="25"/>
  <c r="O6" i="35" s="1"/>
  <c r="AG22" i="26"/>
  <c r="N17" i="35" s="1"/>
  <c r="AG14" i="26"/>
  <c r="N9" i="35" s="1"/>
  <c r="AG8" i="31"/>
  <c r="J3" i="35" s="1"/>
  <c r="AG12" i="32"/>
  <c r="I7" i="35" s="1"/>
  <c r="AG8" i="32"/>
  <c r="I3" i="35" s="1"/>
  <c r="AG22" i="33"/>
  <c r="H17" i="35" s="1"/>
  <c r="AG8" i="8"/>
  <c r="G3" i="35" s="1"/>
  <c r="AG8" i="9"/>
  <c r="F3" i="35" s="1"/>
  <c r="AG22" i="19"/>
  <c r="E17" i="35" s="1"/>
  <c r="AG16" i="19"/>
  <c r="E11" i="35" s="1"/>
  <c r="AG25" i="19"/>
  <c r="E20" i="35" s="1"/>
  <c r="AG15" i="19"/>
  <c r="E10" i="35" s="1"/>
  <c r="AG11" i="19"/>
  <c r="E6" i="35" s="1"/>
  <c r="AG12" i="19"/>
  <c r="E7" i="35" s="1"/>
  <c r="AG23" i="19"/>
  <c r="E18" i="35" s="1"/>
  <c r="AD28" i="35" l="1"/>
  <c r="AC28" i="35"/>
  <c r="AA28" i="35"/>
  <c r="AJ28" i="35"/>
  <c r="AE28" i="35"/>
  <c r="O28" i="35"/>
  <c r="AH28" i="35"/>
  <c r="AI28" i="35"/>
  <c r="G28" i="35"/>
  <c r="H28" i="35"/>
  <c r="AB28" i="35"/>
  <c r="X28" i="35"/>
  <c r="Y28" i="35"/>
  <c r="S28" i="35"/>
  <c r="I28" i="35"/>
  <c r="T28" i="35"/>
  <c r="AF28" i="35"/>
  <c r="AG28" i="35"/>
  <c r="V28" i="35"/>
  <c r="Q28" i="35"/>
  <c r="Z28" i="35"/>
  <c r="W28" i="35"/>
  <c r="R28" i="35"/>
  <c r="U28" i="35"/>
  <c r="P28" i="35"/>
  <c r="J28" i="35"/>
  <c r="F28" i="35"/>
  <c r="N28" i="35"/>
  <c r="M28" i="35"/>
  <c r="L28" i="35"/>
  <c r="K28" i="35"/>
  <c r="E28" i="35"/>
  <c r="Z9" i="1"/>
  <c r="AG20" i="1" l="1"/>
  <c r="AJ20" i="1" s="1"/>
  <c r="AG27" i="1"/>
  <c r="C22" i="35" s="1"/>
  <c r="AG14" i="1"/>
  <c r="AG12" i="1"/>
  <c r="AG21" i="1"/>
  <c r="AG18" i="1"/>
  <c r="AG8" i="1"/>
  <c r="AG13" i="1"/>
  <c r="AG19" i="1"/>
  <c r="AG16" i="1"/>
  <c r="AG10" i="1"/>
  <c r="AG23" i="1"/>
  <c r="AG26" i="1"/>
  <c r="AG9" i="1"/>
  <c r="AG25" i="1"/>
  <c r="AG24" i="1"/>
  <c r="AG22" i="1"/>
  <c r="AO22" i="35" l="1"/>
  <c r="AM22" i="35"/>
  <c r="AN22" i="35"/>
  <c r="AK22" i="35"/>
  <c r="AL22" i="35"/>
  <c r="C3" i="35"/>
  <c r="C14" i="35"/>
  <c r="AJ27" i="1"/>
  <c r="AH27" i="38" s="1"/>
  <c r="AJ27" i="38" s="1"/>
  <c r="AH27" i="19" s="1"/>
  <c r="AJ27" i="19" s="1"/>
  <c r="AH27" i="9" s="1"/>
  <c r="AJ27" i="9" s="1"/>
  <c r="AH27" i="8" s="1"/>
  <c r="AJ27" i="8" s="1"/>
  <c r="AH27" i="33" s="1"/>
  <c r="AJ27" i="33" s="1"/>
  <c r="AH27" i="32" s="1"/>
  <c r="AJ27" i="32" s="1"/>
  <c r="AH27" i="31" s="1"/>
  <c r="AJ27" i="31" s="1"/>
  <c r="AH27" i="30" s="1"/>
  <c r="AJ27" i="30" s="1"/>
  <c r="AH27" i="29" s="1"/>
  <c r="AJ27" i="29" s="1"/>
  <c r="AH27" i="28" s="1"/>
  <c r="AJ27" i="28" s="1"/>
  <c r="AH27" i="26" s="1"/>
  <c r="AJ27" i="26" s="1"/>
  <c r="C21" i="35"/>
  <c r="AJ10" i="1"/>
  <c r="C5" i="35"/>
  <c r="AJ12" i="1"/>
  <c r="AJ24" i="1"/>
  <c r="C18" i="35"/>
  <c r="AJ16" i="1"/>
  <c r="AJ19" i="1"/>
  <c r="AH19" i="38" s="1"/>
  <c r="AJ19" i="38" s="1"/>
  <c r="C13" i="35"/>
  <c r="AJ9" i="1"/>
  <c r="C4" i="35"/>
  <c r="AJ14" i="1"/>
  <c r="C8" i="35"/>
  <c r="AJ26" i="1"/>
  <c r="C20" i="35"/>
  <c r="AJ13" i="1"/>
  <c r="C7" i="35"/>
  <c r="AJ22" i="1"/>
  <c r="C16" i="35"/>
  <c r="AJ23" i="1"/>
  <c r="C17" i="35"/>
  <c r="AJ8" i="1"/>
  <c r="AJ18" i="1"/>
  <c r="AJ25" i="1"/>
  <c r="C19" i="35"/>
  <c r="AJ21" i="1"/>
  <c r="C15" i="35"/>
  <c r="AQ22" i="35" l="1"/>
  <c r="AP22" i="35"/>
  <c r="AH19" i="19"/>
  <c r="AH27" i="25"/>
  <c r="AJ27" i="25" s="1"/>
  <c r="AH12" i="38"/>
  <c r="AJ12" i="38" s="1"/>
  <c r="AH20" i="38"/>
  <c r="AJ20" i="38" s="1"/>
  <c r="AH25" i="38"/>
  <c r="AJ25" i="38" s="1"/>
  <c r="AH18" i="38"/>
  <c r="AJ18" i="38" s="1"/>
  <c r="AH10" i="38"/>
  <c r="AJ10" i="38" s="1"/>
  <c r="AH22" i="38"/>
  <c r="AJ22" i="38" s="1"/>
  <c r="AH26" i="38"/>
  <c r="AJ26" i="38" s="1"/>
  <c r="AH13" i="38"/>
  <c r="AJ13" i="38" s="1"/>
  <c r="AH24" i="38"/>
  <c r="AJ24" i="38" s="1"/>
  <c r="AH21" i="38"/>
  <c r="AJ21" i="38" s="1"/>
  <c r="AH9" i="38"/>
  <c r="AJ9" i="38" s="1"/>
  <c r="AH23" i="38"/>
  <c r="AJ23" i="38" s="1"/>
  <c r="AH8" i="38"/>
  <c r="AJ8" i="38" s="1"/>
  <c r="AO14" i="35"/>
  <c r="AN14" i="35"/>
  <c r="AM14" i="35"/>
  <c r="AL14" i="35"/>
  <c r="AO21" i="35"/>
  <c r="AN21" i="35"/>
  <c r="AM21" i="35"/>
  <c r="AL21" i="35"/>
  <c r="AL20" i="35"/>
  <c r="AM20" i="35"/>
  <c r="AO20" i="35"/>
  <c r="AN20" i="35"/>
  <c r="AM4" i="35"/>
  <c r="AN4" i="35"/>
  <c r="AO4" i="35"/>
  <c r="AH8" i="19" l="1"/>
  <c r="AH13" i="19"/>
  <c r="AH20" i="19"/>
  <c r="AH12" i="19"/>
  <c r="AH23" i="19"/>
  <c r="AH22" i="19"/>
  <c r="AH9" i="19"/>
  <c r="AH10" i="19"/>
  <c r="AH26" i="19"/>
  <c r="AH21" i="19"/>
  <c r="AH18" i="19"/>
  <c r="AH24" i="19"/>
  <c r="AH25" i="19"/>
  <c r="AH27" i="24"/>
  <c r="AJ27" i="24" s="1"/>
  <c r="AQ21" i="35"/>
  <c r="AQ20" i="35"/>
  <c r="AK18" i="35"/>
  <c r="AK4" i="35"/>
  <c r="AK8" i="35"/>
  <c r="AK21" i="35"/>
  <c r="AK17" i="35"/>
  <c r="AK19" i="35"/>
  <c r="AK20" i="35"/>
  <c r="AK5" i="35"/>
  <c r="AK7" i="35"/>
  <c r="AK15" i="35"/>
  <c r="AH27" i="23" l="1"/>
  <c r="AJ27" i="23" s="1"/>
  <c r="AM17" i="35"/>
  <c r="AL5" i="35"/>
  <c r="AO17" i="35"/>
  <c r="AN17" i="35"/>
  <c r="AL18" i="35"/>
  <c r="AH27" i="22" l="1"/>
  <c r="AJ27" i="22" s="1"/>
  <c r="AK14" i="35"/>
  <c r="AH27" i="21" l="1"/>
  <c r="AJ27" i="21" s="1"/>
  <c r="AL19" i="35"/>
  <c r="AO13" i="35"/>
  <c r="AL16" i="35"/>
  <c r="AO15" i="35"/>
  <c r="AN13" i="35"/>
  <c r="AM13" i="35"/>
  <c r="AL13" i="35"/>
  <c r="AO8" i="35"/>
  <c r="AN18" i="35"/>
  <c r="AM18" i="35"/>
  <c r="AN8" i="35"/>
  <c r="AM8" i="35"/>
  <c r="AL17" i="35"/>
  <c r="AO19" i="35"/>
  <c r="AN15" i="35"/>
  <c r="AM15" i="35"/>
  <c r="AM7" i="35"/>
  <c r="AL8" i="35"/>
  <c r="AN5" i="35"/>
  <c r="AO16" i="35"/>
  <c r="AN19" i="35"/>
  <c r="AM19" i="35"/>
  <c r="AL15" i="35"/>
  <c r="AO5" i="35"/>
  <c r="AN7" i="35"/>
  <c r="AL7" i="35"/>
  <c r="AO7" i="35"/>
  <c r="AM5" i="35"/>
  <c r="AO18" i="35"/>
  <c r="AN16" i="35"/>
  <c r="AM16" i="35"/>
  <c r="AL4" i="35"/>
  <c r="AH27" i="20" l="1"/>
  <c r="AJ27" i="20" s="1"/>
  <c r="AP17" i="35"/>
  <c r="AQ17" i="35"/>
  <c r="AQ4" i="35"/>
  <c r="AQ5" i="35"/>
  <c r="AQ8" i="35"/>
  <c r="AQ7" i="35"/>
  <c r="AQ14" i="35"/>
  <c r="AQ16" i="35"/>
  <c r="AH27" i="10" l="1"/>
  <c r="AJ27" i="10" s="1"/>
  <c r="AQ13" i="35"/>
  <c r="AQ15" i="35"/>
  <c r="AQ18" i="35"/>
  <c r="AQ19" i="35"/>
  <c r="AH27" i="18" l="1"/>
  <c r="AJ27" i="18" s="1"/>
  <c r="AK13" i="35"/>
  <c r="AK16" i="35"/>
  <c r="AH27" i="7" l="1"/>
  <c r="AJ27" i="7" s="1"/>
  <c r="AP20" i="35"/>
  <c r="AP7" i="35"/>
  <c r="AP13" i="35"/>
  <c r="AP14" i="35"/>
  <c r="AP21" i="35"/>
  <c r="AP18" i="35"/>
  <c r="AP8" i="35"/>
  <c r="AP16" i="35"/>
  <c r="AP4" i="35"/>
  <c r="AP19" i="35"/>
  <c r="AP15" i="35"/>
  <c r="AP5" i="35"/>
  <c r="AH27" i="15" l="1"/>
  <c r="AJ27" i="15" s="1"/>
  <c r="AG15" i="1"/>
  <c r="C10" i="35" s="1"/>
  <c r="AG17" i="1"/>
  <c r="AH27" i="14" l="1"/>
  <c r="AJ27" i="14" s="1"/>
  <c r="C11" i="35"/>
  <c r="AM11" i="35" s="1"/>
  <c r="C12" i="35"/>
  <c r="C6" i="35"/>
  <c r="AK10" i="35"/>
  <c r="AN10" i="35"/>
  <c r="AM10" i="35"/>
  <c r="AO10" i="35"/>
  <c r="AL10" i="35"/>
  <c r="AJ15" i="1"/>
  <c r="C9" i="35"/>
  <c r="AL6" i="35"/>
  <c r="AM6" i="35"/>
  <c r="AN6" i="35"/>
  <c r="AO6" i="35"/>
  <c r="AK6" i="35"/>
  <c r="AK11" i="35"/>
  <c r="AL11" i="35"/>
  <c r="AG8" i="16"/>
  <c r="AI3" i="35" s="1"/>
  <c r="AG8" i="18"/>
  <c r="V3" i="35" s="1"/>
  <c r="AG8" i="23"/>
  <c r="Q3" i="35" s="1"/>
  <c r="AG8" i="10"/>
  <c r="U3" i="35" s="1"/>
  <c r="AG8" i="11"/>
  <c r="AB3" i="35" s="1"/>
  <c r="AG8" i="15"/>
  <c r="X3" i="35" s="1"/>
  <c r="AG8" i="5"/>
  <c r="AG3" i="35" s="1"/>
  <c r="AG8" i="6"/>
  <c r="AC3" i="35" s="1"/>
  <c r="AG8" i="19"/>
  <c r="E3" i="35" s="1"/>
  <c r="AG8" i="24"/>
  <c r="P3" i="35" s="1"/>
  <c r="AG8" i="29"/>
  <c r="L3" i="35" s="1"/>
  <c r="AG8" i="2"/>
  <c r="AD3" i="35" s="1"/>
  <c r="AG8" i="4"/>
  <c r="AF3" i="35" s="1"/>
  <c r="AG8" i="12"/>
  <c r="AA3" i="35" s="1"/>
  <c r="AG8" i="20"/>
  <c r="T3" i="35" s="1"/>
  <c r="AG8" i="3"/>
  <c r="AE3" i="35" s="1"/>
  <c r="AG8" i="7"/>
  <c r="W3" i="35" s="1"/>
  <c r="AG8" i="21"/>
  <c r="S3" i="35" s="1"/>
  <c r="AG8" i="25"/>
  <c r="O3" i="35" s="1"/>
  <c r="AG8" i="13"/>
  <c r="Z3" i="35" s="1"/>
  <c r="AG8" i="22"/>
  <c r="R3" i="35" s="1"/>
  <c r="AG8" i="26"/>
  <c r="N3" i="35" s="1"/>
  <c r="AG8" i="27"/>
  <c r="AH3" i="35" s="1"/>
  <c r="AG8" i="14"/>
  <c r="Y3" i="35" s="1"/>
  <c r="AG8" i="34"/>
  <c r="AJ3" i="35" s="1"/>
  <c r="AG8" i="28"/>
  <c r="M3" i="35" s="1"/>
  <c r="AG8" i="30"/>
  <c r="K3" i="35" s="1"/>
  <c r="AJ17" i="1"/>
  <c r="AO11" i="35" l="1"/>
  <c r="AN11" i="35"/>
  <c r="C28" i="35"/>
  <c r="AH27" i="13"/>
  <c r="AJ27" i="13" s="1"/>
  <c r="AP10" i="35"/>
  <c r="AH11" i="38"/>
  <c r="AJ11" i="38" s="1"/>
  <c r="AK20" i="1"/>
  <c r="AK11" i="1"/>
  <c r="A11" i="1" s="1"/>
  <c r="AK23" i="1"/>
  <c r="AK22" i="1"/>
  <c r="AK13" i="1"/>
  <c r="AK26" i="1"/>
  <c r="AK27" i="1"/>
  <c r="AI27" i="38" s="1"/>
  <c r="AK14" i="1"/>
  <c r="AI14" i="38" s="1"/>
  <c r="AK9" i="1"/>
  <c r="AI9" i="38" s="1"/>
  <c r="AK16" i="1"/>
  <c r="AI16" i="38" s="1"/>
  <c r="AK19" i="1"/>
  <c r="AK18" i="1"/>
  <c r="AK24" i="1"/>
  <c r="AK21" i="1"/>
  <c r="AK10" i="1"/>
  <c r="AI10" i="38" s="1"/>
  <c r="AK12" i="1"/>
  <c r="AI12" i="38" s="1"/>
  <c r="AK25" i="1"/>
  <c r="AI25" i="38" s="1"/>
  <c r="AK8" i="1"/>
  <c r="AK17" i="1"/>
  <c r="AI17" i="38" s="1"/>
  <c r="AH17" i="38"/>
  <c r="AJ17" i="38" s="1"/>
  <c r="AH14" i="38"/>
  <c r="AJ14" i="38" s="1"/>
  <c r="AK15" i="1"/>
  <c r="AH15" i="38"/>
  <c r="AJ15" i="38" s="1"/>
  <c r="AK12" i="35"/>
  <c r="AM12" i="35"/>
  <c r="AN12" i="35"/>
  <c r="AL12" i="35"/>
  <c r="AO12" i="35"/>
  <c r="AQ10" i="35"/>
  <c r="AK9" i="35"/>
  <c r="AL9" i="35"/>
  <c r="AN9" i="35"/>
  <c r="AM9" i="35"/>
  <c r="AO9" i="35"/>
  <c r="AP6" i="35"/>
  <c r="AQ6" i="35"/>
  <c r="AK3" i="35"/>
  <c r="AL3" i="35"/>
  <c r="AM3" i="35"/>
  <c r="AO3" i="35"/>
  <c r="AN3" i="35"/>
  <c r="AH16" i="38"/>
  <c r="AJ16" i="38" s="1"/>
  <c r="AI24" i="38"/>
  <c r="AI15" i="38"/>
  <c r="AI22" i="38"/>
  <c r="AI21" i="38"/>
  <c r="AI18" i="38"/>
  <c r="AI13" i="38"/>
  <c r="AI19" i="38"/>
  <c r="AI11" i="38"/>
  <c r="AI20" i="38"/>
  <c r="AI23" i="38"/>
  <c r="AJ12" i="19"/>
  <c r="AJ24" i="19"/>
  <c r="AJ25" i="19"/>
  <c r="AQ11" i="35" l="1"/>
  <c r="AP11" i="35"/>
  <c r="AO28" i="35"/>
  <c r="AM28" i="35"/>
  <c r="AN28" i="35"/>
  <c r="AK28" i="35"/>
  <c r="AL28" i="35"/>
  <c r="AH15" i="19"/>
  <c r="AJ15" i="19" s="1"/>
  <c r="AK15" i="38"/>
  <c r="A15" i="38" s="1"/>
  <c r="AH11" i="19"/>
  <c r="AJ11" i="19" s="1"/>
  <c r="AK11" i="38"/>
  <c r="A11" i="38" s="1"/>
  <c r="AK26" i="38"/>
  <c r="A26" i="38" s="1"/>
  <c r="AK21" i="38"/>
  <c r="AI21" i="19" s="1"/>
  <c r="AK24" i="38"/>
  <c r="AI24" i="19" s="1"/>
  <c r="AK20" i="38"/>
  <c r="A20" i="38" s="1"/>
  <c r="AK22" i="38"/>
  <c r="A22" i="38" s="1"/>
  <c r="AK25" i="38"/>
  <c r="A25" i="38" s="1"/>
  <c r="AK8" i="38"/>
  <c r="A8" i="38" s="1"/>
  <c r="AK9" i="38"/>
  <c r="AI9" i="19" s="1"/>
  <c r="AK18" i="38"/>
  <c r="A18" i="38" s="1"/>
  <c r="AK13" i="38"/>
  <c r="A13" i="38" s="1"/>
  <c r="AK27" i="38"/>
  <c r="AK12" i="38"/>
  <c r="A12" i="38" s="1"/>
  <c r="AK19" i="38"/>
  <c r="A19" i="38" s="1"/>
  <c r="AK10" i="38"/>
  <c r="AI10" i="19" s="1"/>
  <c r="AK23" i="38"/>
  <c r="A23" i="38" s="1"/>
  <c r="AH24" i="9"/>
  <c r="AH12" i="9"/>
  <c r="AH14" i="19"/>
  <c r="AJ14" i="19" s="1"/>
  <c r="AK14" i="38"/>
  <c r="A14" i="38" s="1"/>
  <c r="AK16" i="38"/>
  <c r="AI16" i="19" s="1"/>
  <c r="AH17" i="19"/>
  <c r="AJ17" i="19" s="1"/>
  <c r="AK17" i="38"/>
  <c r="A17" i="38" s="1"/>
  <c r="AH27" i="12"/>
  <c r="AJ27" i="12" s="1"/>
  <c r="AQ12" i="35"/>
  <c r="AP12" i="35"/>
  <c r="AQ9" i="35"/>
  <c r="AP9" i="35"/>
  <c r="AI8" i="38"/>
  <c r="AH25" i="9"/>
  <c r="AJ25" i="9" s="1"/>
  <c r="AQ3" i="35"/>
  <c r="AP3" i="35"/>
  <c r="AH16" i="19"/>
  <c r="AJ16" i="19" s="1"/>
  <c r="AI26" i="38"/>
  <c r="A18" i="1"/>
  <c r="AJ20" i="19"/>
  <c r="AJ9" i="19"/>
  <c r="A9" i="1"/>
  <c r="AJ10" i="19"/>
  <c r="AJ18" i="19"/>
  <c r="AJ23" i="19"/>
  <c r="AJ19" i="19"/>
  <c r="AJ21" i="19"/>
  <c r="AJ22" i="19"/>
  <c r="A14" i="1"/>
  <c r="AJ13" i="19"/>
  <c r="A27" i="1"/>
  <c r="A25" i="1"/>
  <c r="A17" i="1"/>
  <c r="AJ8" i="19"/>
  <c r="A15" i="1"/>
  <c r="A22" i="1"/>
  <c r="A24" i="1"/>
  <c r="A12" i="1"/>
  <c r="A13" i="1"/>
  <c r="A19" i="1"/>
  <c r="A23" i="1"/>
  <c r="A21" i="1"/>
  <c r="A10" i="1"/>
  <c r="A16" i="1"/>
  <c r="A8" i="1"/>
  <c r="A26" i="1"/>
  <c r="A20" i="1"/>
  <c r="A16" i="38" l="1"/>
  <c r="AP28" i="35"/>
  <c r="AQ28" i="35"/>
  <c r="AH14" i="9"/>
  <c r="AJ14" i="9" s="1"/>
  <c r="AH21" i="9"/>
  <c r="AJ21" i="9" s="1"/>
  <c r="A27" i="38"/>
  <c r="AI27" i="19"/>
  <c r="AH17" i="9"/>
  <c r="AJ17" i="9" s="1"/>
  <c r="AH23" i="9"/>
  <c r="AJ23" i="9" s="1"/>
  <c r="AH19" i="9"/>
  <c r="AJ19" i="9" s="1"/>
  <c r="AH9" i="9"/>
  <c r="AJ9" i="9" s="1"/>
  <c r="AH16" i="9"/>
  <c r="AJ16" i="9" s="1"/>
  <c r="AH15" i="9"/>
  <c r="AJ15" i="9" s="1"/>
  <c r="AH13" i="9"/>
  <c r="AJ13" i="9" s="1"/>
  <c r="AH11" i="9"/>
  <c r="AJ11" i="9" s="1"/>
  <c r="AH27" i="11"/>
  <c r="AJ27" i="11" s="1"/>
  <c r="AH25" i="8"/>
  <c r="AH10" i="9"/>
  <c r="AJ10" i="9" s="1"/>
  <c r="AH20" i="9"/>
  <c r="AJ20" i="9" s="1"/>
  <c r="AH18" i="9"/>
  <c r="AJ18" i="9" s="1"/>
  <c r="AJ24" i="9"/>
  <c r="AH22" i="9"/>
  <c r="AJ22" i="9" s="1"/>
  <c r="AI8" i="19"/>
  <c r="A24" i="38"/>
  <c r="AI26" i="19"/>
  <c r="AI15" i="19"/>
  <c r="AI25" i="19"/>
  <c r="AI14" i="19"/>
  <c r="AI22" i="19"/>
  <c r="AI23" i="19"/>
  <c r="AI20" i="19"/>
  <c r="AI18" i="19"/>
  <c r="AI19" i="19"/>
  <c r="A10" i="38"/>
  <c r="A21" i="38"/>
  <c r="AI12" i="19"/>
  <c r="AI17" i="19"/>
  <c r="A9" i="38"/>
  <c r="AI13" i="19"/>
  <c r="AI11" i="19"/>
  <c r="AJ12" i="9"/>
  <c r="AH8" i="9"/>
  <c r="AJ8" i="9" s="1"/>
  <c r="AH13" i="8" l="1"/>
  <c r="AJ13" i="8" s="1"/>
  <c r="AH21" i="8"/>
  <c r="AJ21" i="8" s="1"/>
  <c r="AH10" i="8"/>
  <c r="AJ10" i="8" s="1"/>
  <c r="AH9" i="8"/>
  <c r="AJ9" i="8" s="1"/>
  <c r="AH16" i="8"/>
  <c r="AJ16" i="8" s="1"/>
  <c r="AH22" i="8"/>
  <c r="AJ22" i="8" s="1"/>
  <c r="AH12" i="8"/>
  <c r="AJ12" i="8" s="1"/>
  <c r="AH24" i="8"/>
  <c r="AH20" i="8"/>
  <c r="AJ20" i="8" s="1"/>
  <c r="AH27" i="6"/>
  <c r="AJ27" i="6" s="1"/>
  <c r="AH11" i="8"/>
  <c r="AJ11" i="8" s="1"/>
  <c r="AH18" i="8"/>
  <c r="AJ18" i="8" s="1"/>
  <c r="AH23" i="8"/>
  <c r="AJ23" i="8" s="1"/>
  <c r="AH14" i="8"/>
  <c r="AJ14" i="8" s="1"/>
  <c r="AH17" i="8"/>
  <c r="AJ17" i="8" s="1"/>
  <c r="AH19" i="8"/>
  <c r="AJ19" i="8" s="1"/>
  <c r="AH15" i="8"/>
  <c r="AJ15" i="8" s="1"/>
  <c r="AH8" i="8"/>
  <c r="AJ8" i="8" s="1"/>
  <c r="AH12" i="33" l="1"/>
  <c r="AJ12" i="33" s="1"/>
  <c r="AH17" i="33"/>
  <c r="AJ17" i="33" s="1"/>
  <c r="AH14" i="33"/>
  <c r="AH16" i="33"/>
  <c r="AJ16" i="33" s="1"/>
  <c r="AH16" i="32" s="1"/>
  <c r="AJ16" i="32" s="1"/>
  <c r="AH22" i="33"/>
  <c r="AJ22" i="33" s="1"/>
  <c r="AH23" i="33"/>
  <c r="AJ23" i="33" s="1"/>
  <c r="AH9" i="33"/>
  <c r="AJ9" i="33" s="1"/>
  <c r="AH15" i="33"/>
  <c r="AJ15" i="33" s="1"/>
  <c r="AH13" i="33"/>
  <c r="AJ13" i="33" s="1"/>
  <c r="AH19" i="33"/>
  <c r="AJ19" i="33" s="1"/>
  <c r="AH8" i="33"/>
  <c r="AJ8" i="33" s="1"/>
  <c r="AH21" i="33"/>
  <c r="AH11" i="33"/>
  <c r="AJ11" i="33" s="1"/>
  <c r="AH27" i="2"/>
  <c r="AJ27" i="2" s="1"/>
  <c r="AH20" i="33"/>
  <c r="AJ20" i="33" s="1"/>
  <c r="AH10" i="33"/>
  <c r="AJ10" i="33" s="1"/>
  <c r="AH18" i="33"/>
  <c r="AH15" i="32" l="1"/>
  <c r="AJ15" i="32" s="1"/>
  <c r="AH10" i="32"/>
  <c r="AJ10" i="32" s="1"/>
  <c r="AH17" i="32"/>
  <c r="AJ17" i="32" s="1"/>
  <c r="AH16" i="31"/>
  <c r="AJ16" i="31" s="1"/>
  <c r="AH16" i="30" s="1"/>
  <c r="AJ16" i="30" s="1"/>
  <c r="AH13" i="32"/>
  <c r="AJ13" i="32" s="1"/>
  <c r="AH11" i="32"/>
  <c r="AJ11" i="32" s="1"/>
  <c r="AH27" i="3"/>
  <c r="AJ27" i="3" s="1"/>
  <c r="AH19" i="32"/>
  <c r="AJ19" i="32" s="1"/>
  <c r="AH9" i="32"/>
  <c r="AJ9" i="32" s="1"/>
  <c r="AH12" i="32"/>
  <c r="AJ12" i="32" s="1"/>
  <c r="AH23" i="32"/>
  <c r="AJ23" i="32" s="1"/>
  <c r="AH22" i="32"/>
  <c r="AJ22" i="32" s="1"/>
  <c r="AH8" i="32"/>
  <c r="AJ8" i="32" s="1"/>
  <c r="AH22" i="31" l="1"/>
  <c r="AJ22" i="31" s="1"/>
  <c r="AH22" i="30" s="1"/>
  <c r="AJ22" i="30" s="1"/>
  <c r="AH16" i="29"/>
  <c r="AJ16" i="29" s="1"/>
  <c r="AH10" i="31"/>
  <c r="AJ10" i="31" s="1"/>
  <c r="AH11" i="31"/>
  <c r="AJ11" i="31" s="1"/>
  <c r="AH12" i="31"/>
  <c r="AJ12" i="31" s="1"/>
  <c r="AH12" i="30" s="1"/>
  <c r="AJ12" i="30" s="1"/>
  <c r="AH13" i="31"/>
  <c r="AJ13" i="31" s="1"/>
  <c r="AH19" i="31"/>
  <c r="AJ19" i="31" s="1"/>
  <c r="AH19" i="30" s="1"/>
  <c r="AJ19" i="30" s="1"/>
  <c r="AH15" i="31"/>
  <c r="AJ15" i="31" s="1"/>
  <c r="AH23" i="31"/>
  <c r="AJ23" i="31" s="1"/>
  <c r="AH9" i="31"/>
  <c r="AJ9" i="31" s="1"/>
  <c r="AH9" i="30" s="1"/>
  <c r="AJ9" i="30" s="1"/>
  <c r="AH17" i="31"/>
  <c r="AJ17" i="31" s="1"/>
  <c r="AH27" i="4"/>
  <c r="AJ27" i="4" s="1"/>
  <c r="AH8" i="31"/>
  <c r="AJ8" i="31" s="1"/>
  <c r="AH17" i="30" l="1"/>
  <c r="AJ17" i="30" s="1"/>
  <c r="AH13" i="30"/>
  <c r="AJ13" i="30" s="1"/>
  <c r="AH15" i="30"/>
  <c r="AJ15" i="30" s="1"/>
  <c r="AH12" i="29"/>
  <c r="AJ12" i="29" s="1"/>
  <c r="AH16" i="28"/>
  <c r="AJ16" i="28" s="1"/>
  <c r="AH19" i="29"/>
  <c r="AJ19" i="29" s="1"/>
  <c r="AH11" i="30"/>
  <c r="AJ11" i="30" s="1"/>
  <c r="AH9" i="29"/>
  <c r="AJ9" i="29" s="1"/>
  <c r="AH22" i="29"/>
  <c r="AJ22" i="29" s="1"/>
  <c r="AH10" i="30"/>
  <c r="AJ10" i="30" s="1"/>
  <c r="AH23" i="30"/>
  <c r="AJ23" i="30" s="1"/>
  <c r="AH27" i="5"/>
  <c r="AJ27" i="5" s="1"/>
  <c r="AH8" i="30"/>
  <c r="AJ8" i="30" s="1"/>
  <c r="AH19" i="28" l="1"/>
  <c r="AJ19" i="28" s="1"/>
  <c r="AH15" i="29"/>
  <c r="AJ15" i="29" s="1"/>
  <c r="AH8" i="29"/>
  <c r="AJ8" i="29" s="1"/>
  <c r="AH8" i="28" s="1"/>
  <c r="AJ8" i="28" s="1"/>
  <c r="AH22" i="28"/>
  <c r="AJ22" i="28" s="1"/>
  <c r="AH16" i="26"/>
  <c r="AJ16" i="26" s="1"/>
  <c r="AH10" i="29"/>
  <c r="AJ10" i="29" s="1"/>
  <c r="AH9" i="28"/>
  <c r="AJ9" i="28" s="1"/>
  <c r="AH13" i="29"/>
  <c r="AJ13" i="29" s="1"/>
  <c r="AH11" i="29"/>
  <c r="AJ11" i="29" s="1"/>
  <c r="AH12" i="28"/>
  <c r="AJ12" i="28" s="1"/>
  <c r="AH23" i="29"/>
  <c r="AJ23" i="29" s="1"/>
  <c r="AH17" i="29"/>
  <c r="AJ17" i="29" s="1"/>
  <c r="AH27" i="27"/>
  <c r="AJ27" i="27" s="1"/>
  <c r="AH16" i="25" l="1"/>
  <c r="AJ16" i="25" s="1"/>
  <c r="AH15" i="28"/>
  <c r="AJ15" i="28" s="1"/>
  <c r="AH12" i="26"/>
  <c r="AJ12" i="26" s="1"/>
  <c r="AH11" i="28"/>
  <c r="AJ11" i="28" s="1"/>
  <c r="AH9" i="26"/>
  <c r="AJ9" i="26" s="1"/>
  <c r="AH22" i="26"/>
  <c r="AJ22" i="26" s="1"/>
  <c r="AH19" i="26"/>
  <c r="AJ19" i="26" s="1"/>
  <c r="AH13" i="28"/>
  <c r="AJ13" i="28" s="1"/>
  <c r="AH23" i="28"/>
  <c r="AJ23" i="28" s="1"/>
  <c r="AH8" i="26"/>
  <c r="AJ8" i="26" s="1"/>
  <c r="AH17" i="28"/>
  <c r="AJ17" i="28" s="1"/>
  <c r="AH10" i="28"/>
  <c r="AJ10" i="28" s="1"/>
  <c r="AH27" i="16"/>
  <c r="AJ27" i="16" s="1"/>
  <c r="AJ26" i="19"/>
  <c r="AH9" i="25" l="1"/>
  <c r="AJ9" i="25" s="1"/>
  <c r="AH12" i="25"/>
  <c r="AJ12" i="25" s="1"/>
  <c r="AH10" i="26"/>
  <c r="AJ10" i="26" s="1"/>
  <c r="AH17" i="26"/>
  <c r="AJ17" i="26" s="1"/>
  <c r="AH16" i="24"/>
  <c r="AJ16" i="24" s="1"/>
  <c r="AH26" i="9"/>
  <c r="AJ26" i="9" s="1"/>
  <c r="AK26" i="19"/>
  <c r="AI26" i="9" s="1"/>
  <c r="AK10" i="19"/>
  <c r="AI10" i="9" s="1"/>
  <c r="AK14" i="19"/>
  <c r="AK21" i="19"/>
  <c r="AI21" i="9" s="1"/>
  <c r="AK23" i="19"/>
  <c r="AI23" i="9" s="1"/>
  <c r="AK16" i="19"/>
  <c r="AI16" i="9" s="1"/>
  <c r="AK20" i="19"/>
  <c r="AI20" i="9" s="1"/>
  <c r="AK11" i="19"/>
  <c r="AK12" i="19"/>
  <c r="AI12" i="9" s="1"/>
  <c r="AK24" i="19"/>
  <c r="AI24" i="9" s="1"/>
  <c r="AK9" i="19"/>
  <c r="AI9" i="9" s="1"/>
  <c r="AK13" i="19"/>
  <c r="AK25" i="19"/>
  <c r="AI25" i="9" s="1"/>
  <c r="AK19" i="19"/>
  <c r="AI19" i="9" s="1"/>
  <c r="AK22" i="19"/>
  <c r="AI22" i="9" s="1"/>
  <c r="AK18" i="19"/>
  <c r="AI18" i="9" s="1"/>
  <c r="AK15" i="19"/>
  <c r="AI15" i="9" s="1"/>
  <c r="AK8" i="19"/>
  <c r="AK17" i="19"/>
  <c r="AI17" i="9" s="1"/>
  <c r="AK27" i="19"/>
  <c r="AH19" i="25"/>
  <c r="AJ19" i="25" s="1"/>
  <c r="AH23" i="26"/>
  <c r="AJ23" i="26" s="1"/>
  <c r="AH11" i="26"/>
  <c r="AJ11" i="26" s="1"/>
  <c r="AH15" i="26"/>
  <c r="AJ15" i="26" s="1"/>
  <c r="AH13" i="26"/>
  <c r="AJ13" i="26" s="1"/>
  <c r="AH8" i="25"/>
  <c r="AH22" i="25"/>
  <c r="AJ22" i="25" s="1"/>
  <c r="AH27" i="34"/>
  <c r="AJ27" i="34" s="1"/>
  <c r="AH13" i="25" l="1"/>
  <c r="AJ13" i="25" s="1"/>
  <c r="AH11" i="25"/>
  <c r="AJ11" i="25" s="1"/>
  <c r="AI27" i="9"/>
  <c r="A27" i="19"/>
  <c r="AH16" i="23"/>
  <c r="AJ16" i="23" s="1"/>
  <c r="AH12" i="24"/>
  <c r="AJ12" i="24" s="1"/>
  <c r="AH22" i="24"/>
  <c r="AJ22" i="24" s="1"/>
  <c r="AH10" i="25"/>
  <c r="AJ10" i="25" s="1"/>
  <c r="AH26" i="8"/>
  <c r="AJ26" i="8" s="1"/>
  <c r="AK26" i="9"/>
  <c r="AK12" i="9"/>
  <c r="AI12" i="8" s="1"/>
  <c r="AK20" i="9"/>
  <c r="AK25" i="9"/>
  <c r="AI25" i="8" s="1"/>
  <c r="AK21" i="9"/>
  <c r="AI21" i="8" s="1"/>
  <c r="AK16" i="9"/>
  <c r="AI16" i="8" s="1"/>
  <c r="AK18" i="9"/>
  <c r="AK15" i="9"/>
  <c r="AK19" i="9"/>
  <c r="AI19" i="8" s="1"/>
  <c r="AK24" i="9"/>
  <c r="AK8" i="9"/>
  <c r="A8" i="9" s="1"/>
  <c r="AK17" i="9"/>
  <c r="AK22" i="9"/>
  <c r="AK9" i="9"/>
  <c r="AK27" i="9"/>
  <c r="AK10" i="9"/>
  <c r="AI10" i="8" s="1"/>
  <c r="AK11" i="9"/>
  <c r="AI11" i="8" s="1"/>
  <c r="AK13" i="9"/>
  <c r="AK23" i="9"/>
  <c r="AI23" i="8" s="1"/>
  <c r="AK14" i="9"/>
  <c r="AH23" i="25"/>
  <c r="AJ23" i="25" s="1"/>
  <c r="AH15" i="25"/>
  <c r="AJ15" i="25" s="1"/>
  <c r="AH17" i="25"/>
  <c r="AJ17" i="25" s="1"/>
  <c r="AH9" i="24"/>
  <c r="AJ9" i="24" s="1"/>
  <c r="AH19" i="24"/>
  <c r="AJ19" i="24" s="1"/>
  <c r="A11" i="19"/>
  <c r="AI11" i="9"/>
  <c r="A14" i="19"/>
  <c r="AI14" i="9"/>
  <c r="A13" i="19"/>
  <c r="AI13" i="9"/>
  <c r="AJ24" i="8"/>
  <c r="AJ25" i="8"/>
  <c r="AJ14" i="33"/>
  <c r="AI8" i="9"/>
  <c r="A8" i="19"/>
  <c r="A18" i="19"/>
  <c r="A20" i="19"/>
  <c r="A22" i="19"/>
  <c r="A15" i="19"/>
  <c r="A21" i="19"/>
  <c r="A9" i="19"/>
  <c r="A23" i="19"/>
  <c r="A26" i="19"/>
  <c r="A25" i="19"/>
  <c r="A24" i="19"/>
  <c r="A16" i="19"/>
  <c r="A10" i="19"/>
  <c r="A19" i="19"/>
  <c r="A12" i="19"/>
  <c r="A17" i="19"/>
  <c r="AK25" i="8" l="1"/>
  <c r="AH19" i="23"/>
  <c r="AJ19" i="23" s="1"/>
  <c r="AH15" i="24"/>
  <c r="AJ15" i="24" s="1"/>
  <c r="AH11" i="24"/>
  <c r="AJ11" i="24" s="1"/>
  <c r="AH23" i="24"/>
  <c r="AJ23" i="24" s="1"/>
  <c r="A27" i="9"/>
  <c r="AI27" i="8"/>
  <c r="AH16" i="22"/>
  <c r="AJ16" i="22" s="1"/>
  <c r="AH13" i="24"/>
  <c r="AJ13" i="24" s="1"/>
  <c r="AH14" i="32"/>
  <c r="AJ14" i="32" s="1"/>
  <c r="AK24" i="8"/>
  <c r="AK13" i="8"/>
  <c r="AK12" i="8"/>
  <c r="AI12" i="33" s="1"/>
  <c r="AK18" i="8"/>
  <c r="AK8" i="8"/>
  <c r="AK23" i="8"/>
  <c r="AI23" i="33" s="1"/>
  <c r="AK20" i="8"/>
  <c r="AK16" i="8"/>
  <c r="AI16" i="33" s="1"/>
  <c r="AK27" i="8"/>
  <c r="AK9" i="8"/>
  <c r="AI9" i="33" s="1"/>
  <c r="AK21" i="8"/>
  <c r="AK19" i="8"/>
  <c r="AI19" i="33" s="1"/>
  <c r="AK17" i="8"/>
  <c r="AK22" i="8"/>
  <c r="AK10" i="8"/>
  <c r="AK15" i="8"/>
  <c r="AK14" i="8"/>
  <c r="AI14" i="33" s="1"/>
  <c r="AK11" i="8"/>
  <c r="AH9" i="23"/>
  <c r="AJ9" i="23" s="1"/>
  <c r="AH26" i="33"/>
  <c r="AJ26" i="33" s="1"/>
  <c r="AK26" i="8"/>
  <c r="AI26" i="33" s="1"/>
  <c r="AH22" i="23"/>
  <c r="AJ22" i="23" s="1"/>
  <c r="AH17" i="24"/>
  <c r="AJ17" i="24" s="1"/>
  <c r="AH10" i="24"/>
  <c r="AJ10" i="24" s="1"/>
  <c r="AH12" i="23"/>
  <c r="AJ12" i="23" s="1"/>
  <c r="A18" i="9"/>
  <c r="AI18" i="8"/>
  <c r="A24" i="9"/>
  <c r="AI24" i="8"/>
  <c r="A17" i="9"/>
  <c r="AI17" i="8"/>
  <c r="A14" i="9"/>
  <c r="AI14" i="8"/>
  <c r="A26" i="9"/>
  <c r="AI26" i="8"/>
  <c r="A9" i="9"/>
  <c r="AI9" i="8"/>
  <c r="A20" i="9"/>
  <c r="AI20" i="8"/>
  <c r="A15" i="9"/>
  <c r="AI15" i="8"/>
  <c r="A13" i="9"/>
  <c r="AI13" i="8"/>
  <c r="A22" i="9"/>
  <c r="AI22" i="8"/>
  <c r="AH25" i="33"/>
  <c r="AJ25" i="33" s="1"/>
  <c r="AJ18" i="33"/>
  <c r="AH24" i="33"/>
  <c r="AJ24" i="33" s="1"/>
  <c r="AJ21" i="33"/>
  <c r="A11" i="9"/>
  <c r="A25" i="9"/>
  <c r="A21" i="9"/>
  <c r="AI8" i="8"/>
  <c r="A23" i="9"/>
  <c r="A19" i="9"/>
  <c r="A12" i="9"/>
  <c r="A10" i="9"/>
  <c r="A16" i="9"/>
  <c r="AK25" i="33" l="1"/>
  <c r="A25" i="33" s="1"/>
  <c r="AK14" i="33"/>
  <c r="AI14" i="32" s="1"/>
  <c r="AH12" i="22"/>
  <c r="AJ12" i="22" s="1"/>
  <c r="AH22" i="22"/>
  <c r="AJ22" i="22" s="1"/>
  <c r="AI27" i="33"/>
  <c r="A27" i="8"/>
  <c r="AH16" i="21"/>
  <c r="AJ16" i="21" s="1"/>
  <c r="AH10" i="23"/>
  <c r="AJ10" i="23" s="1"/>
  <c r="AH15" i="23"/>
  <c r="AJ15" i="23" s="1"/>
  <c r="AK26" i="33"/>
  <c r="AI26" i="32" s="1"/>
  <c r="AK13" i="33"/>
  <c r="A13" i="33" s="1"/>
  <c r="AK8" i="33"/>
  <c r="A8" i="33" s="1"/>
  <c r="AK17" i="33"/>
  <c r="AI17" i="32" s="1"/>
  <c r="AK27" i="33"/>
  <c r="AK19" i="33"/>
  <c r="AI19" i="32" s="1"/>
  <c r="AK11" i="33"/>
  <c r="A11" i="33" s="1"/>
  <c r="AK12" i="33"/>
  <c r="A12" i="33" s="1"/>
  <c r="AK10" i="33"/>
  <c r="A10" i="33" s="1"/>
  <c r="AK15" i="33"/>
  <c r="A15" i="33" s="1"/>
  <c r="AK23" i="33"/>
  <c r="AI23" i="32" s="1"/>
  <c r="AK16" i="33"/>
  <c r="AI16" i="32" s="1"/>
  <c r="AK9" i="33"/>
  <c r="AI9" i="32" s="1"/>
  <c r="AK20" i="33"/>
  <c r="AI20" i="32" s="1"/>
  <c r="AK22" i="33"/>
  <c r="AI22" i="32" s="1"/>
  <c r="AH17" i="23"/>
  <c r="AJ17" i="23" s="1"/>
  <c r="AH9" i="22"/>
  <c r="AJ9" i="22" s="1"/>
  <c r="AH14" i="31"/>
  <c r="AJ14" i="31" s="1"/>
  <c r="AH23" i="23"/>
  <c r="AJ23" i="23" s="1"/>
  <c r="AK24" i="33"/>
  <c r="AI24" i="32" s="1"/>
  <c r="AK21" i="33"/>
  <c r="AI21" i="32" s="1"/>
  <c r="AH18" i="32"/>
  <c r="AJ18" i="32" s="1"/>
  <c r="AK18" i="33"/>
  <c r="A18" i="33" s="1"/>
  <c r="AH13" i="23"/>
  <c r="AJ13" i="23" s="1"/>
  <c r="AH11" i="23"/>
  <c r="AJ11" i="23" s="1"/>
  <c r="AH19" i="22"/>
  <c r="AJ19" i="22" s="1"/>
  <c r="A9" i="8"/>
  <c r="AH20" i="32"/>
  <c r="AJ20" i="32" s="1"/>
  <c r="AH24" i="32"/>
  <c r="AJ24" i="32" s="1"/>
  <c r="A18" i="8"/>
  <c r="AI18" i="33"/>
  <c r="A15" i="8"/>
  <c r="AI15" i="33"/>
  <c r="A11" i="8"/>
  <c r="AI11" i="33"/>
  <c r="A10" i="8"/>
  <c r="AI10" i="33"/>
  <c r="A24" i="8"/>
  <c r="AI24" i="33"/>
  <c r="A20" i="8"/>
  <c r="AI20" i="33"/>
  <c r="A22" i="8"/>
  <c r="AI22" i="33"/>
  <c r="A21" i="8"/>
  <c r="AI21" i="33"/>
  <c r="A13" i="8"/>
  <c r="AI13" i="33"/>
  <c r="A8" i="8"/>
  <c r="AI8" i="33"/>
  <c r="A25" i="8"/>
  <c r="AI25" i="33"/>
  <c r="A17" i="8"/>
  <c r="AI17" i="33"/>
  <c r="A14" i="8"/>
  <c r="A19" i="8"/>
  <c r="A26" i="8"/>
  <c r="A16" i="8"/>
  <c r="A23" i="8"/>
  <c r="AH25" i="32"/>
  <c r="AJ25" i="32" s="1"/>
  <c r="AH26" i="32"/>
  <c r="AJ26" i="32" s="1"/>
  <c r="AH21" i="32"/>
  <c r="AJ21" i="32" s="1"/>
  <c r="A12" i="8"/>
  <c r="AK14" i="32" l="1"/>
  <c r="AI14" i="31" s="1"/>
  <c r="AH16" i="20"/>
  <c r="AJ16" i="20" s="1"/>
  <c r="AH21" i="31"/>
  <c r="AJ21" i="31" s="1"/>
  <c r="AH21" i="30" s="1"/>
  <c r="AJ21" i="30" s="1"/>
  <c r="AK21" i="32"/>
  <c r="AI21" i="31" s="1"/>
  <c r="AK16" i="32"/>
  <c r="AI16" i="31" s="1"/>
  <c r="AK10" i="32"/>
  <c r="AI10" i="31" s="1"/>
  <c r="AK23" i="32"/>
  <c r="AI23" i="31" s="1"/>
  <c r="AK22" i="32"/>
  <c r="AI22" i="31" s="1"/>
  <c r="AK19" i="32"/>
  <c r="AI19" i="31" s="1"/>
  <c r="AK9" i="32"/>
  <c r="AI9" i="31" s="1"/>
  <c r="AK13" i="32"/>
  <c r="AI13" i="31" s="1"/>
  <c r="AK11" i="32"/>
  <c r="AI11" i="31" s="1"/>
  <c r="AK8" i="32"/>
  <c r="AI8" i="31" s="1"/>
  <c r="AK27" i="32"/>
  <c r="AK12" i="32"/>
  <c r="A12" i="32" s="1"/>
  <c r="AK15" i="32"/>
  <c r="AI15" i="31" s="1"/>
  <c r="AK17" i="32"/>
  <c r="A17" i="32" s="1"/>
  <c r="AH19" i="21"/>
  <c r="AJ19" i="21" s="1"/>
  <c r="AH18" i="31"/>
  <c r="AJ18" i="31" s="1"/>
  <c r="AK18" i="32"/>
  <c r="AI18" i="31" s="1"/>
  <c r="AH14" i="30"/>
  <c r="AJ14" i="30" s="1"/>
  <c r="A27" i="33"/>
  <c r="AI27" i="32"/>
  <c r="AH15" i="22"/>
  <c r="AJ15" i="22" s="1"/>
  <c r="AH11" i="22"/>
  <c r="AJ11" i="22" s="1"/>
  <c r="AH9" i="21"/>
  <c r="AJ9" i="21" s="1"/>
  <c r="AH23" i="22"/>
  <c r="AJ23" i="22" s="1"/>
  <c r="AH25" i="31"/>
  <c r="AJ25" i="31" s="1"/>
  <c r="AH25" i="30" s="1"/>
  <c r="AJ25" i="30" s="1"/>
  <c r="AK25" i="32"/>
  <c r="AI25" i="31" s="1"/>
  <c r="AH10" i="22"/>
  <c r="AJ10" i="22" s="1"/>
  <c r="AH22" i="21"/>
  <c r="AJ22" i="21" s="1"/>
  <c r="AH24" i="31"/>
  <c r="AJ24" i="31" s="1"/>
  <c r="AK24" i="32"/>
  <c r="A24" i="32" s="1"/>
  <c r="AH13" i="22"/>
  <c r="AJ13" i="22" s="1"/>
  <c r="AH17" i="22"/>
  <c r="AJ17" i="22" s="1"/>
  <c r="AH26" i="31"/>
  <c r="AJ26" i="31" s="1"/>
  <c r="AK26" i="32"/>
  <c r="A26" i="32" s="1"/>
  <c r="AH20" i="31"/>
  <c r="AJ20" i="31" s="1"/>
  <c r="AK20" i="32"/>
  <c r="AI20" i="31" s="1"/>
  <c r="AH12" i="21"/>
  <c r="AJ12" i="21" s="1"/>
  <c r="AI25" i="32"/>
  <c r="A17" i="33"/>
  <c r="AI15" i="32"/>
  <c r="AI8" i="32"/>
  <c r="A16" i="33"/>
  <c r="AI18" i="32"/>
  <c r="A22" i="33"/>
  <c r="A9" i="33"/>
  <c r="AI11" i="32"/>
  <c r="A21" i="33"/>
  <c r="A19" i="33"/>
  <c r="AI12" i="32"/>
  <c r="A14" i="33"/>
  <c r="A20" i="33"/>
  <c r="AI13" i="32"/>
  <c r="A23" i="33"/>
  <c r="A26" i="33"/>
  <c r="A24" i="33"/>
  <c r="AI10" i="32"/>
  <c r="AK14" i="31" l="1"/>
  <c r="A14" i="31" s="1"/>
  <c r="AK26" i="31"/>
  <c r="A26" i="31" s="1"/>
  <c r="AH21" i="29"/>
  <c r="AJ21" i="29" s="1"/>
  <c r="AH13" i="21"/>
  <c r="AJ13" i="21" s="1"/>
  <c r="AK25" i="31"/>
  <c r="A25" i="31" s="1"/>
  <c r="AH15" i="21"/>
  <c r="AJ15" i="21" s="1"/>
  <c r="AH19" i="20"/>
  <c r="AJ19" i="20" s="1"/>
  <c r="AH23" i="21"/>
  <c r="AJ23" i="21" s="1"/>
  <c r="AK17" i="31"/>
  <c r="A17" i="31" s="1"/>
  <c r="AK9" i="31"/>
  <c r="A9" i="31" s="1"/>
  <c r="AK19" i="31"/>
  <c r="A19" i="31" s="1"/>
  <c r="AK16" i="31"/>
  <c r="A16" i="31" s="1"/>
  <c r="AK12" i="31"/>
  <c r="AI12" i="30" s="1"/>
  <c r="AK11" i="31"/>
  <c r="A11" i="31" s="1"/>
  <c r="AK22" i="31"/>
  <c r="A22" i="31" s="1"/>
  <c r="AK8" i="31"/>
  <c r="AI8" i="30" s="1"/>
  <c r="AK13" i="31"/>
  <c r="A13" i="31" s="1"/>
  <c r="AK10" i="31"/>
  <c r="AI10" i="30" s="1"/>
  <c r="AK27" i="31"/>
  <c r="AK23" i="31"/>
  <c r="A23" i="31" s="1"/>
  <c r="AK15" i="31"/>
  <c r="A15" i="31" s="1"/>
  <c r="AH14" i="29"/>
  <c r="AJ14" i="29" s="1"/>
  <c r="AH25" i="29"/>
  <c r="AJ25" i="29" s="1"/>
  <c r="AH12" i="20"/>
  <c r="AJ12" i="20" s="1"/>
  <c r="AH17" i="21"/>
  <c r="AJ17" i="21" s="1"/>
  <c r="AH22" i="20"/>
  <c r="AJ22" i="20" s="1"/>
  <c r="AH9" i="20"/>
  <c r="AJ9" i="20" s="1"/>
  <c r="AK21" i="31"/>
  <c r="A21" i="31" s="1"/>
  <c r="AH24" i="30"/>
  <c r="AJ24" i="30" s="1"/>
  <c r="AK24" i="31"/>
  <c r="A24" i="31" s="1"/>
  <c r="AH26" i="30"/>
  <c r="AJ26" i="30" s="1"/>
  <c r="AH20" i="30"/>
  <c r="AJ20" i="30" s="1"/>
  <c r="AK20" i="31"/>
  <c r="AI20" i="30" s="1"/>
  <c r="AH10" i="21"/>
  <c r="AJ10" i="21" s="1"/>
  <c r="AH11" i="21"/>
  <c r="AJ11" i="21" s="1"/>
  <c r="AH18" i="30"/>
  <c r="AJ18" i="30" s="1"/>
  <c r="AK18" i="31"/>
  <c r="AI18" i="30" s="1"/>
  <c r="A27" i="32"/>
  <c r="AI27" i="31"/>
  <c r="AH16" i="10"/>
  <c r="AJ16" i="10" s="1"/>
  <c r="A8" i="32"/>
  <c r="A25" i="32"/>
  <c r="AI26" i="31"/>
  <c r="AI24" i="31"/>
  <c r="A15" i="32"/>
  <c r="A16" i="32"/>
  <c r="A18" i="32"/>
  <c r="A13" i="32"/>
  <c r="AI17" i="31"/>
  <c r="A21" i="32"/>
  <c r="A11" i="32"/>
  <c r="AI12" i="31"/>
  <c r="A22" i="32"/>
  <c r="A10" i="32"/>
  <c r="A23" i="32"/>
  <c r="A9" i="32"/>
  <c r="A20" i="32"/>
  <c r="A14" i="32"/>
  <c r="A19" i="32"/>
  <c r="AJ8" i="25"/>
  <c r="A12" i="31" l="1"/>
  <c r="AI9" i="30"/>
  <c r="AI25" i="30"/>
  <c r="A8" i="31"/>
  <c r="AI26" i="30"/>
  <c r="AI23" i="30"/>
  <c r="AI17" i="30"/>
  <c r="A20" i="31"/>
  <c r="AI22" i="30"/>
  <c r="AI15" i="30"/>
  <c r="AI16" i="30"/>
  <c r="AI24" i="30"/>
  <c r="AI13" i="30"/>
  <c r="AI14" i="30"/>
  <c r="A10" i="31"/>
  <c r="AI11" i="30"/>
  <c r="AK19" i="30"/>
  <c r="AI19" i="29" s="1"/>
  <c r="AK16" i="30"/>
  <c r="A16" i="30" s="1"/>
  <c r="AK17" i="30"/>
  <c r="AI17" i="29" s="1"/>
  <c r="A18" i="31"/>
  <c r="AK22" i="30"/>
  <c r="AI22" i="29" s="1"/>
  <c r="AI21" i="30"/>
  <c r="AH16" i="18"/>
  <c r="AJ16" i="18" s="1"/>
  <c r="AH10" i="20"/>
  <c r="AJ10" i="20" s="1"/>
  <c r="AK23" i="30"/>
  <c r="A23" i="30" s="1"/>
  <c r="AK9" i="30"/>
  <c r="AI9" i="29" s="1"/>
  <c r="AH17" i="20"/>
  <c r="AJ17" i="20" s="1"/>
  <c r="AH14" i="28"/>
  <c r="AJ14" i="28" s="1"/>
  <c r="AH19" i="10"/>
  <c r="AJ19" i="10" s="1"/>
  <c r="AK13" i="30"/>
  <c r="AI13" i="29" s="1"/>
  <c r="AK10" i="30"/>
  <c r="AI10" i="29" s="1"/>
  <c r="AH15" i="20"/>
  <c r="AJ15" i="20" s="1"/>
  <c r="AK15" i="30"/>
  <c r="AI15" i="29" s="1"/>
  <c r="AK12" i="30"/>
  <c r="AI12" i="29" s="1"/>
  <c r="AK14" i="30"/>
  <c r="A14" i="30" s="1"/>
  <c r="AI19" i="30"/>
  <c r="AH18" i="29"/>
  <c r="AJ18" i="29" s="1"/>
  <c r="AK18" i="30"/>
  <c r="A18" i="30" s="1"/>
  <c r="AH20" i="29"/>
  <c r="AJ20" i="29" s="1"/>
  <c r="AK20" i="30"/>
  <c r="AI20" i="29" s="1"/>
  <c r="AK11" i="30"/>
  <c r="A11" i="30" s="1"/>
  <c r="AH9" i="10"/>
  <c r="AJ9" i="10" s="1"/>
  <c r="AH12" i="10"/>
  <c r="AJ12" i="10" s="1"/>
  <c r="AH13" i="20"/>
  <c r="AJ13" i="20" s="1"/>
  <c r="AH24" i="29"/>
  <c r="AJ24" i="29" s="1"/>
  <c r="AK24" i="30"/>
  <c r="A24" i="30" s="1"/>
  <c r="AH26" i="29"/>
  <c r="AJ26" i="29" s="1"/>
  <c r="AK26" i="30"/>
  <c r="A26" i="30" s="1"/>
  <c r="AK8" i="30"/>
  <c r="AI8" i="29" s="1"/>
  <c r="AK25" i="30"/>
  <c r="A25" i="30" s="1"/>
  <c r="AH23" i="20"/>
  <c r="AJ23" i="20" s="1"/>
  <c r="AK21" i="30"/>
  <c r="A21" i="30" s="1"/>
  <c r="AH11" i="20"/>
  <c r="AJ11" i="20" s="1"/>
  <c r="AK27" i="30"/>
  <c r="AH22" i="10"/>
  <c r="AJ22" i="10" s="1"/>
  <c r="AH25" i="28"/>
  <c r="AJ25" i="28" s="1"/>
  <c r="AI27" i="30"/>
  <c r="A27" i="31"/>
  <c r="AH21" i="28"/>
  <c r="AJ21" i="28" s="1"/>
  <c r="AH8" i="24"/>
  <c r="AJ8" i="24" s="1"/>
  <c r="A19" i="30" l="1"/>
  <c r="A10" i="30"/>
  <c r="AI14" i="29"/>
  <c r="A17" i="30"/>
  <c r="A9" i="30"/>
  <c r="A20" i="30"/>
  <c r="A22" i="30"/>
  <c r="A15" i="30"/>
  <c r="AI26" i="29"/>
  <c r="A12" i="30"/>
  <c r="A13" i="30"/>
  <c r="AI16" i="29"/>
  <c r="AI23" i="29"/>
  <c r="AI25" i="29"/>
  <c r="AI18" i="29"/>
  <c r="AK22" i="29"/>
  <c r="A22" i="29" s="1"/>
  <c r="A8" i="30"/>
  <c r="AK19" i="29"/>
  <c r="A19" i="29" s="1"/>
  <c r="AK10" i="29"/>
  <c r="A10" i="29" s="1"/>
  <c r="AI11" i="29"/>
  <c r="AI24" i="29"/>
  <c r="AH13" i="10"/>
  <c r="AJ13" i="10" s="1"/>
  <c r="AK27" i="29"/>
  <c r="AH11" i="10"/>
  <c r="AJ11" i="10" s="1"/>
  <c r="AH26" i="28"/>
  <c r="AJ26" i="28" s="1"/>
  <c r="AK26" i="29"/>
  <c r="AH12" i="18"/>
  <c r="AJ12" i="18" s="1"/>
  <c r="AH18" i="28"/>
  <c r="AJ18" i="28" s="1"/>
  <c r="AK18" i="29"/>
  <c r="AK23" i="29"/>
  <c r="AK13" i="29"/>
  <c r="AH19" i="18"/>
  <c r="AJ19" i="18" s="1"/>
  <c r="AK14" i="29"/>
  <c r="AH10" i="10"/>
  <c r="AJ10" i="10" s="1"/>
  <c r="AH21" i="26"/>
  <c r="AJ21" i="26" s="1"/>
  <c r="AH20" i="28"/>
  <c r="AJ20" i="28" s="1"/>
  <c r="AK20" i="29"/>
  <c r="AK25" i="29"/>
  <c r="AH25" i="26"/>
  <c r="AJ25" i="26" s="1"/>
  <c r="AH9" i="18"/>
  <c r="AJ9" i="18" s="1"/>
  <c r="AH15" i="10"/>
  <c r="AJ15" i="10" s="1"/>
  <c r="AK12" i="29"/>
  <c r="AH14" i="26"/>
  <c r="AJ14" i="26" s="1"/>
  <c r="AI21" i="29"/>
  <c r="AH23" i="10"/>
  <c r="AJ23" i="10" s="1"/>
  <c r="AK9" i="29"/>
  <c r="AK8" i="29"/>
  <c r="AH16" i="7"/>
  <c r="AJ16" i="7" s="1"/>
  <c r="AH22" i="18"/>
  <c r="AJ22" i="18" s="1"/>
  <c r="AK24" i="29"/>
  <c r="AH24" i="28"/>
  <c r="AJ24" i="28" s="1"/>
  <c r="AK11" i="29"/>
  <c r="AK17" i="29"/>
  <c r="AH17" i="10"/>
  <c r="AJ17" i="10" s="1"/>
  <c r="AK21" i="29"/>
  <c r="A27" i="30"/>
  <c r="AI27" i="29"/>
  <c r="AK16" i="29"/>
  <c r="AK15" i="29"/>
  <c r="AH8" i="23"/>
  <c r="AJ8" i="23" s="1"/>
  <c r="AK19" i="28" l="1"/>
  <c r="AI19" i="26" s="1"/>
  <c r="AK11" i="28"/>
  <c r="AI11" i="26" s="1"/>
  <c r="AI10" i="28"/>
  <c r="AI22" i="28"/>
  <c r="AK15" i="28"/>
  <c r="A15" i="28" s="1"/>
  <c r="AI19" i="28"/>
  <c r="AK17" i="28"/>
  <c r="A17" i="28" s="1"/>
  <c r="AK13" i="28"/>
  <c r="A13" i="28" s="1"/>
  <c r="AK14" i="28"/>
  <c r="A14" i="28" s="1"/>
  <c r="AK23" i="28"/>
  <c r="A23" i="28" s="1"/>
  <c r="AK27" i="28"/>
  <c r="AI27" i="26" s="1"/>
  <c r="AK22" i="28"/>
  <c r="A22" i="28" s="1"/>
  <c r="AK10" i="28"/>
  <c r="AK16" i="28"/>
  <c r="A16" i="28" s="1"/>
  <c r="AK9" i="28"/>
  <c r="AI9" i="26" s="1"/>
  <c r="AK8" i="28"/>
  <c r="AI8" i="26" s="1"/>
  <c r="AH23" i="18"/>
  <c r="AJ23" i="18" s="1"/>
  <c r="AH15" i="18"/>
  <c r="AJ15" i="18" s="1"/>
  <c r="A25" i="29"/>
  <c r="AI25" i="28"/>
  <c r="AH18" i="26"/>
  <c r="AJ18" i="26" s="1"/>
  <c r="AK18" i="28"/>
  <c r="A27" i="29"/>
  <c r="AI27" i="28"/>
  <c r="AI15" i="28"/>
  <c r="A15" i="29"/>
  <c r="A20" i="29"/>
  <c r="AI20" i="28"/>
  <c r="A17" i="29"/>
  <c r="AI17" i="28"/>
  <c r="AH9" i="7"/>
  <c r="AJ9" i="7" s="1"/>
  <c r="AH20" i="26"/>
  <c r="AJ20" i="26" s="1"/>
  <c r="AK20" i="28"/>
  <c r="AH19" i="7"/>
  <c r="AJ19" i="7" s="1"/>
  <c r="AH12" i="7"/>
  <c r="AJ12" i="7" s="1"/>
  <c r="AH13" i="18"/>
  <c r="AJ13" i="18" s="1"/>
  <c r="AH22" i="7"/>
  <c r="AJ22" i="7" s="1"/>
  <c r="A11" i="29"/>
  <c r="AI11" i="28"/>
  <c r="AH16" i="15"/>
  <c r="AJ16" i="15" s="1"/>
  <c r="AK21" i="28"/>
  <c r="AI13" i="28"/>
  <c r="A13" i="29"/>
  <c r="A26" i="29"/>
  <c r="AI26" i="28"/>
  <c r="AH17" i="18"/>
  <c r="AJ17" i="18" s="1"/>
  <c r="A16" i="29"/>
  <c r="AI16" i="28"/>
  <c r="AH24" i="26"/>
  <c r="AJ24" i="26" s="1"/>
  <c r="AK24" i="28"/>
  <c r="AH14" i="25"/>
  <c r="AJ14" i="25" s="1"/>
  <c r="AH21" i="25"/>
  <c r="AJ21" i="25" s="1"/>
  <c r="A23" i="29"/>
  <c r="AI23" i="28"/>
  <c r="AH26" i="26"/>
  <c r="AJ26" i="26" s="1"/>
  <c r="AK26" i="28"/>
  <c r="AI14" i="28"/>
  <c r="A14" i="29"/>
  <c r="A21" i="29"/>
  <c r="AI21" i="28"/>
  <c r="A24" i="29"/>
  <c r="AI24" i="28"/>
  <c r="A8" i="29"/>
  <c r="AI8" i="28"/>
  <c r="A12" i="29"/>
  <c r="AI12" i="28"/>
  <c r="AK25" i="28"/>
  <c r="A18" i="29"/>
  <c r="AI18" i="28"/>
  <c r="AK12" i="28"/>
  <c r="AI9" i="28"/>
  <c r="A9" i="29"/>
  <c r="AH25" i="25"/>
  <c r="AJ25" i="25" s="1"/>
  <c r="AH10" i="18"/>
  <c r="AJ10" i="18" s="1"/>
  <c r="AH11" i="18"/>
  <c r="AJ11" i="18" s="1"/>
  <c r="AH8" i="22"/>
  <c r="AJ8" i="22" s="1"/>
  <c r="AI10" i="26" l="1"/>
  <c r="A10" i="28"/>
  <c r="A19" i="28"/>
  <c r="AI14" i="26"/>
  <c r="AI22" i="26"/>
  <c r="A11" i="28"/>
  <c r="AI15" i="26"/>
  <c r="A27" i="28"/>
  <c r="AI17" i="26"/>
  <c r="AI13" i="26"/>
  <c r="A9" i="28"/>
  <c r="AI16" i="26"/>
  <c r="AI23" i="26"/>
  <c r="AK14" i="26"/>
  <c r="A14" i="26" s="1"/>
  <c r="AK25" i="26"/>
  <c r="A25" i="26" s="1"/>
  <c r="A8" i="28"/>
  <c r="AK17" i="26"/>
  <c r="A17" i="26" s="1"/>
  <c r="AK8" i="26"/>
  <c r="A8" i="26" s="1"/>
  <c r="AK22" i="26"/>
  <c r="A22" i="26" s="1"/>
  <c r="A12" i="28"/>
  <c r="AI12" i="26"/>
  <c r="A26" i="28"/>
  <c r="AI26" i="26"/>
  <c r="AH13" i="7"/>
  <c r="AJ13" i="7" s="1"/>
  <c r="AH9" i="15"/>
  <c r="AJ9" i="15" s="1"/>
  <c r="AK13" i="26"/>
  <c r="AK10" i="26"/>
  <c r="AH10" i="7"/>
  <c r="AJ10" i="7" s="1"/>
  <c r="AH26" i="25"/>
  <c r="AJ26" i="25" s="1"/>
  <c r="AK26" i="26"/>
  <c r="AH14" i="24"/>
  <c r="AJ14" i="24" s="1"/>
  <c r="AK9" i="26"/>
  <c r="AK12" i="26"/>
  <c r="AI21" i="26"/>
  <c r="A21" i="28"/>
  <c r="AH12" i="15"/>
  <c r="AJ12" i="15" s="1"/>
  <c r="AK19" i="26"/>
  <c r="AH25" i="24"/>
  <c r="AJ25" i="24" s="1"/>
  <c r="AK15" i="26"/>
  <c r="AK21" i="26"/>
  <c r="A24" i="28"/>
  <c r="AI24" i="26"/>
  <c r="AH19" i="15"/>
  <c r="AJ19" i="15" s="1"/>
  <c r="AK16" i="26"/>
  <c r="AH15" i="7"/>
  <c r="AJ15" i="7" s="1"/>
  <c r="AH8" i="21"/>
  <c r="AJ8" i="21" s="1"/>
  <c r="AH11" i="7"/>
  <c r="AJ11" i="7" s="1"/>
  <c r="AH21" i="24"/>
  <c r="AJ21" i="24" s="1"/>
  <c r="AH24" i="25"/>
  <c r="AJ24" i="25" s="1"/>
  <c r="AK24" i="26"/>
  <c r="AH17" i="7"/>
  <c r="AJ17" i="7" s="1"/>
  <c r="A20" i="28"/>
  <c r="AI20" i="26"/>
  <c r="AK11" i="26"/>
  <c r="A18" i="28"/>
  <c r="AI18" i="26"/>
  <c r="A25" i="28"/>
  <c r="AI25" i="26"/>
  <c r="AH16" i="14"/>
  <c r="AJ16" i="14" s="1"/>
  <c r="AH22" i="15"/>
  <c r="AJ22" i="15" s="1"/>
  <c r="AH20" i="25"/>
  <c r="AJ20" i="25" s="1"/>
  <c r="AK20" i="26"/>
  <c r="AK27" i="26"/>
  <c r="AK23" i="26"/>
  <c r="AH18" i="25"/>
  <c r="AJ18" i="25" s="1"/>
  <c r="AK18" i="26"/>
  <c r="AH23" i="7"/>
  <c r="AJ23" i="7" s="1"/>
  <c r="AI14" i="25" l="1"/>
  <c r="AK14" i="25"/>
  <c r="AI14" i="24" s="1"/>
  <c r="AI8" i="25"/>
  <c r="AI17" i="25"/>
  <c r="AI22" i="25"/>
  <c r="AI25" i="25"/>
  <c r="AK25" i="25"/>
  <c r="AI25" i="24" s="1"/>
  <c r="AK27" i="25"/>
  <c r="A27" i="25" s="1"/>
  <c r="AK10" i="25"/>
  <c r="A10" i="25" s="1"/>
  <c r="AI20" i="25"/>
  <c r="A20" i="26"/>
  <c r="AH17" i="15"/>
  <c r="AJ17" i="15" s="1"/>
  <c r="AK17" i="25"/>
  <c r="AK13" i="25"/>
  <c r="AH14" i="23"/>
  <c r="AJ14" i="23" s="1"/>
  <c r="AH9" i="14"/>
  <c r="AJ9" i="14" s="1"/>
  <c r="AH8" i="20"/>
  <c r="AJ8" i="20" s="1"/>
  <c r="AH8" i="10" s="1"/>
  <c r="AJ8" i="10" s="1"/>
  <c r="AH20" i="24"/>
  <c r="AJ20" i="24" s="1"/>
  <c r="AK20" i="25"/>
  <c r="AI24" i="25"/>
  <c r="A24" i="26"/>
  <c r="AK22" i="25"/>
  <c r="AK8" i="25"/>
  <c r="AH19" i="14"/>
  <c r="AJ19" i="14" s="1"/>
  <c r="A26" i="26"/>
  <c r="AI26" i="25"/>
  <c r="AH12" i="14"/>
  <c r="AJ12" i="14" s="1"/>
  <c r="AH26" i="24"/>
  <c r="AJ26" i="24" s="1"/>
  <c r="AK26" i="25"/>
  <c r="AH13" i="15"/>
  <c r="AJ13" i="15" s="1"/>
  <c r="AK23" i="25"/>
  <c r="AH23" i="15"/>
  <c r="AJ23" i="15" s="1"/>
  <c r="AH22" i="14"/>
  <c r="AJ22" i="14" s="1"/>
  <c r="AK21" i="25"/>
  <c r="AH15" i="15"/>
  <c r="AJ15" i="15" s="1"/>
  <c r="AK12" i="25"/>
  <c r="AK11" i="25"/>
  <c r="A15" i="26"/>
  <c r="AI15" i="25"/>
  <c r="A27" i="26"/>
  <c r="AI27" i="25"/>
  <c r="A18" i="26"/>
  <c r="AI18" i="25"/>
  <c r="A11" i="26"/>
  <c r="AI11" i="25"/>
  <c r="AH21" i="23"/>
  <c r="AJ21" i="23" s="1"/>
  <c r="AK19" i="25"/>
  <c r="A21" i="26"/>
  <c r="AI21" i="25"/>
  <c r="AH10" i="15"/>
  <c r="AJ10" i="15" s="1"/>
  <c r="AH18" i="24"/>
  <c r="AJ18" i="24" s="1"/>
  <c r="AK18" i="25"/>
  <c r="AH16" i="13"/>
  <c r="AJ16" i="13" s="1"/>
  <c r="AK15" i="25"/>
  <c r="AK16" i="25"/>
  <c r="AH25" i="23"/>
  <c r="AJ25" i="23" s="1"/>
  <c r="AI12" i="25"/>
  <c r="A12" i="26"/>
  <c r="A10" i="26"/>
  <c r="AI10" i="25"/>
  <c r="AH24" i="24"/>
  <c r="AJ24" i="24" s="1"/>
  <c r="AK24" i="25"/>
  <c r="AI23" i="25"/>
  <c r="A23" i="26"/>
  <c r="AH11" i="15"/>
  <c r="AJ11" i="15" s="1"/>
  <c r="AK9" i="25"/>
  <c r="A16" i="26"/>
  <c r="AI16" i="25"/>
  <c r="A19" i="26"/>
  <c r="AI19" i="25"/>
  <c r="A9" i="26"/>
  <c r="AI9" i="25"/>
  <c r="A13" i="26"/>
  <c r="AI13" i="25"/>
  <c r="A14" i="25" l="1"/>
  <c r="AI27" i="24"/>
  <c r="AI10" i="24"/>
  <c r="AK14" i="24"/>
  <c r="AI14" i="23" s="1"/>
  <c r="A25" i="25"/>
  <c r="AK11" i="24"/>
  <c r="AI11" i="23" s="1"/>
  <c r="AK10" i="24"/>
  <c r="A10" i="24" s="1"/>
  <c r="AK25" i="24"/>
  <c r="A25" i="24" s="1"/>
  <c r="AK15" i="24"/>
  <c r="AI15" i="23" s="1"/>
  <c r="A9" i="25"/>
  <c r="AI9" i="24"/>
  <c r="AI26" i="24"/>
  <c r="A26" i="25"/>
  <c r="AK22" i="24"/>
  <c r="AH26" i="23"/>
  <c r="AJ26" i="23" s="1"/>
  <c r="AK26" i="24"/>
  <c r="AH9" i="13"/>
  <c r="AJ9" i="13" s="1"/>
  <c r="AH17" i="14"/>
  <c r="AJ17" i="14" s="1"/>
  <c r="AH22" i="13"/>
  <c r="AJ22" i="13" s="1"/>
  <c r="AH11" i="14"/>
  <c r="AJ11" i="14" s="1"/>
  <c r="AK19" i="24"/>
  <c r="AK8" i="24"/>
  <c r="AH16" i="12"/>
  <c r="AJ16" i="12" s="1"/>
  <c r="A11" i="25"/>
  <c r="AI11" i="24"/>
  <c r="AH23" i="14"/>
  <c r="AJ23" i="14" s="1"/>
  <c r="AI23" i="24"/>
  <c r="A23" i="25"/>
  <c r="AH12" i="13"/>
  <c r="AJ12" i="13" s="1"/>
  <c r="AI20" i="24"/>
  <c r="A20" i="25"/>
  <c r="AH14" i="22"/>
  <c r="AJ14" i="22" s="1"/>
  <c r="AH10" i="14"/>
  <c r="AJ10" i="14" s="1"/>
  <c r="A12" i="25"/>
  <c r="AI12" i="24"/>
  <c r="AH25" i="22"/>
  <c r="AJ25" i="22" s="1"/>
  <c r="AK16" i="24"/>
  <c r="AK23" i="24"/>
  <c r="AH18" i="23"/>
  <c r="AJ18" i="23" s="1"/>
  <c r="AK18" i="24"/>
  <c r="AH19" i="13"/>
  <c r="AJ19" i="13" s="1"/>
  <c r="AH20" i="23"/>
  <c r="AJ20" i="23" s="1"/>
  <c r="AK20" i="24"/>
  <c r="AI15" i="24"/>
  <c r="A15" i="25"/>
  <c r="AI24" i="24"/>
  <c r="A24" i="25"/>
  <c r="AK13" i="24"/>
  <c r="AK17" i="24"/>
  <c r="A19" i="25"/>
  <c r="AI19" i="24"/>
  <c r="AH15" i="14"/>
  <c r="AJ15" i="14" s="1"/>
  <c r="A8" i="25"/>
  <c r="AI8" i="24"/>
  <c r="AH24" i="23"/>
  <c r="AJ24" i="23" s="1"/>
  <c r="AK24" i="24"/>
  <c r="AK9" i="24"/>
  <c r="AK21" i="24"/>
  <c r="A21" i="25"/>
  <c r="AI21" i="24"/>
  <c r="A22" i="25"/>
  <c r="AI22" i="24"/>
  <c r="A13" i="25"/>
  <c r="AI13" i="24"/>
  <c r="A18" i="25"/>
  <c r="AI18" i="24"/>
  <c r="AK12" i="24"/>
  <c r="AK27" i="24"/>
  <c r="A16" i="25"/>
  <c r="AI16" i="24"/>
  <c r="AH21" i="22"/>
  <c r="AJ21" i="22" s="1"/>
  <c r="AH13" i="14"/>
  <c r="AJ13" i="14" s="1"/>
  <c r="A17" i="25"/>
  <c r="AI17" i="24"/>
  <c r="AH8" i="18"/>
  <c r="AJ8" i="18" s="1"/>
  <c r="AI10" i="23" l="1"/>
  <c r="A14" i="24"/>
  <c r="A11" i="24"/>
  <c r="A15" i="24"/>
  <c r="AI25" i="23"/>
  <c r="AK19" i="23"/>
  <c r="A19" i="23" s="1"/>
  <c r="AK23" i="23"/>
  <c r="A23" i="23" s="1"/>
  <c r="AK21" i="23"/>
  <c r="A21" i="23" s="1"/>
  <c r="AK27" i="23"/>
  <c r="A27" i="23" s="1"/>
  <c r="AK12" i="23"/>
  <c r="AI12" i="22" s="1"/>
  <c r="AK8" i="23"/>
  <c r="A8" i="23" s="1"/>
  <c r="AK22" i="23"/>
  <c r="AI22" i="22" s="1"/>
  <c r="AK15" i="23"/>
  <c r="AI15" i="22" s="1"/>
  <c r="AK10" i="23"/>
  <c r="A10" i="23" s="1"/>
  <c r="AK13" i="23"/>
  <c r="A13" i="23" s="1"/>
  <c r="AK9" i="23"/>
  <c r="AI9" i="22" s="1"/>
  <c r="AK17" i="23"/>
  <c r="A17" i="23" s="1"/>
  <c r="AK11" i="23"/>
  <c r="AI11" i="22" s="1"/>
  <c r="AK16" i="23"/>
  <c r="A16" i="23" s="1"/>
  <c r="AH24" i="22"/>
  <c r="AJ24" i="22" s="1"/>
  <c r="AK24" i="23"/>
  <c r="AH15" i="13"/>
  <c r="AJ15" i="13" s="1"/>
  <c r="AH23" i="13"/>
  <c r="AJ23" i="13" s="1"/>
  <c r="AH11" i="13"/>
  <c r="AJ11" i="13" s="1"/>
  <c r="AH9" i="12"/>
  <c r="AJ9" i="12" s="1"/>
  <c r="A18" i="24"/>
  <c r="AI18" i="23"/>
  <c r="AI26" i="23"/>
  <c r="A26" i="24"/>
  <c r="AH21" i="21"/>
  <c r="AJ21" i="21" s="1"/>
  <c r="AH18" i="22"/>
  <c r="AJ18" i="22" s="1"/>
  <c r="AK28" i="22" s="1"/>
  <c r="A28" i="22" s="1"/>
  <c r="AK18" i="23"/>
  <c r="AH12" i="12"/>
  <c r="AJ12" i="12" s="1"/>
  <c r="AH22" i="12"/>
  <c r="AJ22" i="12" s="1"/>
  <c r="AH26" i="22"/>
  <c r="AJ26" i="22" s="1"/>
  <c r="AK26" i="23"/>
  <c r="A12" i="24"/>
  <c r="AI12" i="23"/>
  <c r="AI17" i="23"/>
  <c r="A17" i="24"/>
  <c r="AI20" i="23"/>
  <c r="A20" i="24"/>
  <c r="AI23" i="23"/>
  <c r="A23" i="24"/>
  <c r="A21" i="24"/>
  <c r="AI21" i="23"/>
  <c r="A13" i="24"/>
  <c r="AI13" i="23"/>
  <c r="AH20" i="22"/>
  <c r="AJ20" i="22" s="1"/>
  <c r="AK20" i="23"/>
  <c r="AI16" i="23"/>
  <c r="A16" i="24"/>
  <c r="AH10" i="13"/>
  <c r="AJ10" i="13" s="1"/>
  <c r="AH16" i="11"/>
  <c r="AJ16" i="11" s="1"/>
  <c r="AI22" i="23"/>
  <c r="A22" i="24"/>
  <c r="AI24" i="23"/>
  <c r="A24" i="24"/>
  <c r="AH13" i="13"/>
  <c r="AJ13" i="13" s="1"/>
  <c r="AK25" i="23"/>
  <c r="AK14" i="23"/>
  <c r="A8" i="24"/>
  <c r="AI8" i="23"/>
  <c r="A27" i="24"/>
  <c r="AI27" i="23"/>
  <c r="A9" i="24"/>
  <c r="AI9" i="23"/>
  <c r="AH19" i="12"/>
  <c r="AJ19" i="12" s="1"/>
  <c r="AH25" i="21"/>
  <c r="AJ25" i="21" s="1"/>
  <c r="AH14" i="21"/>
  <c r="AJ14" i="21" s="1"/>
  <c r="AI19" i="23"/>
  <c r="A19" i="24"/>
  <c r="AH17" i="13"/>
  <c r="AJ17" i="13" s="1"/>
  <c r="AH8" i="7"/>
  <c r="AJ8" i="7" s="1"/>
  <c r="AI19" i="22" l="1"/>
  <c r="A11" i="23"/>
  <c r="AI21" i="22"/>
  <c r="A9" i="23"/>
  <c r="AI27" i="22"/>
  <c r="A12" i="23"/>
  <c r="AI17" i="22"/>
  <c r="AI10" i="22"/>
  <c r="AI23" i="22"/>
  <c r="AI16" i="22"/>
  <c r="AK9" i="22"/>
  <c r="AI9" i="21" s="1"/>
  <c r="AK21" i="22"/>
  <c r="AI21" i="21" s="1"/>
  <c r="A22" i="23"/>
  <c r="AI8" i="22"/>
  <c r="AK23" i="22"/>
  <c r="A23" i="22" s="1"/>
  <c r="AK14" i="22"/>
  <c r="AI14" i="21" s="1"/>
  <c r="AK16" i="22"/>
  <c r="A16" i="22" s="1"/>
  <c r="AK25" i="22"/>
  <c r="A25" i="22" s="1"/>
  <c r="AK15" i="22"/>
  <c r="AI15" i="21" s="1"/>
  <c r="AK8" i="22"/>
  <c r="AI8" i="21" s="1"/>
  <c r="AK11" i="22"/>
  <c r="A11" i="22" s="1"/>
  <c r="AI13" i="22"/>
  <c r="AK12" i="22"/>
  <c r="AI12" i="21" s="1"/>
  <c r="A15" i="23"/>
  <c r="AK22" i="22"/>
  <c r="A22" i="22" s="1"/>
  <c r="AH10" i="12"/>
  <c r="AJ10" i="12" s="1"/>
  <c r="AH22" i="11"/>
  <c r="AJ22" i="11" s="1"/>
  <c r="AH21" i="20"/>
  <c r="AJ21" i="20" s="1"/>
  <c r="AH15" i="12"/>
  <c r="AJ15" i="12" s="1"/>
  <c r="A24" i="23"/>
  <c r="AI24" i="22"/>
  <c r="AH12" i="11"/>
  <c r="AJ12" i="11" s="1"/>
  <c r="AH9" i="11"/>
  <c r="AJ9" i="11" s="1"/>
  <c r="AH24" i="21"/>
  <c r="AJ24" i="21" s="1"/>
  <c r="AK24" i="22"/>
  <c r="AH14" i="20"/>
  <c r="AJ14" i="20" s="1"/>
  <c r="A20" i="23"/>
  <c r="AI20" i="22"/>
  <c r="AK19" i="22"/>
  <c r="A18" i="23"/>
  <c r="AI18" i="22"/>
  <c r="AH25" i="20"/>
  <c r="AJ25" i="20" s="1"/>
  <c r="AH20" i="21"/>
  <c r="AJ20" i="21" s="1"/>
  <c r="AK20" i="22"/>
  <c r="AK17" i="22"/>
  <c r="AH18" i="21"/>
  <c r="AJ18" i="21" s="1"/>
  <c r="AK18" i="22"/>
  <c r="AH11" i="12"/>
  <c r="AJ11" i="12" s="1"/>
  <c r="A14" i="23"/>
  <c r="AI14" i="22"/>
  <c r="AK27" i="22"/>
  <c r="A26" i="23"/>
  <c r="AI26" i="22"/>
  <c r="AH17" i="12"/>
  <c r="AJ17" i="12" s="1"/>
  <c r="AH19" i="11"/>
  <c r="AJ19" i="11" s="1"/>
  <c r="A25" i="23"/>
  <c r="AI25" i="22"/>
  <c r="AH13" i="12"/>
  <c r="AJ13" i="12" s="1"/>
  <c r="AH16" i="6"/>
  <c r="AJ16" i="6" s="1"/>
  <c r="AK13" i="22"/>
  <c r="AK10" i="22"/>
  <c r="AH26" i="21"/>
  <c r="AJ26" i="21" s="1"/>
  <c r="AK26" i="22"/>
  <c r="AH23" i="12"/>
  <c r="AJ23" i="12" s="1"/>
  <c r="AH8" i="15"/>
  <c r="AJ8" i="15" s="1"/>
  <c r="AI16" i="21" l="1"/>
  <c r="AI23" i="21"/>
  <c r="A9" i="22"/>
  <c r="A15" i="22"/>
  <c r="AI11" i="21"/>
  <c r="A21" i="22"/>
  <c r="A14" i="22"/>
  <c r="A8" i="22"/>
  <c r="AK8" i="21"/>
  <c r="A8" i="21" s="1"/>
  <c r="AI25" i="21"/>
  <c r="AI22" i="21"/>
  <c r="A12" i="22"/>
  <c r="AH26" i="20"/>
  <c r="AJ26" i="20" s="1"/>
  <c r="AK26" i="21"/>
  <c r="A17" i="22"/>
  <c r="AI17" i="21"/>
  <c r="AH24" i="20"/>
  <c r="AJ24" i="20" s="1"/>
  <c r="AK24" i="21"/>
  <c r="AK27" i="21"/>
  <c r="AH21" i="10"/>
  <c r="AJ21" i="10" s="1"/>
  <c r="AK17" i="21"/>
  <c r="A10" i="22"/>
  <c r="AI10" i="21"/>
  <c r="AK22" i="21"/>
  <c r="AK13" i="21"/>
  <c r="A24" i="22"/>
  <c r="AI24" i="21"/>
  <c r="AH9" i="6"/>
  <c r="AJ9" i="6" s="1"/>
  <c r="AK10" i="21"/>
  <c r="AH22" i="6"/>
  <c r="AJ22" i="6" s="1"/>
  <c r="AH10" i="11"/>
  <c r="AJ10" i="11" s="1"/>
  <c r="AH18" i="20"/>
  <c r="AJ18" i="20" s="1"/>
  <c r="AK18" i="21"/>
  <c r="AH19" i="6"/>
  <c r="AJ19" i="6" s="1"/>
  <c r="AH20" i="20"/>
  <c r="AJ20" i="20" s="1"/>
  <c r="AK20" i="21"/>
  <c r="AK15" i="21"/>
  <c r="AK11" i="21"/>
  <c r="AK21" i="21"/>
  <c r="A20" i="22"/>
  <c r="AI20" i="21"/>
  <c r="AH16" i="2"/>
  <c r="AJ16" i="2" s="1"/>
  <c r="AH17" i="11"/>
  <c r="AJ17" i="11" s="1"/>
  <c r="AK25" i="21"/>
  <c r="AH12" i="6"/>
  <c r="AJ12" i="6" s="1"/>
  <c r="AK19" i="21"/>
  <c r="A27" i="22"/>
  <c r="AI27" i="21"/>
  <c r="AK12" i="21"/>
  <c r="A13" i="22"/>
  <c r="AI13" i="21"/>
  <c r="AH11" i="11"/>
  <c r="AJ11" i="11" s="1"/>
  <c r="AH25" i="10"/>
  <c r="AJ25" i="10" s="1"/>
  <c r="AK14" i="21"/>
  <c r="AK23" i="21"/>
  <c r="A26" i="22"/>
  <c r="AI26" i="21"/>
  <c r="AH23" i="11"/>
  <c r="AJ23" i="11" s="1"/>
  <c r="AH13" i="11"/>
  <c r="AJ13" i="11" s="1"/>
  <c r="A18" i="22"/>
  <c r="AI18" i="21"/>
  <c r="A19" i="22"/>
  <c r="AI19" i="21"/>
  <c r="AH14" i="10"/>
  <c r="AJ14" i="10" s="1"/>
  <c r="AK16" i="21"/>
  <c r="AK9" i="21"/>
  <c r="AH15" i="11"/>
  <c r="AJ15" i="11" s="1"/>
  <c r="AH8" i="14"/>
  <c r="AJ8" i="14" s="1"/>
  <c r="AK25" i="20" l="1"/>
  <c r="AI25" i="10" s="1"/>
  <c r="AI8" i="20"/>
  <c r="AK14" i="20"/>
  <c r="AI14" i="10" s="1"/>
  <c r="AK11" i="20"/>
  <c r="AI11" i="10" s="1"/>
  <c r="AK15" i="20"/>
  <c r="AI15" i="10" s="1"/>
  <c r="AH25" i="18"/>
  <c r="AJ25" i="18" s="1"/>
  <c r="AH16" i="3"/>
  <c r="AJ16" i="3" s="1"/>
  <c r="AI20" i="20"/>
  <c r="A20" i="21"/>
  <c r="AH10" i="6"/>
  <c r="AJ10" i="6" s="1"/>
  <c r="AI13" i="20"/>
  <c r="A13" i="21"/>
  <c r="AK22" i="20"/>
  <c r="AK17" i="20"/>
  <c r="AH24" i="10"/>
  <c r="AJ24" i="10" s="1"/>
  <c r="AK24" i="20"/>
  <c r="AI24" i="20"/>
  <c r="A24" i="21"/>
  <c r="AH14" i="18"/>
  <c r="AJ14" i="18" s="1"/>
  <c r="AH23" i="6"/>
  <c r="AJ23" i="6" s="1"/>
  <c r="AI19" i="20"/>
  <c r="A19" i="21"/>
  <c r="AH20" i="10"/>
  <c r="AJ20" i="10" s="1"/>
  <c r="AK20" i="20"/>
  <c r="A22" i="21"/>
  <c r="AI22" i="20"/>
  <c r="AK21" i="20"/>
  <c r="AK10" i="20"/>
  <c r="AK23" i="20"/>
  <c r="AI15" i="20"/>
  <c r="A15" i="21"/>
  <c r="AH11" i="6"/>
  <c r="AJ11" i="6" s="1"/>
  <c r="AH22" i="2"/>
  <c r="AJ22" i="2" s="1"/>
  <c r="AH21" i="18"/>
  <c r="AJ21" i="18" s="1"/>
  <c r="AK16" i="20"/>
  <c r="AK12" i="20"/>
  <c r="AH15" i="6"/>
  <c r="AJ15" i="6" s="1"/>
  <c r="AH12" i="2"/>
  <c r="AJ12" i="2" s="1"/>
  <c r="A21" i="21"/>
  <c r="AI21" i="20"/>
  <c r="AH19" i="2"/>
  <c r="AJ19" i="2" s="1"/>
  <c r="AI10" i="20"/>
  <c r="A10" i="21"/>
  <c r="AK19" i="20"/>
  <c r="A26" i="21"/>
  <c r="AI26" i="20"/>
  <c r="A9" i="21"/>
  <c r="AI9" i="20"/>
  <c r="A25" i="21"/>
  <c r="AI25" i="20"/>
  <c r="AK27" i="20"/>
  <c r="A27" i="20" s="1"/>
  <c r="AH26" i="10"/>
  <c r="AJ26" i="10" s="1"/>
  <c r="AK26" i="20"/>
  <c r="AH13" i="6"/>
  <c r="AJ13" i="6" s="1"/>
  <c r="AI16" i="20"/>
  <c r="A16" i="21"/>
  <c r="A23" i="21"/>
  <c r="AI23" i="20"/>
  <c r="A12" i="21"/>
  <c r="AI12" i="20"/>
  <c r="A18" i="21"/>
  <c r="AI18" i="20"/>
  <c r="AH9" i="2"/>
  <c r="AJ9" i="2" s="1"/>
  <c r="AK9" i="20"/>
  <c r="A27" i="21"/>
  <c r="AI27" i="20"/>
  <c r="A14" i="21"/>
  <c r="AI14" i="20"/>
  <c r="AH17" i="6"/>
  <c r="AJ17" i="6" s="1"/>
  <c r="A11" i="21"/>
  <c r="AI11" i="20"/>
  <c r="AH18" i="10"/>
  <c r="AJ18" i="10" s="1"/>
  <c r="AK18" i="20"/>
  <c r="AI17" i="20"/>
  <c r="A17" i="21"/>
  <c r="AK13" i="20"/>
  <c r="AK8" i="20"/>
  <c r="AH8" i="13"/>
  <c r="AJ8" i="13" s="1"/>
  <c r="A25" i="20" l="1"/>
  <c r="A15" i="20"/>
  <c r="A14" i="20"/>
  <c r="AK22" i="10"/>
  <c r="A22" i="10" s="1"/>
  <c r="A11" i="20"/>
  <c r="AK10" i="10"/>
  <c r="A10" i="10" s="1"/>
  <c r="AK11" i="10"/>
  <c r="A11" i="10" s="1"/>
  <c r="AK17" i="10"/>
  <c r="A17" i="10" s="1"/>
  <c r="A26" i="20"/>
  <c r="AI26" i="10"/>
  <c r="AH9" i="3"/>
  <c r="AJ9" i="3" s="1"/>
  <c r="AH26" i="18"/>
  <c r="AJ26" i="18" s="1"/>
  <c r="AK26" i="10"/>
  <c r="AK12" i="10"/>
  <c r="AK8" i="10"/>
  <c r="AK21" i="10"/>
  <c r="A23" i="20"/>
  <c r="AI23" i="10"/>
  <c r="AI10" i="10"/>
  <c r="A10" i="20"/>
  <c r="AI24" i="10"/>
  <c r="A24" i="20"/>
  <c r="AK25" i="10"/>
  <c r="A13" i="20"/>
  <c r="AI13" i="10"/>
  <c r="AH12" i="3"/>
  <c r="AJ12" i="3" s="1"/>
  <c r="A18" i="20"/>
  <c r="AI18" i="10"/>
  <c r="AI21" i="10"/>
  <c r="A21" i="20"/>
  <c r="AH23" i="2"/>
  <c r="AJ23" i="2" s="1"/>
  <c r="AH24" i="18"/>
  <c r="AJ24" i="18" s="1"/>
  <c r="AK24" i="10"/>
  <c r="AH10" i="2"/>
  <c r="AJ10" i="2" s="1"/>
  <c r="AH25" i="7"/>
  <c r="AJ25" i="7" s="1"/>
  <c r="AH17" i="2"/>
  <c r="AJ17" i="2" s="1"/>
  <c r="AI19" i="10"/>
  <c r="A19" i="20"/>
  <c r="AH18" i="18"/>
  <c r="AJ18" i="18" s="1"/>
  <c r="AK18" i="10"/>
  <c r="AK9" i="10"/>
  <c r="AK13" i="10"/>
  <c r="AI27" i="10"/>
  <c r="AH15" i="2"/>
  <c r="AJ15" i="2" s="1"/>
  <c r="AH22" i="3"/>
  <c r="AJ22" i="3" s="1"/>
  <c r="AK14" i="10"/>
  <c r="A17" i="20"/>
  <c r="AI17" i="10"/>
  <c r="AI16" i="10"/>
  <c r="A16" i="20"/>
  <c r="AK16" i="10"/>
  <c r="AH14" i="7"/>
  <c r="AJ14" i="7" s="1"/>
  <c r="A22" i="20"/>
  <c r="AI22" i="10"/>
  <c r="AK15" i="10"/>
  <c r="AK23" i="10"/>
  <c r="AH19" i="3"/>
  <c r="AJ19" i="3" s="1"/>
  <c r="AH11" i="2"/>
  <c r="AJ11" i="2" s="1"/>
  <c r="AI20" i="10"/>
  <c r="A20" i="20"/>
  <c r="AH21" i="7"/>
  <c r="AJ21" i="7" s="1"/>
  <c r="A8" i="20"/>
  <c r="AI8" i="10"/>
  <c r="A9" i="20"/>
  <c r="AI9" i="10"/>
  <c r="AH13" i="2"/>
  <c r="AJ13" i="2" s="1"/>
  <c r="AK19" i="10"/>
  <c r="AK27" i="10"/>
  <c r="A12" i="20"/>
  <c r="AI12" i="10"/>
  <c r="AH20" i="18"/>
  <c r="AJ20" i="18" s="1"/>
  <c r="AK20" i="10"/>
  <c r="AH16" i="4"/>
  <c r="AJ16" i="4" s="1"/>
  <c r="AH8" i="12"/>
  <c r="AJ8" i="12" s="1"/>
  <c r="AI10" i="18" l="1"/>
  <c r="AI17" i="18"/>
  <c r="AI11" i="18"/>
  <c r="AI22" i="18"/>
  <c r="AK10" i="18"/>
  <c r="AI10" i="7" s="1"/>
  <c r="AK14" i="18"/>
  <c r="AI14" i="7" s="1"/>
  <c r="AI20" i="18"/>
  <c r="A20" i="10"/>
  <c r="AH22" i="4"/>
  <c r="AJ22" i="4" s="1"/>
  <c r="A26" i="10"/>
  <c r="AI26" i="18"/>
  <c r="AH20" i="7"/>
  <c r="AJ20" i="7" s="1"/>
  <c r="AK20" i="18"/>
  <c r="A15" i="10"/>
  <c r="AI15" i="18"/>
  <c r="AH14" i="15"/>
  <c r="AJ14" i="15" s="1"/>
  <c r="A24" i="10"/>
  <c r="AI24" i="18"/>
  <c r="AK27" i="18"/>
  <c r="AK19" i="18"/>
  <c r="AH26" i="7"/>
  <c r="AJ26" i="7" s="1"/>
  <c r="AK26" i="18"/>
  <c r="AH10" i="3"/>
  <c r="AJ10" i="3" s="1"/>
  <c r="AH15" i="3"/>
  <c r="AJ15" i="3" s="1"/>
  <c r="AH24" i="7"/>
  <c r="AJ24" i="7" s="1"/>
  <c r="AK24" i="18"/>
  <c r="AK15" i="18"/>
  <c r="AI25" i="18"/>
  <c r="A25" i="10"/>
  <c r="A23" i="10"/>
  <c r="AI23" i="18"/>
  <c r="AK22" i="18"/>
  <c r="A21" i="10"/>
  <c r="AI21" i="18"/>
  <c r="AH9" i="4"/>
  <c r="AJ9" i="4" s="1"/>
  <c r="AK23" i="18"/>
  <c r="AI27" i="18"/>
  <c r="A27" i="10"/>
  <c r="AK21" i="18"/>
  <c r="A16" i="10"/>
  <c r="AI16" i="18"/>
  <c r="AH17" i="3"/>
  <c r="AJ17" i="3" s="1"/>
  <c r="AH23" i="3"/>
  <c r="AJ23" i="3" s="1"/>
  <c r="AK17" i="18"/>
  <c r="AK8" i="18"/>
  <c r="AH16" i="5"/>
  <c r="AJ16" i="5" s="1"/>
  <c r="A19" i="10"/>
  <c r="AI19" i="18"/>
  <c r="AH21" i="15"/>
  <c r="AJ21" i="15" s="1"/>
  <c r="AH11" i="3"/>
  <c r="AJ11" i="3" s="1"/>
  <c r="A13" i="10"/>
  <c r="AI13" i="18"/>
  <c r="AK25" i="18"/>
  <c r="AK9" i="18"/>
  <c r="AH12" i="4"/>
  <c r="AJ12" i="4" s="1"/>
  <c r="AH18" i="7"/>
  <c r="AJ18" i="7" s="1"/>
  <c r="AK18" i="18"/>
  <c r="A14" i="10"/>
  <c r="AI14" i="18"/>
  <c r="AI9" i="18"/>
  <c r="A9" i="10"/>
  <c r="AH25" i="15"/>
  <c r="AJ25" i="15" s="1"/>
  <c r="AK13" i="18"/>
  <c r="AK16" i="18"/>
  <c r="A8" i="10"/>
  <c r="AI8" i="18"/>
  <c r="AH13" i="3"/>
  <c r="AJ13" i="3" s="1"/>
  <c r="AH19" i="4"/>
  <c r="AJ19" i="4" s="1"/>
  <c r="AI18" i="18"/>
  <c r="A18" i="10"/>
  <c r="AK11" i="18"/>
  <c r="AK12" i="18"/>
  <c r="A12" i="10"/>
  <c r="AI12" i="18"/>
  <c r="AH8" i="11"/>
  <c r="AJ8" i="11" s="1"/>
  <c r="A14" i="18" l="1"/>
  <c r="AK14" i="7"/>
  <c r="A14" i="7" s="1"/>
  <c r="A10" i="18"/>
  <c r="AH16" i="27"/>
  <c r="AJ16" i="27" s="1"/>
  <c r="AK8" i="7"/>
  <c r="AK12" i="7"/>
  <c r="AK25" i="7"/>
  <c r="A8" i="18"/>
  <c r="AI8" i="7"/>
  <c r="AH10" i="4"/>
  <c r="AJ10" i="4" s="1"/>
  <c r="AK27" i="7"/>
  <c r="AK17" i="7"/>
  <c r="AH25" i="14"/>
  <c r="AJ25" i="14" s="1"/>
  <c r="AH12" i="5"/>
  <c r="AJ12" i="5" s="1"/>
  <c r="AH11" i="4"/>
  <c r="AJ11" i="4" s="1"/>
  <c r="A17" i="18"/>
  <c r="AI17" i="7"/>
  <c r="A21" i="18"/>
  <c r="AI21" i="7"/>
  <c r="A22" i="18"/>
  <c r="AI22" i="7"/>
  <c r="A24" i="18"/>
  <c r="AI24" i="7"/>
  <c r="A26" i="18"/>
  <c r="AI26" i="7"/>
  <c r="AH18" i="15"/>
  <c r="AJ18" i="15" s="1"/>
  <c r="AK18" i="7"/>
  <c r="AH24" i="15"/>
  <c r="AJ24" i="15" s="1"/>
  <c r="AK24" i="7"/>
  <c r="AH26" i="15"/>
  <c r="AJ26" i="15" s="1"/>
  <c r="AK26" i="7"/>
  <c r="AH14" i="14"/>
  <c r="AJ14" i="14" s="1"/>
  <c r="AH22" i="5"/>
  <c r="AJ22" i="5" s="1"/>
  <c r="AK15" i="7"/>
  <c r="AH19" i="5"/>
  <c r="AJ19" i="5" s="1"/>
  <c r="AK11" i="7"/>
  <c r="AK13" i="7"/>
  <c r="A25" i="18"/>
  <c r="AI25" i="7"/>
  <c r="AH21" i="14"/>
  <c r="AJ21" i="14" s="1"/>
  <c r="A13" i="18"/>
  <c r="AI13" i="7"/>
  <c r="A12" i="18"/>
  <c r="AI12" i="7"/>
  <c r="AK9" i="7"/>
  <c r="AK16" i="7"/>
  <c r="AH23" i="4"/>
  <c r="AJ23" i="4" s="1"/>
  <c r="A23" i="18"/>
  <c r="AI23" i="7"/>
  <c r="AH15" i="4"/>
  <c r="AJ15" i="4" s="1"/>
  <c r="A9" i="18"/>
  <c r="AI9" i="7"/>
  <c r="A11" i="18"/>
  <c r="AI11" i="7"/>
  <c r="AH13" i="4"/>
  <c r="AJ13" i="4" s="1"/>
  <c r="AK23" i="7"/>
  <c r="AK10" i="7"/>
  <c r="A19" i="18"/>
  <c r="AI19" i="7"/>
  <c r="AI20" i="7"/>
  <c r="A20" i="18"/>
  <c r="A15" i="18"/>
  <c r="AI15" i="7"/>
  <c r="AK22" i="7"/>
  <c r="AK21" i="7"/>
  <c r="AK19" i="7"/>
  <c r="A16" i="18"/>
  <c r="AI16" i="7"/>
  <c r="A18" i="18"/>
  <c r="AI18" i="7"/>
  <c r="AH17" i="4"/>
  <c r="AJ17" i="4" s="1"/>
  <c r="AH9" i="5"/>
  <c r="AJ9" i="5" s="1"/>
  <c r="A27" i="18"/>
  <c r="AI27" i="7"/>
  <c r="AH20" i="15"/>
  <c r="AJ20" i="15" s="1"/>
  <c r="AK20" i="7"/>
  <c r="AH8" i="6"/>
  <c r="AJ8" i="6" s="1"/>
  <c r="AI14" i="15" l="1"/>
  <c r="AK12" i="15"/>
  <c r="A12" i="15" s="1"/>
  <c r="AK21" i="15"/>
  <c r="A21" i="15" s="1"/>
  <c r="AK17" i="15"/>
  <c r="A17" i="15" s="1"/>
  <c r="AH22" i="27"/>
  <c r="AJ22" i="27" s="1"/>
  <c r="AI25" i="15"/>
  <c r="A25" i="7"/>
  <c r="A11" i="7"/>
  <c r="AI11" i="15"/>
  <c r="AK14" i="15"/>
  <c r="AK8" i="15"/>
  <c r="AI27" i="15"/>
  <c r="A27" i="7"/>
  <c r="A13" i="7"/>
  <c r="AI13" i="15"/>
  <c r="AI17" i="15"/>
  <c r="A17" i="7"/>
  <c r="AH9" i="27"/>
  <c r="AJ9" i="27" s="1"/>
  <c r="AI19" i="15"/>
  <c r="A19" i="7"/>
  <c r="AH23" i="5"/>
  <c r="AJ23" i="5" s="1"/>
  <c r="AH14" i="13"/>
  <c r="AJ14" i="13" s="1"/>
  <c r="AH12" i="27"/>
  <c r="AJ12" i="27" s="1"/>
  <c r="AK23" i="15"/>
  <c r="AK19" i="15"/>
  <c r="A12" i="7"/>
  <c r="AI12" i="15"/>
  <c r="A16" i="7"/>
  <c r="AI16" i="15"/>
  <c r="A18" i="7"/>
  <c r="AI18" i="15"/>
  <c r="AK25" i="15"/>
  <c r="AK10" i="15"/>
  <c r="AH10" i="5"/>
  <c r="AJ10" i="5" s="1"/>
  <c r="A8" i="7"/>
  <c r="AI8" i="15"/>
  <c r="AH11" i="5"/>
  <c r="AJ11" i="5" s="1"/>
  <c r="AI21" i="15"/>
  <c r="A21" i="7"/>
  <c r="A26" i="7"/>
  <c r="AI26" i="15"/>
  <c r="AI22" i="15"/>
  <c r="A22" i="7"/>
  <c r="A23" i="7"/>
  <c r="AI23" i="15"/>
  <c r="A9" i="7"/>
  <c r="AI9" i="15"/>
  <c r="AH26" i="14"/>
  <c r="AJ26" i="14" s="1"/>
  <c r="AK26" i="15"/>
  <c r="AH18" i="14"/>
  <c r="AJ18" i="14" s="1"/>
  <c r="AK18" i="15"/>
  <c r="AH25" i="13"/>
  <c r="AJ25" i="13" s="1"/>
  <c r="AK11" i="15"/>
  <c r="AK22" i="15"/>
  <c r="A20" i="7"/>
  <c r="AI20" i="15"/>
  <c r="AI10" i="15"/>
  <c r="A10" i="7"/>
  <c r="AH21" i="13"/>
  <c r="AJ21" i="13" s="1"/>
  <c r="A24" i="7"/>
  <c r="AI24" i="15"/>
  <c r="AK16" i="15"/>
  <c r="AK9" i="15"/>
  <c r="AH16" i="16"/>
  <c r="AJ16" i="16" s="1"/>
  <c r="AH19" i="27"/>
  <c r="AJ19" i="27" s="1"/>
  <c r="AH17" i="5"/>
  <c r="AJ17" i="5" s="1"/>
  <c r="AH13" i="5"/>
  <c r="AJ13" i="5" s="1"/>
  <c r="AH15" i="5"/>
  <c r="AJ15" i="5" s="1"/>
  <c r="A15" i="7"/>
  <c r="AI15" i="15"/>
  <c r="AH24" i="14"/>
  <c r="AJ24" i="14" s="1"/>
  <c r="AK24" i="15"/>
  <c r="AK13" i="15"/>
  <c r="AK15" i="15"/>
  <c r="AH20" i="14"/>
  <c r="AJ20" i="14" s="1"/>
  <c r="AK20" i="15"/>
  <c r="AK27" i="15"/>
  <c r="AH8" i="2"/>
  <c r="AJ8" i="2" s="1"/>
  <c r="AI17" i="14" l="1"/>
  <c r="AK19" i="14"/>
  <c r="A19" i="14" s="1"/>
  <c r="AI12" i="14"/>
  <c r="AI21" i="14"/>
  <c r="AK15" i="14"/>
  <c r="A15" i="14" s="1"/>
  <c r="AK16" i="14"/>
  <c r="A16" i="14" s="1"/>
  <c r="AK12" i="14"/>
  <c r="A12" i="14" s="1"/>
  <c r="AH19" i="16"/>
  <c r="AJ19" i="16" s="1"/>
  <c r="AK17" i="14"/>
  <c r="AK8" i="14"/>
  <c r="A8" i="14" s="1"/>
  <c r="A16" i="15"/>
  <c r="AI16" i="14"/>
  <c r="AH26" i="13"/>
  <c r="AJ26" i="13" s="1"/>
  <c r="AK26" i="14"/>
  <c r="AK14" i="14"/>
  <c r="AI26" i="14"/>
  <c r="A26" i="15"/>
  <c r="AI27" i="14"/>
  <c r="A27" i="15"/>
  <c r="AK27" i="14"/>
  <c r="AK10" i="14"/>
  <c r="AH15" i="27"/>
  <c r="AJ15" i="27" s="1"/>
  <c r="AI22" i="14"/>
  <c r="A22" i="15"/>
  <c r="AH14" i="12"/>
  <c r="AJ14" i="12" s="1"/>
  <c r="A8" i="15"/>
  <c r="AI8" i="14"/>
  <c r="A15" i="15"/>
  <c r="AI15" i="14"/>
  <c r="A11" i="15"/>
  <c r="AI11" i="14"/>
  <c r="AH10" i="27"/>
  <c r="AJ10" i="27" s="1"/>
  <c r="AI14" i="14"/>
  <c r="A14" i="15"/>
  <c r="AK23" i="14"/>
  <c r="A13" i="15"/>
  <c r="AI13" i="14"/>
  <c r="AH13" i="27"/>
  <c r="AJ13" i="27" s="1"/>
  <c r="AK21" i="14"/>
  <c r="AK25" i="14"/>
  <c r="A10" i="15"/>
  <c r="AI10" i="14"/>
  <c r="AH23" i="27"/>
  <c r="AJ23" i="27" s="1"/>
  <c r="AH9" i="16"/>
  <c r="AJ9" i="16" s="1"/>
  <c r="A20" i="15"/>
  <c r="AI20" i="14"/>
  <c r="AK13" i="14"/>
  <c r="AK22" i="14"/>
  <c r="A24" i="15"/>
  <c r="AI24" i="14"/>
  <c r="AH21" i="12"/>
  <c r="AJ21" i="12" s="1"/>
  <c r="AH25" i="12"/>
  <c r="AJ25" i="12" s="1"/>
  <c r="A19" i="15"/>
  <c r="AI19" i="14"/>
  <c r="AH22" i="16"/>
  <c r="AJ22" i="16" s="1"/>
  <c r="AH12" i="16"/>
  <c r="AJ12" i="16" s="1"/>
  <c r="AH24" i="13"/>
  <c r="AJ24" i="13" s="1"/>
  <c r="AK24" i="14"/>
  <c r="AH17" i="27"/>
  <c r="AJ17" i="27" s="1"/>
  <c r="AH16" i="34"/>
  <c r="AJ16" i="34" s="1"/>
  <c r="A18" i="15"/>
  <c r="AI18" i="14"/>
  <c r="AI25" i="14"/>
  <c r="A25" i="15"/>
  <c r="A23" i="15"/>
  <c r="AI23" i="14"/>
  <c r="A9" i="15"/>
  <c r="AI9" i="14"/>
  <c r="AH20" i="13"/>
  <c r="AJ20" i="13" s="1"/>
  <c r="AK20" i="14"/>
  <c r="AK9" i="14"/>
  <c r="AK11" i="14"/>
  <c r="AH18" i="13"/>
  <c r="AJ18" i="13" s="1"/>
  <c r="AK18" i="14"/>
  <c r="AH11" i="27"/>
  <c r="AJ11" i="27" s="1"/>
  <c r="AH8" i="3"/>
  <c r="AJ8" i="3" s="1"/>
  <c r="AI19" i="13" l="1"/>
  <c r="AI12" i="13"/>
  <c r="AI15" i="13"/>
  <c r="AK15" i="13"/>
  <c r="A15" i="13" s="1"/>
  <c r="AI16" i="13"/>
  <c r="AK25" i="13"/>
  <c r="A25" i="13" s="1"/>
  <c r="AK10" i="13"/>
  <c r="AI10" i="12" s="1"/>
  <c r="AK19" i="13"/>
  <c r="A19" i="13" s="1"/>
  <c r="AI8" i="13"/>
  <c r="A11" i="14"/>
  <c r="AI11" i="13"/>
  <c r="A13" i="14"/>
  <c r="AI13" i="13"/>
  <c r="AK8" i="13"/>
  <c r="AK11" i="13"/>
  <c r="A17" i="14"/>
  <c r="AI17" i="13"/>
  <c r="A9" i="14"/>
  <c r="AI9" i="13"/>
  <c r="AH17" i="16"/>
  <c r="AJ17" i="16" s="1"/>
  <c r="A25" i="14"/>
  <c r="AI25" i="13"/>
  <c r="AK14" i="13"/>
  <c r="AK22" i="13"/>
  <c r="AI10" i="13"/>
  <c r="A10" i="14"/>
  <c r="AI14" i="13"/>
  <c r="A14" i="14"/>
  <c r="AH10" i="16"/>
  <c r="AJ10" i="16" s="1"/>
  <c r="AI27" i="13"/>
  <c r="A27" i="14"/>
  <c r="A26" i="14"/>
  <c r="AI26" i="13"/>
  <c r="A24" i="14"/>
  <c r="AI24" i="13"/>
  <c r="AH14" i="11"/>
  <c r="AJ14" i="11" s="1"/>
  <c r="AH11" i="16"/>
  <c r="AJ11" i="16" s="1"/>
  <c r="AH20" i="12"/>
  <c r="AJ20" i="12" s="1"/>
  <c r="AK20" i="13"/>
  <c r="AH24" i="12"/>
  <c r="AJ24" i="12" s="1"/>
  <c r="AK24" i="13"/>
  <c r="AK21" i="13"/>
  <c r="AK12" i="13"/>
  <c r="AK23" i="13"/>
  <c r="AH26" i="12"/>
  <c r="AJ26" i="12" s="1"/>
  <c r="AK26" i="13"/>
  <c r="AH25" i="11"/>
  <c r="AJ25" i="11" s="1"/>
  <c r="A21" i="14"/>
  <c r="AI21" i="13"/>
  <c r="A18" i="14"/>
  <c r="AI18" i="13"/>
  <c r="AH21" i="11"/>
  <c r="AJ21" i="11" s="1"/>
  <c r="AH9" i="34"/>
  <c r="AJ9" i="34" s="1"/>
  <c r="AK27" i="13"/>
  <c r="AH19" i="34"/>
  <c r="AJ19" i="34" s="1"/>
  <c r="A20" i="14"/>
  <c r="AI20" i="13"/>
  <c r="A23" i="14"/>
  <c r="AI23" i="13"/>
  <c r="AH18" i="12"/>
  <c r="AJ18" i="12" s="1"/>
  <c r="AK18" i="13"/>
  <c r="AK17" i="13"/>
  <c r="AK13" i="13"/>
  <c r="A22" i="14"/>
  <c r="AI22" i="13"/>
  <c r="AH22" i="34"/>
  <c r="AJ22" i="34" s="1"/>
  <c r="AH12" i="34"/>
  <c r="AJ12" i="34" s="1"/>
  <c r="AH23" i="16"/>
  <c r="AJ23" i="16" s="1"/>
  <c r="AH13" i="16"/>
  <c r="AJ13" i="16" s="1"/>
  <c r="AH15" i="16"/>
  <c r="AJ15" i="16" s="1"/>
  <c r="AK9" i="13"/>
  <c r="AK16" i="13"/>
  <c r="AH8" i="4"/>
  <c r="AJ8" i="4" s="1"/>
  <c r="A10" i="13" l="1"/>
  <c r="AI25" i="12"/>
  <c r="AI15" i="12"/>
  <c r="AI19" i="12"/>
  <c r="AK17" i="12"/>
  <c r="A17" i="12" s="1"/>
  <c r="AH15" i="34"/>
  <c r="AJ15" i="34" s="1"/>
  <c r="A23" i="13"/>
  <c r="AI23" i="12"/>
  <c r="AH11" i="34"/>
  <c r="AJ11" i="34" s="1"/>
  <c r="AH10" i="34"/>
  <c r="AJ10" i="34" s="1"/>
  <c r="AK22" i="12"/>
  <c r="AK27" i="12"/>
  <c r="A12" i="13"/>
  <c r="AI12" i="12"/>
  <c r="AK14" i="12"/>
  <c r="AK10" i="12"/>
  <c r="AK9" i="12"/>
  <c r="AH13" i="34"/>
  <c r="AJ13" i="34" s="1"/>
  <c r="A21" i="13"/>
  <c r="AI21" i="12"/>
  <c r="AH14" i="6"/>
  <c r="AJ14" i="6" s="1"/>
  <c r="AK13" i="12"/>
  <c r="AH26" i="11"/>
  <c r="AJ26" i="11" s="1"/>
  <c r="AK26" i="12"/>
  <c r="AK21" i="12"/>
  <c r="AI13" i="12"/>
  <c r="A13" i="13"/>
  <c r="AH21" i="6"/>
  <c r="AJ21" i="6" s="1"/>
  <c r="AH25" i="6"/>
  <c r="AJ25" i="6" s="1"/>
  <c r="A24" i="13"/>
  <c r="AI24" i="12"/>
  <c r="AK12" i="12"/>
  <c r="AI11" i="12"/>
  <c r="A11" i="13"/>
  <c r="A14" i="13"/>
  <c r="AI14" i="12"/>
  <c r="AK25" i="12"/>
  <c r="AH23" i="34"/>
  <c r="AJ23" i="34" s="1"/>
  <c r="A17" i="13"/>
  <c r="AI17" i="12"/>
  <c r="AH24" i="11"/>
  <c r="AJ24" i="11" s="1"/>
  <c r="AK24" i="12"/>
  <c r="AK23" i="12"/>
  <c r="AK8" i="12"/>
  <c r="A8" i="13"/>
  <c r="AI8" i="12"/>
  <c r="AH17" i="34"/>
  <c r="AJ17" i="34" s="1"/>
  <c r="A16" i="13"/>
  <c r="AI16" i="12"/>
  <c r="A18" i="13"/>
  <c r="AI18" i="12"/>
  <c r="AI27" i="12"/>
  <c r="A27" i="13"/>
  <c r="AI20" i="12"/>
  <c r="A20" i="13"/>
  <c r="A22" i="13"/>
  <c r="AI22" i="12"/>
  <c r="AK19" i="12"/>
  <c r="AK15" i="12"/>
  <c r="A9" i="13"/>
  <c r="AI9" i="12"/>
  <c r="AH18" i="11"/>
  <c r="AJ18" i="11" s="1"/>
  <c r="AK18" i="12"/>
  <c r="A26" i="13"/>
  <c r="AI26" i="12"/>
  <c r="AH20" i="11"/>
  <c r="AJ20" i="11" s="1"/>
  <c r="AK20" i="12"/>
  <c r="AK11" i="12"/>
  <c r="AK16" i="12"/>
  <c r="AH8" i="5"/>
  <c r="AJ8" i="5" s="1"/>
  <c r="AK15" i="11" l="1"/>
  <c r="AI15" i="6" s="1"/>
  <c r="AI17" i="11"/>
  <c r="AK11" i="11"/>
  <c r="A11" i="11" s="1"/>
  <c r="AK27" i="11"/>
  <c r="AI27" i="6" s="1"/>
  <c r="AI8" i="11"/>
  <c r="A8" i="12"/>
  <c r="AK16" i="11"/>
  <c r="AK10" i="11"/>
  <c r="A13" i="12"/>
  <c r="AI13" i="11"/>
  <c r="A9" i="12"/>
  <c r="AI9" i="11"/>
  <c r="AI27" i="11"/>
  <c r="A27" i="12"/>
  <c r="AI16" i="11"/>
  <c r="A16" i="12"/>
  <c r="AI18" i="11"/>
  <c r="A18" i="12"/>
  <c r="A23" i="12"/>
  <c r="AI23" i="11"/>
  <c r="A25" i="12"/>
  <c r="AI25" i="11"/>
  <c r="AK19" i="11"/>
  <c r="AK22" i="11"/>
  <c r="AK14" i="11"/>
  <c r="AI10" i="11"/>
  <c r="A10" i="12"/>
  <c r="AI22" i="11"/>
  <c r="A22" i="12"/>
  <c r="AH21" i="2"/>
  <c r="AJ21" i="2" s="1"/>
  <c r="AI21" i="11"/>
  <c r="A21" i="12"/>
  <c r="AH14" i="2"/>
  <c r="AJ14" i="2" s="1"/>
  <c r="AI14" i="11"/>
  <c r="A14" i="12"/>
  <c r="A24" i="12"/>
  <c r="AI24" i="11"/>
  <c r="AH24" i="6"/>
  <c r="AJ24" i="6" s="1"/>
  <c r="AK24" i="11"/>
  <c r="AI26" i="11"/>
  <c r="A26" i="12"/>
  <c r="AK8" i="11"/>
  <c r="AH18" i="6"/>
  <c r="AJ18" i="6" s="1"/>
  <c r="AK18" i="11"/>
  <c r="AK13" i="11"/>
  <c r="AK25" i="11"/>
  <c r="AH26" i="6"/>
  <c r="AJ26" i="6" s="1"/>
  <c r="AK26" i="11"/>
  <c r="AK12" i="11"/>
  <c r="AI19" i="11"/>
  <c r="A19" i="12"/>
  <c r="A20" i="12"/>
  <c r="AI20" i="11"/>
  <c r="AH25" i="2"/>
  <c r="AJ25" i="2" s="1"/>
  <c r="AK23" i="11"/>
  <c r="A11" i="12"/>
  <c r="AI11" i="11"/>
  <c r="AH20" i="6"/>
  <c r="AJ20" i="6" s="1"/>
  <c r="AK20" i="11"/>
  <c r="A15" i="12"/>
  <c r="AI15" i="11"/>
  <c r="AI12" i="11"/>
  <c r="A12" i="12"/>
  <c r="AK21" i="11"/>
  <c r="AK9" i="11"/>
  <c r="AK17" i="11"/>
  <c r="AH8" i="27"/>
  <c r="AJ8" i="27" s="1"/>
  <c r="A15" i="11" l="1"/>
  <c r="AK16" i="6"/>
  <c r="AI16" i="2" s="1"/>
  <c r="AI11" i="6"/>
  <c r="AK21" i="6"/>
  <c r="AI21" i="2" s="1"/>
  <c r="A27" i="11"/>
  <c r="AK11" i="6"/>
  <c r="AI11" i="2" s="1"/>
  <c r="AK19" i="6"/>
  <c r="A19" i="6" s="1"/>
  <c r="AK15" i="6"/>
  <c r="A15" i="6" s="1"/>
  <c r="AH25" i="3"/>
  <c r="AJ25" i="3" s="1"/>
  <c r="AK22" i="6"/>
  <c r="AK10" i="6"/>
  <c r="A21" i="11"/>
  <c r="AI21" i="6"/>
  <c r="A14" i="11"/>
  <c r="AI14" i="6"/>
  <c r="AH14" i="3"/>
  <c r="AJ14" i="3" s="1"/>
  <c r="AK13" i="6"/>
  <c r="AK8" i="6"/>
  <c r="A26" i="11"/>
  <c r="AI26" i="6"/>
  <c r="AI22" i="6"/>
  <c r="A22" i="11"/>
  <c r="A8" i="11"/>
  <c r="AI8" i="6"/>
  <c r="A19" i="11"/>
  <c r="AI19" i="6"/>
  <c r="AH26" i="2"/>
  <c r="AJ26" i="2" s="1"/>
  <c r="AK26" i="6"/>
  <c r="AK17" i="6"/>
  <c r="AI25" i="6"/>
  <c r="A25" i="11"/>
  <c r="AH21" i="3"/>
  <c r="AJ21" i="3" s="1"/>
  <c r="AI12" i="6"/>
  <c r="A12" i="11"/>
  <c r="AK12" i="6"/>
  <c r="AI23" i="6"/>
  <c r="A23" i="11"/>
  <c r="AI13" i="6"/>
  <c r="A13" i="11"/>
  <c r="AI10" i="6"/>
  <c r="A10" i="11"/>
  <c r="AK23" i="6"/>
  <c r="AI20" i="6"/>
  <c r="A20" i="11"/>
  <c r="A18" i="11"/>
  <c r="AI18" i="6"/>
  <c r="A24" i="11"/>
  <c r="AI24" i="6"/>
  <c r="A16" i="11"/>
  <c r="AI16" i="6"/>
  <c r="A9" i="11"/>
  <c r="AI9" i="6"/>
  <c r="AK9" i="6"/>
  <c r="AK27" i="6"/>
  <c r="AI17" i="6"/>
  <c r="A17" i="11"/>
  <c r="AH20" i="2"/>
  <c r="AJ20" i="2" s="1"/>
  <c r="AK20" i="6"/>
  <c r="AK25" i="6"/>
  <c r="AH18" i="2"/>
  <c r="AJ18" i="2" s="1"/>
  <c r="AK18" i="6"/>
  <c r="AH24" i="2"/>
  <c r="AJ24" i="2" s="1"/>
  <c r="AK24" i="6"/>
  <c r="AK14" i="6"/>
  <c r="AH8" i="16"/>
  <c r="AJ8" i="16" s="1"/>
  <c r="A21" i="6" l="1"/>
  <c r="A16" i="6"/>
  <c r="AI15" i="2"/>
  <c r="AI19" i="2"/>
  <c r="AK8" i="2"/>
  <c r="A8" i="2" s="1"/>
  <c r="A11" i="6"/>
  <c r="AK23" i="2"/>
  <c r="A23" i="2" s="1"/>
  <c r="AK22" i="2"/>
  <c r="AI22" i="3" s="1"/>
  <c r="A18" i="6"/>
  <c r="AI18" i="2"/>
  <c r="AH18" i="3"/>
  <c r="AJ18" i="3" s="1"/>
  <c r="AK18" i="2"/>
  <c r="AK19" i="2"/>
  <c r="AK12" i="2"/>
  <c r="AI17" i="2"/>
  <c r="A17" i="6"/>
  <c r="AI9" i="2"/>
  <c r="A9" i="6"/>
  <c r="AI25" i="2"/>
  <c r="A25" i="6"/>
  <c r="AK15" i="2"/>
  <c r="AK10" i="2"/>
  <c r="AI23" i="2"/>
  <c r="A23" i="6"/>
  <c r="AK21" i="2"/>
  <c r="A26" i="6"/>
  <c r="AI26" i="2"/>
  <c r="AI10" i="2"/>
  <c r="A10" i="6"/>
  <c r="AH21" i="4"/>
  <c r="AJ21" i="4" s="1"/>
  <c r="AH26" i="3"/>
  <c r="AJ26" i="3" s="1"/>
  <c r="AK26" i="2"/>
  <c r="AI22" i="2"/>
  <c r="A22" i="6"/>
  <c r="AH20" i="3"/>
  <c r="AJ20" i="3" s="1"/>
  <c r="AK20" i="2"/>
  <c r="AK13" i="2"/>
  <c r="AK16" i="2"/>
  <c r="AI8" i="2"/>
  <c r="A8" i="6"/>
  <c r="AK25" i="2"/>
  <c r="A14" i="6"/>
  <c r="AI14" i="2"/>
  <c r="AK17" i="2"/>
  <c r="A13" i="6"/>
  <c r="AI13" i="2"/>
  <c r="AH25" i="4"/>
  <c r="AJ25" i="4" s="1"/>
  <c r="A24" i="6"/>
  <c r="AI24" i="2"/>
  <c r="AK27" i="2"/>
  <c r="AK9" i="2"/>
  <c r="AK14" i="2"/>
  <c r="A20" i="6"/>
  <c r="AI20" i="2"/>
  <c r="AH24" i="3"/>
  <c r="AJ24" i="3" s="1"/>
  <c r="AK24" i="2"/>
  <c r="AI27" i="2"/>
  <c r="A27" i="6"/>
  <c r="AK11" i="2"/>
  <c r="AI12" i="2"/>
  <c r="A12" i="6"/>
  <c r="AH14" i="4"/>
  <c r="AJ14" i="4" s="1"/>
  <c r="AH8" i="34"/>
  <c r="AJ8" i="34" s="1"/>
  <c r="AI8" i="3" l="1"/>
  <c r="AI23" i="3"/>
  <c r="A22" i="2"/>
  <c r="AK14" i="3"/>
  <c r="A14" i="3" s="1"/>
  <c r="AK17" i="3"/>
  <c r="AI17" i="4" s="1"/>
  <c r="AK11" i="3"/>
  <c r="A11" i="3" s="1"/>
  <c r="AK15" i="3"/>
  <c r="A15" i="3" s="1"/>
  <c r="AK25" i="3"/>
  <c r="A25" i="3" s="1"/>
  <c r="AI26" i="3"/>
  <c r="A26" i="2"/>
  <c r="A11" i="2"/>
  <c r="AI11" i="3"/>
  <c r="AI13" i="3"/>
  <c r="A13" i="2"/>
  <c r="AH26" i="4"/>
  <c r="AJ26" i="4" s="1"/>
  <c r="AK26" i="3"/>
  <c r="AI19" i="3"/>
  <c r="A19" i="2"/>
  <c r="AK9" i="3"/>
  <c r="AI14" i="3"/>
  <c r="A14" i="2"/>
  <c r="A17" i="2"/>
  <c r="AI17" i="3"/>
  <c r="A20" i="2"/>
  <c r="AI20" i="3"/>
  <c r="AK21" i="3"/>
  <c r="A18" i="2"/>
  <c r="AI18" i="3"/>
  <c r="AK22" i="3"/>
  <c r="AH18" i="4"/>
  <c r="AJ18" i="4" s="1"/>
  <c r="AK18" i="3"/>
  <c r="AK16" i="3"/>
  <c r="AH21" i="5"/>
  <c r="AJ21" i="5" s="1"/>
  <c r="AH14" i="5"/>
  <c r="AJ14" i="5" s="1"/>
  <c r="A24" i="2"/>
  <c r="AI24" i="3"/>
  <c r="AH25" i="5"/>
  <c r="AJ25" i="5" s="1"/>
  <c r="AK10" i="3"/>
  <c r="A16" i="2"/>
  <c r="AI16" i="3"/>
  <c r="AH24" i="4"/>
  <c r="AJ24" i="4" s="1"/>
  <c r="AK24" i="3"/>
  <c r="A9" i="2"/>
  <c r="AI9" i="3"/>
  <c r="AI25" i="3"/>
  <c r="A25" i="2"/>
  <c r="AK8" i="3"/>
  <c r="AK13" i="3"/>
  <c r="A12" i="2"/>
  <c r="AI12" i="3"/>
  <c r="AH20" i="4"/>
  <c r="AJ20" i="4" s="1"/>
  <c r="AK20" i="3"/>
  <c r="AI27" i="3"/>
  <c r="A27" i="2"/>
  <c r="A10" i="2"/>
  <c r="AI10" i="3"/>
  <c r="AK27" i="3"/>
  <c r="AK19" i="3"/>
  <c r="A21" i="2"/>
  <c r="AI21" i="3"/>
  <c r="A15" i="2"/>
  <c r="AI15" i="3"/>
  <c r="AK23" i="3"/>
  <c r="AK12" i="3"/>
  <c r="AI14" i="4" l="1"/>
  <c r="AI15" i="4"/>
  <c r="A17" i="3"/>
  <c r="AK8" i="4"/>
  <c r="AI8" i="5" s="1"/>
  <c r="AI11" i="4"/>
  <c r="AK17" i="4"/>
  <c r="A17" i="4" s="1"/>
  <c r="AK15" i="4"/>
  <c r="A15" i="4" s="1"/>
  <c r="AI25" i="4"/>
  <c r="AK13" i="4"/>
  <c r="A13" i="4" s="1"/>
  <c r="AK12" i="4"/>
  <c r="AI12" i="5" s="1"/>
  <c r="AK22" i="4"/>
  <c r="A22" i="4" s="1"/>
  <c r="AK9" i="4"/>
  <c r="A9" i="4" s="1"/>
  <c r="AK14" i="4"/>
  <c r="AI14" i="5" s="1"/>
  <c r="AK16" i="4"/>
  <c r="A16" i="4" s="1"/>
  <c r="AI27" i="4"/>
  <c r="A27" i="3"/>
  <c r="AI9" i="4"/>
  <c r="A9" i="3"/>
  <c r="AH14" i="27"/>
  <c r="AJ14" i="27" s="1"/>
  <c r="AH18" i="5"/>
  <c r="AJ18" i="5" s="1"/>
  <c r="AK18" i="4"/>
  <c r="AK21" i="4"/>
  <c r="AI24" i="4"/>
  <c r="A24" i="3"/>
  <c r="AH21" i="27"/>
  <c r="AJ21" i="27" s="1"/>
  <c r="AK10" i="4"/>
  <c r="AH24" i="5"/>
  <c r="AJ24" i="5" s="1"/>
  <c r="AK24" i="4"/>
  <c r="AK25" i="4"/>
  <c r="A22" i="3"/>
  <c r="AI22" i="4"/>
  <c r="AI26" i="4"/>
  <c r="A26" i="3"/>
  <c r="A10" i="3"/>
  <c r="AI10" i="4"/>
  <c r="AI12" i="4"/>
  <c r="A12" i="3"/>
  <c r="A20" i="3"/>
  <c r="AI20" i="4"/>
  <c r="A13" i="3"/>
  <c r="AI13" i="4"/>
  <c r="AH25" i="27"/>
  <c r="AJ25" i="27" s="1"/>
  <c r="AH26" i="5"/>
  <c r="AJ26" i="5" s="1"/>
  <c r="AK26" i="4"/>
  <c r="A18" i="3"/>
  <c r="AI18" i="4"/>
  <c r="A23" i="3"/>
  <c r="AI23" i="4"/>
  <c r="AH20" i="5"/>
  <c r="AJ20" i="5" s="1"/>
  <c r="AK20" i="4"/>
  <c r="AK19" i="4"/>
  <c r="AK27" i="4"/>
  <c r="A8" i="3"/>
  <c r="AI8" i="4"/>
  <c r="AI16" i="4"/>
  <c r="A16" i="3"/>
  <c r="A19" i="3"/>
  <c r="AI19" i="4"/>
  <c r="AK23" i="4"/>
  <c r="AK11" i="4"/>
  <c r="A21" i="3"/>
  <c r="AI21" i="4"/>
  <c r="AI17" i="5" l="1"/>
  <c r="A8" i="4"/>
  <c r="A12" i="4"/>
  <c r="A14" i="4"/>
  <c r="AI15" i="5"/>
  <c r="AI13" i="5"/>
  <c r="AI22" i="5"/>
  <c r="AK23" i="5"/>
  <c r="A23" i="5" s="1"/>
  <c r="AI9" i="5"/>
  <c r="AK21" i="5"/>
  <c r="AI21" i="27" s="1"/>
  <c r="AI16" i="5"/>
  <c r="AK11" i="5"/>
  <c r="AI11" i="27" s="1"/>
  <c r="AK25" i="5"/>
  <c r="A25" i="5" s="1"/>
  <c r="AK22" i="5"/>
  <c r="AI22" i="27" s="1"/>
  <c r="AK10" i="5"/>
  <c r="AI10" i="27" s="1"/>
  <c r="AK19" i="5"/>
  <c r="AI19" i="27" s="1"/>
  <c r="A10" i="4"/>
  <c r="AI10" i="5"/>
  <c r="AH21" i="16"/>
  <c r="AJ21" i="16" s="1"/>
  <c r="AH18" i="27"/>
  <c r="AJ18" i="27" s="1"/>
  <c r="AK18" i="5"/>
  <c r="A23" i="4"/>
  <c r="AI23" i="5"/>
  <c r="AK16" i="5"/>
  <c r="AK14" i="5"/>
  <c r="A21" i="4"/>
  <c r="AI21" i="5"/>
  <c r="AH14" i="16"/>
  <c r="AJ14" i="16" s="1"/>
  <c r="A18" i="4"/>
  <c r="AI18" i="5"/>
  <c r="AI19" i="5"/>
  <c r="A19" i="4"/>
  <c r="AH26" i="27"/>
  <c r="AJ26" i="27" s="1"/>
  <c r="AK26" i="5"/>
  <c r="A25" i="4"/>
  <c r="AI25" i="5"/>
  <c r="AK15" i="5"/>
  <c r="AK27" i="5"/>
  <c r="AI11" i="5"/>
  <c r="A11" i="4"/>
  <c r="A27" i="4"/>
  <c r="AI27" i="5"/>
  <c r="A20" i="4"/>
  <c r="AI20" i="5"/>
  <c r="A24" i="4"/>
  <c r="AI24" i="5"/>
  <c r="AK12" i="5"/>
  <c r="AK13" i="5"/>
  <c r="A26" i="4"/>
  <c r="AI26" i="5"/>
  <c r="AH20" i="27"/>
  <c r="AJ20" i="27" s="1"/>
  <c r="AK20" i="5"/>
  <c r="AH25" i="16"/>
  <c r="AJ25" i="16" s="1"/>
  <c r="AH24" i="27"/>
  <c r="AJ24" i="27" s="1"/>
  <c r="AK24" i="5"/>
  <c r="AK8" i="5"/>
  <c r="AK17" i="5"/>
  <c r="AK9" i="5"/>
  <c r="A21" i="5" l="1"/>
  <c r="A22" i="5"/>
  <c r="A11" i="5"/>
  <c r="AI23" i="27"/>
  <c r="AK10" i="27"/>
  <c r="A10" i="27" s="1"/>
  <c r="A10" i="5"/>
  <c r="AK12" i="27"/>
  <c r="AI12" i="16" s="1"/>
  <c r="A19" i="5"/>
  <c r="AI25" i="27"/>
  <c r="A14" i="5"/>
  <c r="AI14" i="27"/>
  <c r="AK20" i="27"/>
  <c r="AH20" i="16"/>
  <c r="AJ20" i="16" s="1"/>
  <c r="AI15" i="27"/>
  <c r="A15" i="5"/>
  <c r="AI16" i="27"/>
  <c r="A16" i="5"/>
  <c r="AK22" i="27"/>
  <c r="AK9" i="27"/>
  <c r="AH18" i="16"/>
  <c r="AJ18" i="16" s="1"/>
  <c r="AK18" i="27"/>
  <c r="AI8" i="27"/>
  <c r="A8" i="5"/>
  <c r="AK14" i="27"/>
  <c r="AI18" i="27"/>
  <c r="A18" i="5"/>
  <c r="AK16" i="27"/>
  <c r="AI9" i="27"/>
  <c r="A9" i="5"/>
  <c r="AI13" i="27"/>
  <c r="A13" i="5"/>
  <c r="A26" i="5"/>
  <c r="AI26" i="27"/>
  <c r="AK13" i="27"/>
  <c r="AK23" i="27"/>
  <c r="AK21" i="27"/>
  <c r="AI20" i="27"/>
  <c r="A20" i="5"/>
  <c r="AH14" i="34"/>
  <c r="AJ14" i="34" s="1"/>
  <c r="AI12" i="27"/>
  <c r="A12" i="5"/>
  <c r="AH26" i="16"/>
  <c r="AJ26" i="16" s="1"/>
  <c r="AK26" i="27"/>
  <c r="AK19" i="27"/>
  <c r="AK27" i="27"/>
  <c r="AH21" i="34"/>
  <c r="AJ21" i="34" s="1"/>
  <c r="AI27" i="27"/>
  <c r="A27" i="5"/>
  <c r="A17" i="5"/>
  <c r="AI17" i="27"/>
  <c r="AH24" i="16"/>
  <c r="AJ24" i="16" s="1"/>
  <c r="AK24" i="27"/>
  <c r="AK11" i="27"/>
  <c r="AK8" i="27"/>
  <c r="AI24" i="27"/>
  <c r="A24" i="5"/>
  <c r="AK25" i="27"/>
  <c r="AH25" i="34"/>
  <c r="AJ25" i="34" s="1"/>
  <c r="AK17" i="27"/>
  <c r="AK15" i="27"/>
  <c r="A12" i="27" l="1"/>
  <c r="AK11" i="16"/>
  <c r="AI11" i="34" s="1"/>
  <c r="AK23" i="16"/>
  <c r="A23" i="16" s="1"/>
  <c r="AI10" i="16"/>
  <c r="AK14" i="16"/>
  <c r="AI14" i="34" s="1"/>
  <c r="AK12" i="16"/>
  <c r="A12" i="16" s="1"/>
  <c r="AK19" i="16"/>
  <c r="AI19" i="34" s="1"/>
  <c r="AK16" i="16"/>
  <c r="AI16" i="34" s="1"/>
  <c r="AK15" i="16"/>
  <c r="AI15" i="34" s="1"/>
  <c r="AK22" i="16"/>
  <c r="A22" i="16" s="1"/>
  <c r="AK27" i="16"/>
  <c r="AI27" i="34" s="1"/>
  <c r="AK10" i="16"/>
  <c r="A10" i="16" s="1"/>
  <c r="AK25" i="16"/>
  <c r="AI25" i="34" s="1"/>
  <c r="AK13" i="16"/>
  <c r="A13" i="16" s="1"/>
  <c r="AK9" i="16"/>
  <c r="AI9" i="34" s="1"/>
  <c r="AK17" i="16"/>
  <c r="AI17" i="34" s="1"/>
  <c r="AK8" i="16"/>
  <c r="AI8" i="34" s="1"/>
  <c r="AK21" i="16"/>
  <c r="AI21" i="34" s="1"/>
  <c r="A16" i="27"/>
  <c r="AI16" i="16"/>
  <c r="A13" i="27"/>
  <c r="AI13" i="16"/>
  <c r="A25" i="27"/>
  <c r="AI25" i="16"/>
  <c r="AI8" i="16"/>
  <c r="A8" i="27"/>
  <c r="A11" i="27"/>
  <c r="AI11" i="16"/>
  <c r="A24" i="27"/>
  <c r="AI24" i="16"/>
  <c r="A27" i="27"/>
  <c r="AI27" i="16"/>
  <c r="A18" i="27"/>
  <c r="AI18" i="16"/>
  <c r="AH20" i="34"/>
  <c r="AJ20" i="34" s="1"/>
  <c r="AK20" i="16"/>
  <c r="AH24" i="34"/>
  <c r="AJ24" i="34" s="1"/>
  <c r="AK24" i="16"/>
  <c r="A19" i="27"/>
  <c r="AI19" i="16"/>
  <c r="AH18" i="34"/>
  <c r="AJ18" i="34" s="1"/>
  <c r="AK18" i="16"/>
  <c r="A20" i="27"/>
  <c r="AI20" i="16"/>
  <c r="A15" i="27"/>
  <c r="AI15" i="16"/>
  <c r="A26" i="27"/>
  <c r="AI26" i="16"/>
  <c r="A21" i="27"/>
  <c r="AI21" i="16"/>
  <c r="A9" i="27"/>
  <c r="AI9" i="16"/>
  <c r="A17" i="27"/>
  <c r="AI17" i="16"/>
  <c r="AH26" i="34"/>
  <c r="AJ26" i="34" s="1"/>
  <c r="AK26" i="16"/>
  <c r="A23" i="27"/>
  <c r="AI23" i="16"/>
  <c r="A14" i="27"/>
  <c r="AI14" i="16"/>
  <c r="AI22" i="16"/>
  <c r="A22" i="27"/>
  <c r="A15" i="16" l="1"/>
  <c r="A14" i="16"/>
  <c r="AI12" i="34"/>
  <c r="AI22" i="34"/>
  <c r="A16" i="16"/>
  <c r="A11" i="16"/>
  <c r="AI23" i="34"/>
  <c r="A27" i="16"/>
  <c r="AI10" i="34"/>
  <c r="AK8" i="34"/>
  <c r="A8" i="34" s="1"/>
  <c r="A17" i="16"/>
  <c r="A19" i="16"/>
  <c r="A9" i="16"/>
  <c r="AI13" i="34"/>
  <c r="A21" i="16"/>
  <c r="AK26" i="34"/>
  <c r="A26" i="34" s="1"/>
  <c r="A25" i="16"/>
  <c r="AK13" i="34"/>
  <c r="A13" i="34" s="1"/>
  <c r="A8" i="16"/>
  <c r="AK12" i="34"/>
  <c r="A12" i="34" s="1"/>
  <c r="AK9" i="34"/>
  <c r="A9" i="34" s="1"/>
  <c r="AK16" i="34"/>
  <c r="A16" i="34" s="1"/>
  <c r="AK25" i="34"/>
  <c r="A25" i="34" s="1"/>
  <c r="AK15" i="34"/>
  <c r="A15" i="34" s="1"/>
  <c r="AK23" i="34"/>
  <c r="A23" i="34" s="1"/>
  <c r="AK14" i="34"/>
  <c r="A14" i="34" s="1"/>
  <c r="AI24" i="34"/>
  <c r="A24" i="16"/>
  <c r="AK10" i="34"/>
  <c r="A10" i="34" s="1"/>
  <c r="AK21" i="34"/>
  <c r="A21" i="34" s="1"/>
  <c r="AK24" i="34"/>
  <c r="A24" i="34" s="1"/>
  <c r="AK22" i="34"/>
  <c r="A22" i="34" s="1"/>
  <c r="AI20" i="34"/>
  <c r="A20" i="16"/>
  <c r="A26" i="16"/>
  <c r="AI26" i="34"/>
  <c r="A18" i="16"/>
  <c r="AI18" i="34"/>
  <c r="AK11" i="34"/>
  <c r="A11" i="34" s="1"/>
  <c r="AK27" i="34"/>
  <c r="A27" i="34" s="1"/>
  <c r="AK20" i="34"/>
  <c r="A20" i="34" s="1"/>
  <c r="AK18" i="34"/>
  <c r="A18" i="34" s="1"/>
  <c r="AK19" i="34"/>
  <c r="A19" i="34" s="1"/>
  <c r="AK17" i="34"/>
  <c r="A17" i="34" s="1"/>
</calcChain>
</file>

<file path=xl/sharedStrings.xml><?xml version="1.0" encoding="utf-8"?>
<sst xmlns="http://schemas.openxmlformats.org/spreadsheetml/2006/main" count="12760" uniqueCount="108">
  <si>
    <t>PUNKTEVERTEILUNG</t>
  </si>
  <si>
    <t>Pkt.</t>
  </si>
  <si>
    <t>3</t>
  </si>
  <si>
    <t>Punkte</t>
  </si>
  <si>
    <t>Platz</t>
  </si>
  <si>
    <t>Gesamt</t>
  </si>
  <si>
    <t>PLATZ</t>
  </si>
  <si>
    <t>ERGEBNISSE=&gt;</t>
  </si>
  <si>
    <t>Spieltag</t>
  </si>
  <si>
    <t>bisher</t>
  </si>
  <si>
    <t>1. Spieltag</t>
  </si>
  <si>
    <t>Schalke 04</t>
  </si>
  <si>
    <t>München</t>
  </si>
  <si>
    <t>Leverkusen</t>
  </si>
  <si>
    <t>Bremen</t>
  </si>
  <si>
    <t>Dortmund</t>
  </si>
  <si>
    <t>Wolfsburg</t>
  </si>
  <si>
    <t>Gladbach</t>
  </si>
  <si>
    <t>Hoffenheim</t>
  </si>
  <si>
    <t>2</t>
  </si>
  <si>
    <t>5</t>
  </si>
  <si>
    <t xml:space="preserve">Mainz </t>
  </si>
  <si>
    <t xml:space="preserve">G E S A M T W E R T U N G </t>
  </si>
  <si>
    <t>richtiges Ergebnis</t>
  </si>
  <si>
    <t>3. Spieltag</t>
  </si>
  <si>
    <t>4. Spieltag</t>
  </si>
  <si>
    <t>5. Spieltag</t>
  </si>
  <si>
    <t>6. Spieltag</t>
  </si>
  <si>
    <t>7. Spieltag</t>
  </si>
  <si>
    <t>8. Spieltag</t>
  </si>
  <si>
    <t>9. Spieltag</t>
  </si>
  <si>
    <t>10. Spieltag</t>
  </si>
  <si>
    <t>11. Spieltag</t>
  </si>
  <si>
    <t>12. Spieltag</t>
  </si>
  <si>
    <t>14. Spieltag</t>
  </si>
  <si>
    <t>13. Spieltag</t>
  </si>
  <si>
    <t>15. Spieltag</t>
  </si>
  <si>
    <t>16. Spieltag</t>
  </si>
  <si>
    <t>17. Spieltag</t>
  </si>
  <si>
    <t>18. Spieltag</t>
  </si>
  <si>
    <t>19. Spieltag</t>
  </si>
  <si>
    <t>20. Spieltag</t>
  </si>
  <si>
    <t>21. Spieltag</t>
  </si>
  <si>
    <t>22. Spieltag</t>
  </si>
  <si>
    <t>23. Spieltag</t>
  </si>
  <si>
    <t>24. Spieltag</t>
  </si>
  <si>
    <t>25. Spieltag</t>
  </si>
  <si>
    <t>26. Spieltag</t>
  </si>
  <si>
    <t>27. Spieltag</t>
  </si>
  <si>
    <t>28. Spieltag</t>
  </si>
  <si>
    <t>29. Spieltag</t>
  </si>
  <si>
    <t>30. Spieltag</t>
  </si>
  <si>
    <t>31. Spieltag</t>
  </si>
  <si>
    <t>32. Spieltag</t>
  </si>
  <si>
    <t>33. Spieltag</t>
  </si>
  <si>
    <t>34. Spieltag</t>
  </si>
  <si>
    <t>Augsburg</t>
  </si>
  <si>
    <t>Frankfurt</t>
  </si>
  <si>
    <t xml:space="preserve">Freiburg </t>
  </si>
  <si>
    <t>Leipzig</t>
  </si>
  <si>
    <t>Name</t>
  </si>
  <si>
    <t>Punkte gesamt</t>
  </si>
  <si>
    <t>Streichergebnis</t>
  </si>
  <si>
    <t>Endergebnis</t>
  </si>
  <si>
    <t>Tagessieger</t>
  </si>
  <si>
    <t>richtige Tendenz</t>
  </si>
  <si>
    <t>richtige Tend. + korr. Torabst.</t>
  </si>
  <si>
    <t>Hertha BSC</t>
  </si>
  <si>
    <t>Union Berlin</t>
  </si>
  <si>
    <t>1.FC Köln</t>
  </si>
  <si>
    <t>Stuttgart</t>
  </si>
  <si>
    <t>Bielefeld</t>
  </si>
  <si>
    <t>2. Spieltag</t>
  </si>
  <si>
    <t>UltraGE</t>
  </si>
  <si>
    <t>1</t>
  </si>
  <si>
    <t>Lola04</t>
  </si>
  <si>
    <t>0</t>
  </si>
  <si>
    <t>4</t>
  </si>
  <si>
    <t>Skopp04</t>
  </si>
  <si>
    <t>Jens-2711</t>
  </si>
  <si>
    <t>Reinhold</t>
  </si>
  <si>
    <t>Mike04</t>
  </si>
  <si>
    <t>Tanja 04</t>
  </si>
  <si>
    <t>schmiddi04</t>
  </si>
  <si>
    <t>Ricardo04</t>
  </si>
  <si>
    <t>Archie04</t>
  </si>
  <si>
    <t>shiny</t>
  </si>
  <si>
    <t>Rainer04</t>
  </si>
  <si>
    <t>jupp04</t>
  </si>
  <si>
    <t>Schalt04</t>
  </si>
  <si>
    <t>fabian1904</t>
  </si>
  <si>
    <t>Helki1982</t>
  </si>
  <si>
    <t>SkillFailer</t>
  </si>
  <si>
    <t>Master1</t>
  </si>
  <si>
    <t>Silja04</t>
  </si>
  <si>
    <t>Franzi04</t>
  </si>
  <si>
    <t>Silfa04</t>
  </si>
  <si>
    <t>8</t>
  </si>
  <si>
    <t>Hans04</t>
  </si>
  <si>
    <t>6</t>
  </si>
  <si>
    <t>7</t>
  </si>
  <si>
    <t>11</t>
  </si>
  <si>
    <t>12</t>
  </si>
  <si>
    <t>fabian 1904</t>
  </si>
  <si>
    <t>fabian  und Reinhold</t>
  </si>
  <si>
    <t>MB Norbert</t>
  </si>
  <si>
    <t>9</t>
  </si>
  <si>
    <t>Master, Rainer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</si>
</sst>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0"/>
      <name val="Arial"/>
    </font>
    <font>
      <sz val="8"/>
      <name val="Arial"/>
      <family val="2"/>
    </font>
    <font>
      <sz val="12"/>
      <name val="Bookman Old Style"/>
      <family val="1"/>
    </font>
    <font>
      <sz val="8"/>
      <name val="Bookman Old Style"/>
      <family val="1"/>
    </font>
    <font>
      <sz val="10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11"/>
      <color indexed="12"/>
      <name val="Tahoma"/>
      <family val="2"/>
    </font>
    <font>
      <sz val="11"/>
      <name val="Tahoma"/>
      <family val="2"/>
    </font>
    <font>
      <sz val="11"/>
      <color indexed="12"/>
      <name val="Arial"/>
      <family val="2"/>
    </font>
    <font>
      <sz val="11"/>
      <color indexed="17"/>
      <name val="Arial"/>
      <family val="2"/>
    </font>
    <font>
      <b/>
      <sz val="10"/>
      <name val="Arial"/>
      <family val="2"/>
    </font>
    <font>
      <sz val="10"/>
      <color rgb="FF2F2F2F"/>
      <name val="Segoe UI"/>
      <family val="2"/>
    </font>
    <font>
      <b/>
      <sz val="12"/>
      <color indexed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-0.24997711111789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49" fontId="1" fillId="0" borderId="0" xfId="0" applyNumberFormat="1" applyFont="1"/>
    <xf numFmtId="49" fontId="2" fillId="0" borderId="1" xfId="0" applyNumberFormat="1" applyFont="1" applyBorder="1"/>
    <xf numFmtId="1" fontId="1" fillId="0" borderId="0" xfId="0" applyNumberFormat="1" applyFont="1" applyAlignment="1">
      <alignment horizontal="left"/>
    </xf>
    <xf numFmtId="49" fontId="7" fillId="0" borderId="2" xfId="0" applyNumberFormat="1" applyFont="1" applyBorder="1"/>
    <xf numFmtId="49" fontId="1" fillId="0" borderId="2" xfId="0" applyNumberFormat="1" applyFont="1" applyBorder="1"/>
    <xf numFmtId="49" fontId="6" fillId="0" borderId="2" xfId="0" applyNumberFormat="1" applyFont="1" applyBorder="1"/>
    <xf numFmtId="49" fontId="8" fillId="0" borderId="2" xfId="0" applyNumberFormat="1" applyFont="1" applyBorder="1"/>
    <xf numFmtId="49" fontId="1" fillId="0" borderId="3" xfId="0" applyNumberFormat="1" applyFont="1" applyBorder="1"/>
    <xf numFmtId="49" fontId="7" fillId="0" borderId="4" xfId="0" applyNumberFormat="1" applyFont="1" applyBorder="1"/>
    <xf numFmtId="49" fontId="1" fillId="0" borderId="4" xfId="0" applyNumberFormat="1" applyFont="1" applyBorder="1"/>
    <xf numFmtId="49" fontId="6" fillId="0" borderId="4" xfId="0" applyNumberFormat="1" applyFont="1" applyBorder="1"/>
    <xf numFmtId="49" fontId="8" fillId="0" borderId="4" xfId="0" applyNumberFormat="1" applyFont="1" applyBorder="1"/>
    <xf numFmtId="49" fontId="1" fillId="0" borderId="0" xfId="0" applyNumberFormat="1" applyFont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11" fillId="0" borderId="0" xfId="0" applyNumberFormat="1" applyFont="1"/>
    <xf numFmtId="49" fontId="13" fillId="0" borderId="10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1" fontId="14" fillId="0" borderId="12" xfId="0" applyNumberFormat="1" applyFont="1" applyBorder="1" applyAlignment="1" applyProtection="1">
      <alignment horizontal="center"/>
      <protection locked="0" hidden="1"/>
    </xf>
    <xf numFmtId="49" fontId="13" fillId="0" borderId="13" xfId="0" applyNumberFormat="1" applyFont="1" applyBorder="1" applyAlignment="1">
      <alignment horizontal="center"/>
    </xf>
    <xf numFmtId="1" fontId="16" fillId="0" borderId="14" xfId="0" applyNumberFormat="1" applyFont="1" applyBorder="1" applyAlignment="1">
      <alignment horizontal="center"/>
    </xf>
    <xf numFmtId="1" fontId="17" fillId="0" borderId="15" xfId="0" applyNumberFormat="1" applyFont="1" applyBorder="1" applyAlignment="1">
      <alignment horizontal="center"/>
    </xf>
    <xf numFmtId="1" fontId="13" fillId="0" borderId="16" xfId="0" applyNumberFormat="1" applyFont="1" applyBorder="1" applyAlignment="1">
      <alignment horizontal="center"/>
    </xf>
    <xf numFmtId="1" fontId="16" fillId="0" borderId="17" xfId="0" applyNumberFormat="1" applyFont="1" applyBorder="1" applyAlignment="1">
      <alignment horizontal="center"/>
    </xf>
    <xf numFmtId="1" fontId="12" fillId="0" borderId="17" xfId="0" applyNumberFormat="1" applyFont="1" applyBorder="1" applyAlignment="1">
      <alignment horizontal="center"/>
    </xf>
    <xf numFmtId="49" fontId="13" fillId="0" borderId="18" xfId="0" applyNumberFormat="1" applyFont="1" applyBorder="1" applyAlignment="1">
      <alignment horizontal="center"/>
    </xf>
    <xf numFmtId="49" fontId="15" fillId="0" borderId="19" xfId="0" applyNumberFormat="1" applyFont="1" applyBorder="1" applyAlignment="1" applyProtection="1">
      <alignment horizontal="center"/>
      <protection locked="0"/>
    </xf>
    <xf numFmtId="49" fontId="13" fillId="0" borderId="19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49" fontId="5" fillId="0" borderId="0" xfId="0" applyNumberFormat="1" applyFont="1"/>
    <xf numFmtId="49" fontId="5" fillId="2" borderId="21" xfId="0" applyNumberFormat="1" applyFont="1" applyFill="1" applyBorder="1"/>
    <xf numFmtId="49" fontId="1" fillId="2" borderId="5" xfId="0" applyNumberFormat="1" applyFont="1" applyFill="1" applyBorder="1"/>
    <xf numFmtId="49" fontId="2" fillId="2" borderId="5" xfId="0" applyNumberFormat="1" applyFont="1" applyFill="1" applyBorder="1"/>
    <xf numFmtId="49" fontId="3" fillId="2" borderId="22" xfId="0" applyNumberFormat="1" applyFont="1" applyFill="1" applyBorder="1"/>
    <xf numFmtId="49" fontId="1" fillId="2" borderId="21" xfId="0" applyNumberFormat="1" applyFont="1" applyFill="1" applyBorder="1"/>
    <xf numFmtId="49" fontId="1" fillId="2" borderId="5" xfId="0" applyNumberFormat="1" applyFont="1" applyFill="1" applyBorder="1" applyAlignment="1">
      <alignment horizontal="right"/>
    </xf>
    <xf numFmtId="49" fontId="1" fillId="2" borderId="22" xfId="0" applyNumberFormat="1" applyFont="1" applyFill="1" applyBorder="1" applyAlignment="1">
      <alignment horizontal="center"/>
    </xf>
    <xf numFmtId="49" fontId="1" fillId="2" borderId="20" xfId="0" applyNumberFormat="1" applyFont="1" applyFill="1" applyBorder="1" applyAlignment="1">
      <alignment horizontal="left"/>
    </xf>
    <xf numFmtId="49" fontId="1" fillId="2" borderId="9" xfId="0" applyNumberFormat="1" applyFont="1" applyFill="1" applyBorder="1"/>
    <xf numFmtId="49" fontId="1" fillId="2" borderId="7" xfId="0" applyNumberFormat="1" applyFont="1" applyFill="1" applyBorder="1" applyAlignment="1">
      <alignment horizontal="center"/>
    </xf>
    <xf numFmtId="49" fontId="1" fillId="2" borderId="22" xfId="0" applyNumberFormat="1" applyFont="1" applyFill="1" applyBorder="1"/>
    <xf numFmtId="49" fontId="1" fillId="2" borderId="3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3" borderId="23" xfId="0" applyFill="1" applyBorder="1"/>
    <xf numFmtId="0" fontId="18" fillId="3" borderId="23" xfId="0" applyFont="1" applyFill="1" applyBorder="1"/>
    <xf numFmtId="49" fontId="1" fillId="4" borderId="23" xfId="0" applyNumberFormat="1" applyFont="1" applyFill="1" applyBorder="1"/>
    <xf numFmtId="49" fontId="1" fillId="3" borderId="23" xfId="0" applyNumberFormat="1" applyFont="1" applyFill="1" applyBorder="1"/>
    <xf numFmtId="49" fontId="1" fillId="2" borderId="23" xfId="0" applyNumberFormat="1" applyFont="1" applyFill="1" applyBorder="1" applyAlignment="1">
      <alignment wrapText="1"/>
    </xf>
    <xf numFmtId="49" fontId="11" fillId="2" borderId="23" xfId="0" applyNumberFormat="1" applyFont="1" applyFill="1" applyBorder="1" applyAlignment="1">
      <alignment horizontal="center"/>
    </xf>
    <xf numFmtId="0" fontId="18" fillId="3" borderId="23" xfId="0" applyFont="1" applyFill="1" applyBorder="1" applyAlignment="1">
      <alignment horizontal="center"/>
    </xf>
    <xf numFmtId="0" fontId="0" fillId="4" borderId="23" xfId="0" applyFill="1" applyBorder="1"/>
    <xf numFmtId="0" fontId="0" fillId="2" borderId="23" xfId="0" applyFill="1" applyBorder="1"/>
    <xf numFmtId="0" fontId="0" fillId="0" borderId="23" xfId="0" applyBorder="1"/>
    <xf numFmtId="1" fontId="0" fillId="0" borderId="23" xfId="0" applyNumberFormat="1" applyBorder="1"/>
    <xf numFmtId="0" fontId="0" fillId="5" borderId="23" xfId="0" applyFill="1" applyBorder="1"/>
    <xf numFmtId="0" fontId="4" fillId="0" borderId="23" xfId="0" applyFont="1" applyBorder="1"/>
    <xf numFmtId="1" fontId="19" fillId="0" borderId="23" xfId="0" applyNumberFormat="1" applyFont="1" applyBorder="1"/>
    <xf numFmtId="1" fontId="0" fillId="4" borderId="23" xfId="0" applyNumberFormat="1" applyFill="1" applyBorder="1"/>
    <xf numFmtId="49" fontId="5" fillId="0" borderId="0" xfId="0" applyNumberFormat="1" applyFont="1" applyAlignment="1">
      <alignment horizontal="center"/>
    </xf>
    <xf numFmtId="49" fontId="1" fillId="4" borderId="0" xfId="0" applyNumberFormat="1" applyFont="1" applyFill="1"/>
    <xf numFmtId="0" fontId="0" fillId="4" borderId="0" xfId="0" applyFill="1"/>
    <xf numFmtId="1" fontId="0" fillId="4" borderId="0" xfId="0" applyNumberFormat="1" applyFill="1"/>
    <xf numFmtId="1" fontId="0" fillId="0" borderId="0" xfId="0" applyNumberFormat="1"/>
    <xf numFmtId="1" fontId="14" fillId="0" borderId="12" xfId="0" applyNumberFormat="1" applyFont="1" applyFill="1" applyBorder="1" applyAlignment="1" applyProtection="1">
      <alignment horizontal="center"/>
      <protection locked="0" hidden="1"/>
    </xf>
    <xf numFmtId="49" fontId="1" fillId="0" borderId="0" xfId="0" applyNumberFormat="1" applyFont="1" applyBorder="1"/>
    <xf numFmtId="49" fontId="11" fillId="0" borderId="0" xfId="0" applyNumberFormat="1" applyFont="1" applyBorder="1"/>
    <xf numFmtId="49" fontId="11" fillId="0" borderId="0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/>
    <xf numFmtId="49" fontId="18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/>
    <xf numFmtId="49" fontId="20" fillId="0" borderId="23" xfId="0" applyNumberFormat="1" applyFont="1" applyBorder="1" applyAlignment="1">
      <alignment horizontal="center"/>
    </xf>
    <xf numFmtId="1" fontId="9" fillId="0" borderId="23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49" fontId="1" fillId="0" borderId="8" xfId="0" applyNumberFormat="1" applyFont="1" applyFill="1" applyBorder="1"/>
    <xf numFmtId="49" fontId="1" fillId="0" borderId="0" xfId="0" applyNumberFormat="1" applyFont="1" applyFill="1"/>
    <xf numFmtId="49" fontId="1" fillId="0" borderId="0" xfId="0" applyNumberFormat="1" applyFont="1" applyFill="1" applyBorder="1"/>
    <xf numFmtId="0" fontId="5" fillId="0" borderId="3" xfId="0" applyFont="1" applyBorder="1" applyAlignment="1">
      <alignment horizontal="left"/>
    </xf>
    <xf numFmtId="49" fontId="6" fillId="0" borderId="24" xfId="0" applyNumberFormat="1" applyFont="1" applyBorder="1" applyAlignment="1">
      <alignment horizontal="center"/>
    </xf>
    <xf numFmtId="1" fontId="14" fillId="3" borderId="12" xfId="0" applyNumberFormat="1" applyFont="1" applyFill="1" applyBorder="1" applyAlignment="1" applyProtection="1">
      <alignment horizontal="center"/>
      <protection locked="0" hidden="1"/>
    </xf>
    <xf numFmtId="1" fontId="14" fillId="6" borderId="12" xfId="0" applyNumberFormat="1" applyFont="1" applyFill="1" applyBorder="1" applyAlignment="1" applyProtection="1">
      <alignment horizontal="center"/>
      <protection locked="0" hidden="1"/>
    </xf>
    <xf numFmtId="0" fontId="4" fillId="5" borderId="23" xfId="0" applyFont="1" applyFill="1" applyBorder="1"/>
    <xf numFmtId="1" fontId="14" fillId="7" borderId="12" xfId="0" applyNumberFormat="1" applyFont="1" applyFill="1" applyBorder="1" applyAlignment="1" applyProtection="1">
      <alignment horizontal="center"/>
      <protection locked="0" hidden="1"/>
    </xf>
    <xf numFmtId="1" fontId="14" fillId="8" borderId="12" xfId="0" applyNumberFormat="1" applyFont="1" applyFill="1" applyBorder="1" applyAlignment="1" applyProtection="1">
      <alignment horizontal="center"/>
      <protection locked="0" hidden="1"/>
    </xf>
  </cellXfs>
  <cellStyles count="1">
    <cellStyle name="Standard" xfId="0" builtinId="0"/>
  </cellStyles>
  <dxfs count="156">
    <dxf>
      <font>
        <color auto="1"/>
      </font>
      <fill>
        <patternFill>
          <bgColor theme="8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</dxf>
    <dxf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3"/>
      </font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30"/>
  <sheetViews>
    <sheetView workbookViewId="0">
      <pane ySplit="6" topLeftCell="A25" activePane="bottomLeft" state="frozen"/>
      <selection activeCell="AG9" sqref="AG9"/>
      <selection pane="bottomLeft" activeCell="AG9" sqref="AG9"/>
    </sheetView>
  </sheetViews>
  <sheetFormatPr baseColWidth="10" defaultColWidth="11.44140625" defaultRowHeight="10.199999999999999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13" bestFit="1" customWidth="1"/>
    <col min="6" max="7" width="3.44140625" style="1" customWidth="1"/>
    <col min="8" max="8" width="4.44140625" style="1" bestFit="1" customWidth="1"/>
    <col min="9" max="9" width="3.44140625" style="13" customWidth="1"/>
    <col min="10" max="10" width="3.44140625" style="1" customWidth="1"/>
    <col min="11" max="11" width="4.44140625" style="1" bestFit="1" customWidth="1"/>
    <col min="12" max="13" width="3.44140625" style="1" customWidth="1"/>
    <col min="14" max="14" width="4.44140625" style="1" customWidth="1"/>
    <col min="15" max="16" width="3.44140625" style="1" customWidth="1"/>
    <col min="17" max="17" width="4.44140625" style="1" bestFit="1" customWidth="1"/>
    <col min="18" max="19" width="3.44140625" style="1" customWidth="1"/>
    <col min="20" max="20" width="4.44140625" style="1" bestFit="1" customWidth="1"/>
    <col min="21" max="22" width="3.44140625" style="1" customWidth="1"/>
    <col min="23" max="23" width="4.44140625" style="1" bestFit="1" customWidth="1"/>
    <col min="24" max="25" width="3.44140625" style="1" customWidth="1"/>
    <col min="26" max="26" width="4.44140625" style="1" bestFit="1" customWidth="1"/>
    <col min="27" max="28" width="3.44140625" style="1" customWidth="1"/>
    <col min="29" max="29" width="4.44140625" style="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10.77734375" style="3" customWidth="1"/>
    <col min="39" max="40" width="10.77734375" style="1" hidden="1" customWidth="1"/>
    <col min="41" max="43" width="10.77734375" style="1" customWidth="1"/>
    <col min="44" max="16384" width="11.44140625" style="1"/>
  </cols>
  <sheetData>
    <row r="1" spans="1:42" ht="13.2">
      <c r="AC1" s="71"/>
      <c r="AD1" s="68"/>
      <c r="AE1" s="69"/>
      <c r="AF1" s="69"/>
      <c r="AK1" s="32"/>
    </row>
    <row r="2" spans="1:42" ht="11.4">
      <c r="B2" s="16"/>
      <c r="AC2" s="69"/>
      <c r="AD2" s="68"/>
      <c r="AE2" s="70"/>
      <c r="AF2" s="70"/>
    </row>
    <row r="3" spans="1:42" ht="11.4">
      <c r="B3" s="16"/>
      <c r="AC3" s="67"/>
      <c r="AD3" s="68"/>
      <c r="AE3" s="69"/>
      <c r="AF3" s="69"/>
    </row>
    <row r="4" spans="1:42" ht="16.2" thickBot="1">
      <c r="A4" s="2" t="s">
        <v>10</v>
      </c>
      <c r="B4" s="16"/>
      <c r="C4" s="68" t="s">
        <v>12</v>
      </c>
      <c r="F4" s="68" t="s">
        <v>14</v>
      </c>
      <c r="I4" s="68" t="s">
        <v>69</v>
      </c>
      <c r="L4" s="68" t="s">
        <v>57</v>
      </c>
      <c r="O4" s="68" t="s">
        <v>70</v>
      </c>
      <c r="R4" s="68" t="s">
        <v>68</v>
      </c>
      <c r="U4" s="68" t="s">
        <v>15</v>
      </c>
      <c r="X4" s="68" t="s">
        <v>59</v>
      </c>
      <c r="AA4" s="68" t="s">
        <v>16</v>
      </c>
      <c r="AD4" s="67"/>
      <c r="AE4" s="71"/>
      <c r="AF4" s="71"/>
      <c r="AK4" s="45"/>
    </row>
    <row r="5" spans="1:42" ht="13.95" customHeight="1" thickBot="1">
      <c r="B5" s="16"/>
      <c r="I5" s="1"/>
      <c r="X5" s="13"/>
      <c r="AD5" s="67"/>
      <c r="AE5" s="71"/>
      <c r="AF5" s="71"/>
      <c r="AG5" s="83" t="s">
        <v>22</v>
      </c>
      <c r="AH5" s="30"/>
      <c r="AI5" s="30"/>
      <c r="AJ5" s="31"/>
      <c r="AK5" s="45"/>
      <c r="AL5" s="1"/>
    </row>
    <row r="6" spans="1:42" ht="13.95" customHeight="1" thickBot="1">
      <c r="C6" s="68" t="s">
        <v>11</v>
      </c>
      <c r="F6" s="68" t="s">
        <v>67</v>
      </c>
      <c r="I6" s="68" t="s">
        <v>18</v>
      </c>
      <c r="L6" s="68" t="s">
        <v>71</v>
      </c>
      <c r="O6" s="68" t="s">
        <v>58</v>
      </c>
      <c r="R6" s="68" t="s">
        <v>56</v>
      </c>
      <c r="U6" s="68" t="s">
        <v>17</v>
      </c>
      <c r="X6" s="68" t="s">
        <v>21</v>
      </c>
      <c r="AA6" s="68" t="s">
        <v>13</v>
      </c>
      <c r="AD6" s="67"/>
      <c r="AE6" s="67"/>
      <c r="AF6" s="67"/>
      <c r="AG6" s="84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>
      <c r="A7" s="8" t="s">
        <v>6</v>
      </c>
      <c r="B7" s="14" t="s">
        <v>7</v>
      </c>
      <c r="C7" s="76" t="s">
        <v>97</v>
      </c>
      <c r="D7" s="76" t="s">
        <v>76</v>
      </c>
      <c r="E7" s="77" t="s">
        <v>1</v>
      </c>
      <c r="F7" s="76" t="s">
        <v>74</v>
      </c>
      <c r="G7" s="76" t="s">
        <v>77</v>
      </c>
      <c r="H7" s="77" t="s">
        <v>1</v>
      </c>
      <c r="I7" s="76" t="s">
        <v>19</v>
      </c>
      <c r="J7" s="76" t="s">
        <v>2</v>
      </c>
      <c r="K7" s="77" t="s">
        <v>1</v>
      </c>
      <c r="L7" s="76" t="s">
        <v>74</v>
      </c>
      <c r="M7" s="76" t="s">
        <v>74</v>
      </c>
      <c r="N7" s="77" t="s">
        <v>1</v>
      </c>
      <c r="O7" s="76" t="s">
        <v>19</v>
      </c>
      <c r="P7" s="76" t="s">
        <v>2</v>
      </c>
      <c r="Q7" s="77" t="s">
        <v>1</v>
      </c>
      <c r="R7" s="76" t="s">
        <v>74</v>
      </c>
      <c r="S7" s="76" t="s">
        <v>2</v>
      </c>
      <c r="T7" s="77" t="s">
        <v>1</v>
      </c>
      <c r="U7" s="76" t="s">
        <v>2</v>
      </c>
      <c r="V7" s="76" t="s">
        <v>76</v>
      </c>
      <c r="W7" s="77" t="s">
        <v>1</v>
      </c>
      <c r="X7" s="76" t="s">
        <v>2</v>
      </c>
      <c r="Y7" s="76" t="s">
        <v>74</v>
      </c>
      <c r="Z7" s="77" t="s">
        <v>1</v>
      </c>
      <c r="AA7" s="76" t="s">
        <v>76</v>
      </c>
      <c r="AB7" s="76" t="s">
        <v>76</v>
      </c>
      <c r="AC7" s="77" t="s">
        <v>1</v>
      </c>
      <c r="AD7" s="78"/>
      <c r="AE7" s="78"/>
      <c r="AF7" s="79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65</v>
      </c>
      <c r="AM7" s="38"/>
      <c r="AN7" s="34"/>
      <c r="AO7" s="39" t="s">
        <v>19</v>
      </c>
    </row>
    <row r="8" spans="1:42" ht="24.9" customHeight="1" thickBot="1">
      <c r="A8" s="29">
        <f t="shared" ref="A8" si="0">AK8</f>
        <v>18</v>
      </c>
      <c r="B8" s="21" t="s">
        <v>85</v>
      </c>
      <c r="C8" s="17" t="s">
        <v>19</v>
      </c>
      <c r="D8" s="18" t="s">
        <v>19</v>
      </c>
      <c r="E8" s="85">
        <f>IF(OR(EXACT($C$7,C8)*(EXACT($D$7,D8)))=TRUE,$AO$9,IF(($D$7-$C$7=D8-C8),$AO$8,IF(OR(EXACT($C$7&gt;$D$7,C8&gt;D8)*EXACT($C$7=$D$7,C8=D8)*EXACT($C$7&lt;$D$7,C8&lt;D8)),$AO$7,0)))*2*2</f>
        <v>0</v>
      </c>
      <c r="F8" s="17" t="s">
        <v>19</v>
      </c>
      <c r="G8" s="18" t="s">
        <v>74</v>
      </c>
      <c r="H8" s="19">
        <f t="shared" ref="H8" si="1">IF(OR(EXACT($F$7,F8)*(EXACT($G$7,G8)))=TRUE,$AO$9,IF(($G$7-$F$7=G8-F8),$AO$8,IF(OR(EXACT($F$7&gt;$G$7,F8&gt;G8)*EXACT($F$7=$G$7,F8=G8)*EXACT($F$7&lt;$G$7,F8&lt;G8)),$AO$7,0)))</f>
        <v>0</v>
      </c>
      <c r="I8" s="17" t="s">
        <v>19</v>
      </c>
      <c r="J8" s="18" t="s">
        <v>74</v>
      </c>
      <c r="K8" s="19">
        <f t="shared" ref="K8" si="2">IF(OR(EXACT($I$7,I8)*(EXACT($J$7,J8)))=TRUE,$AO$9,IF(($J$7-$I$7=J8-I8),$AO$8,IF(OR(EXACT($I$7&gt;$J$7,I8&gt;J8)*EXACT($I$7=$J$7,I8=J8)*EXACT($I$7&lt;$J$7,I8&lt;J8)),$AO$7,0)))</f>
        <v>0</v>
      </c>
      <c r="L8" s="17" t="s">
        <v>2</v>
      </c>
      <c r="M8" s="18" t="s">
        <v>74</v>
      </c>
      <c r="N8" s="66">
        <f t="shared" ref="N8" si="3">IF(OR(EXACT($L$7,L8)*(EXACT($M$7,M8)))=TRUE,$AO$9,IF(($M$7-$L$7=M8-L8),$AO$8,IF(OR(EXACT($L$7&gt;$M$7,L8&gt;M8)*EXACT($L$7=$M$7,L8=M8)*EXACT($L$7&lt;$M$7,L8&lt;M8)),$AO$7,0)))</f>
        <v>0</v>
      </c>
      <c r="O8" s="17" t="s">
        <v>74</v>
      </c>
      <c r="P8" s="18" t="s">
        <v>74</v>
      </c>
      <c r="Q8" s="19">
        <f t="shared" ref="Q8" si="4">IF(OR(EXACT($O$7,O8)*(EXACT($P$7,P8)))=TRUE,$AO$9,IF(($P$7-$O$7=P8-O8),$AO$8,IF(OR(EXACT($O$7&gt;$P$7,O8&gt;P8)*EXACT($O$7=$P$7,O8=P8)*EXACT($O$7&lt;$P$7,O8&lt;P8)),$AO$7,0)))</f>
        <v>0</v>
      </c>
      <c r="R8" s="17" t="s">
        <v>19</v>
      </c>
      <c r="S8" s="18" t="s">
        <v>74</v>
      </c>
      <c r="T8" s="19">
        <f>IF(OR(EXACT($R$7,R8)*(EXACT($S$7,S8)))=TRUE,$AO$9,IF(($S$7-$R$7=S8-R8),$AO$8,IF(OR(EXACT($R$7&gt;$S$7,R8&gt;S8)*EXACT($R$7=$S$7,R8=S8)*EXACT($R$7&lt;$S$7,R8&lt;S8)),$AO$7,0)))</f>
        <v>0</v>
      </c>
      <c r="U8" s="17" t="s">
        <v>2</v>
      </c>
      <c r="V8" s="18" t="s">
        <v>74</v>
      </c>
      <c r="W8" s="66" t="str">
        <f>IF(OR(EXACT($U$7,U8)*(EXACT($V$7,V8)))=TRUE,$AO$9,IF(($V$7-$U$7=V8-U8),$AO$8,IF(OR(EXACT($U$7&gt;$V$7,U8&gt;V8)*EXACT($U$7=$V$7,U8=V8)*EXACT($U$7&lt;$V$7,U8&lt;V8)),$AO$7,0)))</f>
        <v>2</v>
      </c>
      <c r="X8" s="17" t="s">
        <v>20</v>
      </c>
      <c r="Y8" s="18" t="s">
        <v>76</v>
      </c>
      <c r="Z8" s="19" t="str">
        <f>IF(OR(EXACT($X$7,X8)*(EXACT($Y$7,Y8)))=TRUE,$AO$9,IF(($Y$7-$X$7=Y8-X8),$AO$8,IF(OR(EXACT($X$7&gt;$Y$7,X8&gt;Y8)*EXACT($X$7=$Y$7,X8=Y8)*EXACT($X$7&lt;$Y$7,X8&lt;Y8)),$AO$7,0)))</f>
        <v>2</v>
      </c>
      <c r="AA8" s="17" t="s">
        <v>76</v>
      </c>
      <c r="AB8" s="18" t="s">
        <v>2</v>
      </c>
      <c r="AC8" s="19">
        <f t="shared" ref="AC8" si="5">IF(OR(EXACT($AA$7,AA8)*(EXACT($AB$7,AB8)))=TRUE,$AO$9,IF(($AB$7-$AA$7=AB8-AA8),$AO$8,IF(OR(EXACT($AA$7&gt;$AB$7,AA8&gt;AB8)*EXACT($AA$7=$AB$7,AA8=AB8)*EXACT($AA$7&lt;$AB$7,AA8&lt;AB8)),$AO$7,0)))</f>
        <v>0</v>
      </c>
      <c r="AD8" s="20"/>
      <c r="AE8" s="18"/>
      <c r="AF8" s="19"/>
      <c r="AG8" s="21">
        <f t="shared" ref="AG8" si="6">E8+K8+Q8+T8+N8+H8+W8+Z8+AC8+AF8</f>
        <v>4</v>
      </c>
      <c r="AH8" s="22"/>
      <c r="AI8" s="23"/>
      <c r="AJ8" s="24">
        <f t="shared" ref="AJ8" si="7">AG8+AH8</f>
        <v>4</v>
      </c>
      <c r="AK8" s="25">
        <f t="shared" ref="AK8:AK27" si="8">RANK(AJ8,$AJ$8:$AJ$27)</f>
        <v>18</v>
      </c>
      <c r="AL8" s="40" t="s">
        <v>66</v>
      </c>
      <c r="AM8" s="41"/>
      <c r="AN8" s="41"/>
      <c r="AO8" s="42" t="s">
        <v>2</v>
      </c>
    </row>
    <row r="9" spans="1:42" ht="24.9" customHeight="1" thickBot="1">
      <c r="A9" s="29">
        <f t="shared" ref="A9:A27" si="9">AK9</f>
        <v>17</v>
      </c>
      <c r="B9" s="21" t="s">
        <v>90</v>
      </c>
      <c r="C9" s="17" t="s">
        <v>74</v>
      </c>
      <c r="D9" s="18" t="s">
        <v>74</v>
      </c>
      <c r="E9" s="85">
        <f>IF(OR(EXACT($C$7,C9)*(EXACT($D$7,D9)))=TRUE,$AO$9,IF(($D$7-$C$7=D9-C9),$AO$8,IF(OR(EXACT($C$7&gt;$D$7,C9&gt;D9)*EXACT($C$7=$D$7,C9=D9)*EXACT($C$7&lt;$D$7,C9&lt;D9)),$AO$7,0)))*2*2</f>
        <v>0</v>
      </c>
      <c r="F9" s="17" t="s">
        <v>2</v>
      </c>
      <c r="G9" s="18" t="s">
        <v>19</v>
      </c>
      <c r="H9" s="19">
        <f t="shared" ref="H9:H27" si="10">IF(OR(EXACT($F$7,F9)*(EXACT($G$7,G9)))=TRUE,$AO$9,IF(($G$7-$F$7=G9-F9),$AO$8,IF(OR(EXACT($F$7&gt;$G$7,F9&gt;G9)*EXACT($F$7=$G$7,F9=G9)*EXACT($F$7&lt;$G$7,F9&lt;G9)),$AO$7,0)))</f>
        <v>0</v>
      </c>
      <c r="I9" s="17" t="s">
        <v>76</v>
      </c>
      <c r="J9" s="18" t="s">
        <v>19</v>
      </c>
      <c r="K9" s="19" t="str">
        <f t="shared" ref="K9:K19" si="11">IF(OR(EXACT($I$7,I9)*(EXACT($J$7,J9)))=TRUE,$AO$9,IF(($J$7-$I$7=J9-I9),$AO$8,IF(OR(EXACT($I$7&gt;$J$7,I9&gt;J9)*EXACT($I$7=$J$7,I9=J9)*EXACT($I$7&lt;$J$7,I9&lt;J9)),$AO$7,0)))</f>
        <v>2</v>
      </c>
      <c r="L9" s="17" t="s">
        <v>19</v>
      </c>
      <c r="M9" s="18" t="s">
        <v>74</v>
      </c>
      <c r="N9" s="66">
        <f t="shared" ref="N9:N27" si="12">IF(OR(EXACT($L$7,L9)*(EXACT($M$7,M9)))=TRUE,$AO$9,IF(($M$7-$L$7=M9-L9),$AO$8,IF(OR(EXACT($L$7&gt;$M$7,L9&gt;M9)*EXACT($L$7=$M$7,L9=M9)*EXACT($L$7&lt;$M$7,L9&lt;M9)),$AO$7,0)))</f>
        <v>0</v>
      </c>
      <c r="O9" s="17" t="s">
        <v>74</v>
      </c>
      <c r="P9" s="18" t="s">
        <v>74</v>
      </c>
      <c r="Q9" s="19">
        <f t="shared" ref="Q9:Q27" si="13">IF(OR(EXACT($O$7,O9)*(EXACT($P$7,P9)))=TRUE,$AO$9,IF(($P$7-$O$7=P9-O9),$AO$8,IF(OR(EXACT($O$7&gt;$P$7,O9&gt;P9)*EXACT($O$7=$P$7,O9=P9)*EXACT($O$7&lt;$P$7,O9&lt;P9)),$AO$7,0)))</f>
        <v>0</v>
      </c>
      <c r="R9" s="17" t="s">
        <v>19</v>
      </c>
      <c r="S9" s="18" t="s">
        <v>19</v>
      </c>
      <c r="T9" s="19">
        <f>IF(OR(EXACT($R$7,R9)*(EXACT($S$7,S9)))=TRUE,$AO$9,IF(($S$7-$R$7=S9-R9),$AO$8,IF(OR(EXACT($R$7&gt;$S$7,R9&gt;S9)*EXACT($R$7=$S$7,R9=S9)*EXACT($R$7&lt;$S$7,R9&lt;S9)),$AO$7,0)))</f>
        <v>0</v>
      </c>
      <c r="U9" s="17" t="s">
        <v>2</v>
      </c>
      <c r="V9" s="18" t="s">
        <v>74</v>
      </c>
      <c r="W9" s="66" t="str">
        <f>IF(OR(EXACT($U$7,U9)*(EXACT($V$7,V9)))=TRUE,$AO$9,IF(($V$7-$U$7=V9-U9),$AO$8,IF(OR(EXACT($U$7&gt;$V$7,U9&gt;V9)*EXACT($U$7=$V$7,U9=V9)*EXACT($U$7&lt;$V$7,U9&lt;V9)),$AO$7,0)))</f>
        <v>2</v>
      </c>
      <c r="X9" s="17" t="s">
        <v>77</v>
      </c>
      <c r="Y9" s="18" t="s">
        <v>74</v>
      </c>
      <c r="Z9" s="19" t="str">
        <f>IF(OR(EXACT($X$7,X9)*(EXACT($Y$7,Y9)))=TRUE,$AO$9,IF(($Y$7-$X$7=Y9-X9),#REF!,IF(OR(EXACT($X$7&gt;$Y$7,X9&gt;Y9)*EXACT($X$7=$Y$7,X9=Y9)*EXACT($X$7&lt;$Y$7,X9&lt;Y9)),$AO$7,0)))</f>
        <v>2</v>
      </c>
      <c r="AA9" s="17" t="s">
        <v>74</v>
      </c>
      <c r="AB9" s="18" t="s">
        <v>2</v>
      </c>
      <c r="AC9" s="19">
        <f t="shared" ref="AC9:AC27" si="14">IF(OR(EXACT($AA$7,AA9)*(EXACT($AB$7,AB9)))=TRUE,$AO$9,IF(($AB$7-$AA$7=AB9-AA9),$AO$8,IF(OR(EXACT($AA$7&gt;$AB$7,AA9&gt;AB9)*EXACT($AA$7=$AB$7,AA9=AB9)*EXACT($AA$7&lt;$AB$7,AA9&lt;AB9)),$AO$7,0)))</f>
        <v>0</v>
      </c>
      <c r="AD9" s="28"/>
      <c r="AE9" s="26"/>
      <c r="AF9" s="19"/>
      <c r="AG9" s="21">
        <f t="shared" ref="AG9:AG27" si="15">E9+K9+Q9+T9+N9+H9+W9+Z9+AC9+AF9</f>
        <v>6</v>
      </c>
      <c r="AH9" s="22"/>
      <c r="AI9" s="23"/>
      <c r="AJ9" s="24">
        <f t="shared" ref="AJ9:AJ27" si="16">AG9+AH9</f>
        <v>6</v>
      </c>
      <c r="AK9" s="25">
        <f t="shared" si="8"/>
        <v>17</v>
      </c>
      <c r="AL9" s="37" t="s">
        <v>23</v>
      </c>
      <c r="AM9" s="34"/>
      <c r="AN9" s="43"/>
      <c r="AO9" s="44" t="s">
        <v>20</v>
      </c>
    </row>
    <row r="10" spans="1:42" ht="24.9" customHeight="1" thickBot="1">
      <c r="A10" s="29">
        <f t="shared" si="9"/>
        <v>11</v>
      </c>
      <c r="B10" s="21" t="s">
        <v>95</v>
      </c>
      <c r="C10" s="17"/>
      <c r="D10" s="18"/>
      <c r="E10" s="19">
        <f>IF(OR(EXACT($C$7,C10)*(EXACT($D$7,D10)))=TRUE,$AO$9,IF(($D$7-$C$7=D10-C10),$AO$8,IF(OR(EXACT($C$7&gt;$D$7,C10&gt;D10)*EXACT($C$7=$D$7,C10=D10)*EXACT($C$7&lt;$D$7,C10&lt;D10)),$AO$7,0)))</f>
        <v>0</v>
      </c>
      <c r="F10" s="17" t="s">
        <v>19</v>
      </c>
      <c r="G10" s="18" t="s">
        <v>74</v>
      </c>
      <c r="H10" s="19">
        <f t="shared" si="10"/>
        <v>0</v>
      </c>
      <c r="I10" s="17" t="s">
        <v>74</v>
      </c>
      <c r="J10" s="18" t="s">
        <v>19</v>
      </c>
      <c r="K10" s="19" t="str">
        <f t="shared" si="11"/>
        <v>3</v>
      </c>
      <c r="L10" s="17" t="s">
        <v>19</v>
      </c>
      <c r="M10" s="18" t="s">
        <v>76</v>
      </c>
      <c r="N10" s="66">
        <f t="shared" si="12"/>
        <v>0</v>
      </c>
      <c r="O10" s="17" t="s">
        <v>19</v>
      </c>
      <c r="P10" s="18" t="s">
        <v>19</v>
      </c>
      <c r="Q10" s="19">
        <f t="shared" si="13"/>
        <v>0</v>
      </c>
      <c r="R10" s="17" t="s">
        <v>19</v>
      </c>
      <c r="S10" s="18" t="s">
        <v>74</v>
      </c>
      <c r="T10" s="19">
        <f>IF(OR(EXACT($R$7,R10)*(EXACT($S$7,S10)))=TRUE,$AO$9,IF(($S$7-$R$7=S10-R10),$AO$8,IF(OR(EXACT($R$7&gt;$S$7,R10&gt;S10)*EXACT($R$7=$S$7,R10=S10)*EXACT($R$7&lt;$S$7,R10&lt;S10)),$AO$7,0)))</f>
        <v>0</v>
      </c>
      <c r="U10" s="17" t="s">
        <v>19</v>
      </c>
      <c r="V10" s="18" t="s">
        <v>74</v>
      </c>
      <c r="W10" s="66" t="str">
        <f>IF(OR(EXACT($U$7,U10)*(EXACT($V$7,V10)))=TRUE,$AO$9,IF(($V$7-$U$7=V10-U10),$AO$8,IF(OR(EXACT($U$7&gt;$V$7,U10&gt;V10)*EXACT($U$7=$V$7,U10=V10)*EXACT($U$7&lt;$V$7,U10&lt;V10)),$AO$7,0)))</f>
        <v>2</v>
      </c>
      <c r="X10" s="17" t="s">
        <v>2</v>
      </c>
      <c r="Y10" s="18" t="s">
        <v>76</v>
      </c>
      <c r="Z10" s="85">
        <f>IF(OR(EXACT($X$7,X10)*(EXACT($Y$7,Y10)))=TRUE,$AO$9,IF(($Y$7-$X$7=Y10-X10),$AO$8,IF(OR(EXACT($X$7&gt;$Y$7,X10&gt;Y10)*EXACT($X$7=$Y$7,X10=Y10)*EXACT($X$7&lt;$Y$7,X10&lt;Y10)),$AO$7,0)))*2</f>
        <v>4</v>
      </c>
      <c r="AA10" s="17" t="s">
        <v>74</v>
      </c>
      <c r="AB10" s="18" t="s">
        <v>19</v>
      </c>
      <c r="AC10" s="19">
        <f t="shared" si="14"/>
        <v>0</v>
      </c>
      <c r="AD10" s="28"/>
      <c r="AE10" s="26"/>
      <c r="AF10" s="19"/>
      <c r="AG10" s="21">
        <f t="shared" si="15"/>
        <v>9</v>
      </c>
      <c r="AH10" s="22"/>
      <c r="AI10" s="23"/>
      <c r="AJ10" s="24">
        <f t="shared" si="16"/>
        <v>9</v>
      </c>
      <c r="AK10" s="25">
        <f t="shared" si="8"/>
        <v>11</v>
      </c>
      <c r="AL10" s="80"/>
      <c r="AM10" s="81"/>
      <c r="AN10" s="81"/>
      <c r="AO10" s="82"/>
    </row>
    <row r="11" spans="1:42" ht="24.9" customHeight="1" thickBot="1">
      <c r="A11" s="29">
        <f t="shared" si="9"/>
        <v>8</v>
      </c>
      <c r="B11" s="21" t="s">
        <v>98</v>
      </c>
      <c r="C11" s="17" t="s">
        <v>20</v>
      </c>
      <c r="D11" s="18" t="s">
        <v>76</v>
      </c>
      <c r="E11" s="19" t="str">
        <f>IF(OR(EXACT($C$7,C11)*(EXACT($D$7,D11)))=TRUE,$AO$9,IF(($D$7-$C$7=D11-C11),$AO$8,IF(OR(EXACT($C$7&gt;$D$7,C11&gt;D11)*EXACT($C$7=$D$7,C11=D11)*EXACT($C$7&lt;$D$7,C11&lt;D11)),$AO$7,0)))</f>
        <v>2</v>
      </c>
      <c r="F11" s="17" t="s">
        <v>19</v>
      </c>
      <c r="G11" s="18" t="s">
        <v>19</v>
      </c>
      <c r="H11" s="19">
        <f t="shared" si="10"/>
        <v>0</v>
      </c>
      <c r="I11" s="17" t="s">
        <v>74</v>
      </c>
      <c r="J11" s="18" t="s">
        <v>2</v>
      </c>
      <c r="K11" s="19" t="str">
        <f t="shared" si="11"/>
        <v>2</v>
      </c>
      <c r="L11" s="17" t="s">
        <v>19</v>
      </c>
      <c r="M11" s="18" t="s">
        <v>74</v>
      </c>
      <c r="N11" s="66">
        <f t="shared" si="12"/>
        <v>0</v>
      </c>
      <c r="O11" s="17" t="s">
        <v>74</v>
      </c>
      <c r="P11" s="18" t="s">
        <v>74</v>
      </c>
      <c r="Q11" s="19">
        <f t="shared" si="13"/>
        <v>0</v>
      </c>
      <c r="R11" s="17" t="s">
        <v>2</v>
      </c>
      <c r="S11" s="18" t="s">
        <v>19</v>
      </c>
      <c r="T11" s="19">
        <f>IF(OR(EXACT($R$7,R11)*(EXACT($S$7,S11)))=TRUE,$AO$9,IF(($S$7-$R$7=S11-R11),#REF!,IF(OR(EXACT($R$7&gt;$S$7,R11&gt;S11)*EXACT($R$7=$S$7,R11=S11)*EXACT($R$7&lt;$S$7,R11&lt;S11)),$AO$7,0)))</f>
        <v>0</v>
      </c>
      <c r="U11" s="17" t="s">
        <v>2</v>
      </c>
      <c r="V11" s="18" t="s">
        <v>74</v>
      </c>
      <c r="W11" s="85">
        <f>IF(OR(EXACT($U$7,U11)*(EXACT($V$7,V11)))=TRUE,$AO$9,IF(($V$7-$U$7=V11-U11),$AO$8,IF(OR(EXACT($U$7&gt;$V$7,U11&gt;V11)*EXACT($U$7=$V$7,U11=V11)*EXACT($U$7&lt;$V$7,U11&lt;V11)),$AO$7,0)))*2</f>
        <v>4</v>
      </c>
      <c r="X11" s="17" t="s">
        <v>19</v>
      </c>
      <c r="Y11" s="18" t="s">
        <v>74</v>
      </c>
      <c r="Z11" s="19" t="str">
        <f>IF(OR(EXACT($X$7,X11)*(EXACT($Y$7,Y11)))=TRUE,$AO$9,IF(($Y$7-$X$7=Y11-X11),$AO$8,IF(OR(EXACT($X$7&gt;$Y$7,X11&gt;Y11)*EXACT($X$7=$Y$7,X11=Y11)*EXACT($X$7&lt;$Y$7,X11&lt;Y11)),$AO$7,0)))</f>
        <v>2</v>
      </c>
      <c r="AA11" s="17" t="s">
        <v>19</v>
      </c>
      <c r="AB11" s="18" t="s">
        <v>2</v>
      </c>
      <c r="AC11" s="19">
        <f t="shared" si="14"/>
        <v>0</v>
      </c>
      <c r="AD11" s="28"/>
      <c r="AE11" s="26"/>
      <c r="AF11" s="19"/>
      <c r="AG11" s="21">
        <f t="shared" si="15"/>
        <v>10</v>
      </c>
      <c r="AH11" s="22"/>
      <c r="AI11" s="23"/>
      <c r="AJ11" s="24">
        <f t="shared" si="16"/>
        <v>10</v>
      </c>
      <c r="AK11" s="25">
        <f t="shared" si="8"/>
        <v>8</v>
      </c>
      <c r="AL11" s="1"/>
      <c r="AP11" s="67"/>
    </row>
    <row r="12" spans="1:42" ht="24.9" customHeight="1" thickBot="1">
      <c r="A12" s="29">
        <f t="shared" si="9"/>
        <v>2</v>
      </c>
      <c r="B12" s="21" t="s">
        <v>88</v>
      </c>
      <c r="C12" s="17" t="s">
        <v>2</v>
      </c>
      <c r="D12" s="18" t="s">
        <v>74</v>
      </c>
      <c r="E12" s="86">
        <f>IF(OR(EXACT($C$7,C12)*(EXACT($D$7,D12)))=TRUE,$AO$9,IF(($D$7-$C$7=D12-C12),$AO$8,IF(OR(EXACT($C$7&gt;$D$7,C12&gt;D12)*EXACT($C$7=$D$7,C12=D12)*EXACT($C$7&lt;$D$7,C12&lt;D12)),$AO$7,0)))*2</f>
        <v>4</v>
      </c>
      <c r="F12" s="17" t="s">
        <v>74</v>
      </c>
      <c r="G12" s="18" t="s">
        <v>2</v>
      </c>
      <c r="H12" s="19" t="str">
        <f t="shared" si="10"/>
        <v>2</v>
      </c>
      <c r="I12" s="17" t="s">
        <v>19</v>
      </c>
      <c r="J12" s="18" t="s">
        <v>74</v>
      </c>
      <c r="K12" s="19">
        <f t="shared" si="11"/>
        <v>0</v>
      </c>
      <c r="L12" s="17" t="s">
        <v>2</v>
      </c>
      <c r="M12" s="18" t="s">
        <v>74</v>
      </c>
      <c r="N12" s="66">
        <f t="shared" si="12"/>
        <v>0</v>
      </c>
      <c r="O12" s="17" t="s">
        <v>19</v>
      </c>
      <c r="P12" s="18" t="s">
        <v>19</v>
      </c>
      <c r="Q12" s="19">
        <f t="shared" si="13"/>
        <v>0</v>
      </c>
      <c r="R12" s="17" t="s">
        <v>19</v>
      </c>
      <c r="S12" s="18" t="s">
        <v>2</v>
      </c>
      <c r="T12" s="19" t="str">
        <f>IF(OR(EXACT($R$7,R12)*(EXACT($S$7,S12)))=TRUE,$AO$9,IF(($S$7-$R$7=S12-R12),#REF!,IF(OR(EXACT($R$7&gt;$S$7,R12&gt;S12)*EXACT($R$7=$S$7,R12=S12)*EXACT($R$7&lt;$S$7,R12&lt;S12)),$AO$7,0)))</f>
        <v>2</v>
      </c>
      <c r="U12" s="17" t="s">
        <v>2</v>
      </c>
      <c r="V12" s="18" t="s">
        <v>19</v>
      </c>
      <c r="W12" s="66" t="str">
        <f t="shared" ref="W12:W21" si="17">IF(OR(EXACT($U$7,U12)*(EXACT($V$7,V12)))=TRUE,$AO$9,IF(($V$7-$U$7=V12-U12),$AO$8,IF(OR(EXACT($U$7&gt;$V$7,U12&gt;V12)*EXACT($U$7=$V$7,U12=V12)*EXACT($U$7&lt;$V$7,U12&lt;V12)),$AO$7,0)))</f>
        <v>2</v>
      </c>
      <c r="X12" s="17" t="s">
        <v>2</v>
      </c>
      <c r="Y12" s="18" t="s">
        <v>74</v>
      </c>
      <c r="Z12" s="19" t="str">
        <f>IF(OR(EXACT($X$7,X12)*(EXACT($Y$7,Y12)))=TRUE,$AO$9,IF(($Y$7-$X$7=Y12-X12),$AO$8,IF(OR(EXACT($X$7&gt;$Y$7,X12&gt;Y12)*EXACT($X$7=$Y$7,X12=Y12)*EXACT($X$7&lt;$Y$7,X12&lt;Y12)),$AO$7,0)))</f>
        <v>5</v>
      </c>
      <c r="AA12" s="17" t="s">
        <v>74</v>
      </c>
      <c r="AB12" s="18" t="s">
        <v>2</v>
      </c>
      <c r="AC12" s="19">
        <f t="shared" si="14"/>
        <v>0</v>
      </c>
      <c r="AD12" s="28"/>
      <c r="AE12" s="26"/>
      <c r="AF12" s="19"/>
      <c r="AG12" s="21">
        <f t="shared" si="15"/>
        <v>15</v>
      </c>
      <c r="AH12" s="22"/>
      <c r="AI12" s="23"/>
      <c r="AJ12" s="24">
        <f t="shared" si="16"/>
        <v>15</v>
      </c>
      <c r="AK12" s="25">
        <f t="shared" si="8"/>
        <v>2</v>
      </c>
      <c r="AL12" s="1"/>
    </row>
    <row r="13" spans="1:42" ht="24.9" customHeight="1" thickBot="1">
      <c r="A13" s="29">
        <f t="shared" si="9"/>
        <v>16</v>
      </c>
      <c r="B13" s="21" t="s">
        <v>75</v>
      </c>
      <c r="C13" s="17" t="s">
        <v>74</v>
      </c>
      <c r="D13" s="18" t="s">
        <v>74</v>
      </c>
      <c r="E13" s="85">
        <f>IF(OR(EXACT($C$7,C13)*(EXACT($D$7,D13)))=TRUE,$AO$9,IF(($D$7-$C$7=D13-C13),$AO$8,IF(OR(EXACT($C$7&gt;$D$7,C13&gt;D13)*EXACT($C$7=$D$7,C13=D13)*EXACT($C$7&lt;$D$7,C13&lt;D13)),$AO$7,0)))*2*2</f>
        <v>0</v>
      </c>
      <c r="F13" s="17" t="s">
        <v>74</v>
      </c>
      <c r="G13" s="18" t="s">
        <v>74</v>
      </c>
      <c r="H13" s="19">
        <f t="shared" si="10"/>
        <v>0</v>
      </c>
      <c r="I13" s="17" t="s">
        <v>74</v>
      </c>
      <c r="J13" s="18" t="s">
        <v>19</v>
      </c>
      <c r="K13" s="19" t="str">
        <f t="shared" si="11"/>
        <v>3</v>
      </c>
      <c r="L13" s="17" t="s">
        <v>2</v>
      </c>
      <c r="M13" s="18" t="s">
        <v>76</v>
      </c>
      <c r="N13" s="66">
        <f t="shared" si="12"/>
        <v>0</v>
      </c>
      <c r="O13" s="17" t="s">
        <v>74</v>
      </c>
      <c r="P13" s="18" t="s">
        <v>74</v>
      </c>
      <c r="Q13" s="19">
        <f t="shared" si="13"/>
        <v>0</v>
      </c>
      <c r="R13" s="17" t="s">
        <v>19</v>
      </c>
      <c r="S13" s="18" t="s">
        <v>74</v>
      </c>
      <c r="T13" s="19">
        <f>IF(OR(EXACT($R$7,R13)*(EXACT($S$7,S13)))=TRUE,$AO$9,IF(($S$7-$R$7=S13-R13),#REF!,IF(OR(EXACT($R$7&gt;$S$7,R13&gt;S13)*EXACT($R$7=$S$7,R13=S13)*EXACT($R$7&lt;$S$7,R13&lt;S13)),$AO$7,0)))</f>
        <v>0</v>
      </c>
      <c r="U13" s="17" t="s">
        <v>19</v>
      </c>
      <c r="V13" s="18" t="s">
        <v>74</v>
      </c>
      <c r="W13" s="66" t="str">
        <f t="shared" si="17"/>
        <v>2</v>
      </c>
      <c r="X13" s="17" t="s">
        <v>2</v>
      </c>
      <c r="Y13" s="18" t="s">
        <v>76</v>
      </c>
      <c r="Z13" s="19" t="str">
        <f>IF(OR(EXACT($X$7,X13)*(EXACT($Y$7,Y13)))=TRUE,$AO$9,IF(($Y$7-$X$7=Y13-X13),$AO$8,IF(OR(EXACT($X$7&gt;$Y$7,X13&gt;Y13)*EXACT($X$7=$Y$7,X13=Y13)*EXACT($X$7&lt;$Y$7,X13&lt;Y13)),$AO$7,0)))</f>
        <v>2</v>
      </c>
      <c r="AA13" s="17" t="s">
        <v>2</v>
      </c>
      <c r="AB13" s="18" t="s">
        <v>76</v>
      </c>
      <c r="AC13" s="19">
        <f t="shared" si="14"/>
        <v>0</v>
      </c>
      <c r="AD13" s="28"/>
      <c r="AE13" s="26"/>
      <c r="AF13" s="19"/>
      <c r="AG13" s="21">
        <f t="shared" si="15"/>
        <v>7</v>
      </c>
      <c r="AH13" s="22"/>
      <c r="AI13" s="23"/>
      <c r="AJ13" s="24">
        <f t="shared" si="16"/>
        <v>7</v>
      </c>
      <c r="AK13" s="25">
        <f t="shared" si="8"/>
        <v>16</v>
      </c>
      <c r="AL13" s="1"/>
    </row>
    <row r="14" spans="1:42" ht="24.9" customHeight="1" thickBot="1">
      <c r="A14" s="29">
        <f t="shared" si="9"/>
        <v>1</v>
      </c>
      <c r="B14" s="21" t="s">
        <v>93</v>
      </c>
      <c r="C14" s="17" t="s">
        <v>77</v>
      </c>
      <c r="D14" s="18" t="s">
        <v>74</v>
      </c>
      <c r="E14" s="19" t="str">
        <f>IF(OR(EXACT($C$7,C14)*(EXACT($D$7,D14)))=TRUE,$AO$9,IF(($D$7-$C$7=D14-C14),$AO$8,IF(OR(EXACT($C$7&gt;$D$7,C14&gt;D14)*EXACT($C$7=$D$7,C14=D14)*EXACT($C$7&lt;$D$7,C14&lt;D14)),$AO$7,0)))</f>
        <v>2</v>
      </c>
      <c r="F14" s="17" t="s">
        <v>19</v>
      </c>
      <c r="G14" s="18" t="s">
        <v>74</v>
      </c>
      <c r="H14" s="19">
        <f t="shared" si="10"/>
        <v>0</v>
      </c>
      <c r="I14" s="17" t="s">
        <v>74</v>
      </c>
      <c r="J14" s="18" t="s">
        <v>2</v>
      </c>
      <c r="K14" s="19" t="str">
        <f t="shared" si="11"/>
        <v>2</v>
      </c>
      <c r="L14" s="17" t="s">
        <v>2</v>
      </c>
      <c r="M14" s="18" t="s">
        <v>19</v>
      </c>
      <c r="N14" s="66">
        <f t="shared" si="12"/>
        <v>0</v>
      </c>
      <c r="O14" s="17" t="s">
        <v>74</v>
      </c>
      <c r="P14" s="18" t="s">
        <v>19</v>
      </c>
      <c r="Q14" s="19" t="str">
        <f t="shared" si="13"/>
        <v>3</v>
      </c>
      <c r="R14" s="17" t="s">
        <v>74</v>
      </c>
      <c r="S14" s="18" t="s">
        <v>74</v>
      </c>
      <c r="T14" s="19">
        <f>IF(OR(EXACT($R$7,R14)*(EXACT($S$7,S14)))=TRUE,$AO$9,IF(($S$7-$R$7=S14-R14),#REF!,IF(OR(EXACT($R$7&gt;$S$7,R14&gt;S14)*EXACT($R$7=$S$7,R14=S14)*EXACT($R$7&lt;$S$7,R14&lt;S14)),$AO$7,0)))</f>
        <v>0</v>
      </c>
      <c r="U14" s="17" t="s">
        <v>19</v>
      </c>
      <c r="V14" s="18" t="s">
        <v>74</v>
      </c>
      <c r="W14" s="66" t="str">
        <f t="shared" si="17"/>
        <v>2</v>
      </c>
      <c r="X14" s="17" t="s">
        <v>2</v>
      </c>
      <c r="Y14" s="18" t="s">
        <v>74</v>
      </c>
      <c r="Z14" s="85">
        <f>IF(OR(EXACT($X$7,X14)*(EXACT($Y$7,Y14)))=TRUE,$AO$9,IF(($Y$7-$X$7=Y14-X14),$AO$8,IF(OR(EXACT($X$7&gt;$Y$7,X14&gt;Y14)*EXACT($X$7=$Y$7,X14=Y14)*EXACT($X$7&lt;$Y$7,X14&lt;Y14)),$AO$7,0)))*2</f>
        <v>10</v>
      </c>
      <c r="AA14" s="17" t="s">
        <v>74</v>
      </c>
      <c r="AB14" s="18" t="s">
        <v>19</v>
      </c>
      <c r="AC14" s="19">
        <f t="shared" si="14"/>
        <v>0</v>
      </c>
      <c r="AD14" s="27"/>
      <c r="AE14" s="26"/>
      <c r="AF14" s="19"/>
      <c r="AG14" s="21">
        <f t="shared" si="15"/>
        <v>19</v>
      </c>
      <c r="AH14" s="22"/>
      <c r="AI14" s="23"/>
      <c r="AJ14" s="24">
        <f t="shared" si="16"/>
        <v>19</v>
      </c>
      <c r="AK14" s="25">
        <f t="shared" si="8"/>
        <v>1</v>
      </c>
      <c r="AL14" s="1"/>
    </row>
    <row r="15" spans="1:42" ht="24.9" customHeight="1" thickBot="1">
      <c r="A15" s="29">
        <f t="shared" si="9"/>
        <v>8</v>
      </c>
      <c r="B15" s="21" t="s">
        <v>81</v>
      </c>
      <c r="C15" s="17" t="s">
        <v>76</v>
      </c>
      <c r="D15" s="18" t="s">
        <v>74</v>
      </c>
      <c r="E15" s="85">
        <f>IF(OR(EXACT($C$7,C15)*(EXACT($D$7,D15)))=TRUE,$AO$9,IF(($D$7-$C$7=D15-C15),$AO$8,IF(OR(EXACT($C$7&gt;$D$7,C15&gt;D15)*EXACT($C$7=$D$7,C15=D15)*EXACT($C$7&lt;$D$7,C15&lt;D15)),$AO$7,0)))*2*2</f>
        <v>0</v>
      </c>
      <c r="F15" s="17" t="s">
        <v>19</v>
      </c>
      <c r="G15" s="18" t="s">
        <v>74</v>
      </c>
      <c r="H15" s="19">
        <f t="shared" si="10"/>
        <v>0</v>
      </c>
      <c r="I15" s="17" t="s">
        <v>74</v>
      </c>
      <c r="J15" s="18" t="s">
        <v>19</v>
      </c>
      <c r="K15" s="19" t="str">
        <f t="shared" si="11"/>
        <v>3</v>
      </c>
      <c r="L15" s="17" t="s">
        <v>19</v>
      </c>
      <c r="M15" s="18" t="s">
        <v>76</v>
      </c>
      <c r="N15" s="66">
        <f t="shared" si="12"/>
        <v>0</v>
      </c>
      <c r="O15" s="17" t="s">
        <v>19</v>
      </c>
      <c r="P15" s="18" t="s">
        <v>74</v>
      </c>
      <c r="Q15" s="19">
        <f t="shared" si="13"/>
        <v>0</v>
      </c>
      <c r="R15" s="17" t="s">
        <v>19</v>
      </c>
      <c r="S15" s="18" t="s">
        <v>76</v>
      </c>
      <c r="T15" s="19">
        <f>IF(OR(EXACT($R$7,R15)*(EXACT($S$7,S15)))=TRUE,$AO$9,IF(($S$7-$R$7=S15-R15),#REF!,IF(OR(EXACT($R$7&gt;$S$7,R15&gt;S15)*EXACT($R$7=$S$7,R15=S15)*EXACT($R$7&lt;$S$7,R15&lt;S15)),$AO$7,0)))</f>
        <v>0</v>
      </c>
      <c r="U15" s="17" t="s">
        <v>2</v>
      </c>
      <c r="V15" s="18" t="s">
        <v>74</v>
      </c>
      <c r="W15" s="66" t="str">
        <f t="shared" si="17"/>
        <v>2</v>
      </c>
      <c r="X15" s="17" t="s">
        <v>2</v>
      </c>
      <c r="Y15" s="18" t="s">
        <v>76</v>
      </c>
      <c r="Z15" s="19" t="str">
        <f t="shared" ref="Z15:Z20" si="18">IF(OR(EXACT($X$7,X15)*(EXACT($Y$7,Y15)))=TRUE,$AO$9,IF(($Y$7-$X$7=Y15-X15),$AO$8,IF(OR(EXACT($X$7&gt;$Y$7,X15&gt;Y15)*EXACT($X$7=$Y$7,X15=Y15)*EXACT($X$7&lt;$Y$7,X15&lt;Y15)),$AO$7,0)))</f>
        <v>2</v>
      </c>
      <c r="AA15" s="17" t="s">
        <v>74</v>
      </c>
      <c r="AB15" s="18" t="s">
        <v>74</v>
      </c>
      <c r="AC15" s="19" t="str">
        <f t="shared" si="14"/>
        <v>3</v>
      </c>
      <c r="AD15" s="28"/>
      <c r="AE15" s="26"/>
      <c r="AF15" s="19"/>
      <c r="AG15" s="21">
        <f t="shared" si="15"/>
        <v>10</v>
      </c>
      <c r="AH15" s="22"/>
      <c r="AI15" s="23"/>
      <c r="AJ15" s="24">
        <f t="shared" si="16"/>
        <v>10</v>
      </c>
      <c r="AK15" s="25">
        <f t="shared" si="8"/>
        <v>8</v>
      </c>
      <c r="AL15" s="1"/>
    </row>
    <row r="16" spans="1:42" ht="24.9" customHeight="1" thickBot="1">
      <c r="A16" s="29">
        <f t="shared" si="9"/>
        <v>11</v>
      </c>
      <c r="B16" s="21" t="s">
        <v>87</v>
      </c>
      <c r="C16" s="17" t="s">
        <v>74</v>
      </c>
      <c r="D16" s="18" t="s">
        <v>74</v>
      </c>
      <c r="E16" s="85">
        <f>IF(OR(EXACT($C$7,C16)*(EXACT($D$7,D16)))=TRUE,$AO$9,IF(($D$7-$C$7=D16-C16),$AO$8,IF(OR(EXACT($C$7&gt;$D$7,C16&gt;D16)*EXACT($C$7=$D$7,C16=D16)*EXACT($C$7&lt;$D$7,C16&lt;D16)),$AO$7,0)))*2*2</f>
        <v>0</v>
      </c>
      <c r="F16" s="17" t="s">
        <v>19</v>
      </c>
      <c r="G16" s="18" t="s">
        <v>74</v>
      </c>
      <c r="H16" s="19">
        <f t="shared" si="10"/>
        <v>0</v>
      </c>
      <c r="I16" s="17" t="s">
        <v>74</v>
      </c>
      <c r="J16" s="18" t="s">
        <v>19</v>
      </c>
      <c r="K16" s="19" t="str">
        <f t="shared" si="11"/>
        <v>3</v>
      </c>
      <c r="L16" s="17" t="s">
        <v>19</v>
      </c>
      <c r="M16" s="18" t="s">
        <v>76</v>
      </c>
      <c r="N16" s="66">
        <f t="shared" si="12"/>
        <v>0</v>
      </c>
      <c r="O16" s="17" t="s">
        <v>74</v>
      </c>
      <c r="P16" s="18" t="s">
        <v>74</v>
      </c>
      <c r="Q16" s="19">
        <f t="shared" si="13"/>
        <v>0</v>
      </c>
      <c r="R16" s="17" t="s">
        <v>74</v>
      </c>
      <c r="S16" s="18" t="s">
        <v>19</v>
      </c>
      <c r="T16" s="19" t="str">
        <f>IF(OR(EXACT($R$7,R16)*(EXACT($S$7,S16)))=TRUE,$AO$9,IF(($S$7-$R$7=S16-R16),#REF!,IF(OR(EXACT($R$7&gt;$S$7,R16&gt;S16)*EXACT($R$7=$S$7,R16=S16)*EXACT($R$7&lt;$S$7,R16&lt;S16)),$AO$7,0)))</f>
        <v>2</v>
      </c>
      <c r="U16" s="17" t="s">
        <v>19</v>
      </c>
      <c r="V16" s="18" t="s">
        <v>74</v>
      </c>
      <c r="W16" s="66" t="str">
        <f t="shared" si="17"/>
        <v>2</v>
      </c>
      <c r="X16" s="17" t="s">
        <v>2</v>
      </c>
      <c r="Y16" s="18" t="s">
        <v>76</v>
      </c>
      <c r="Z16" s="19" t="str">
        <f t="shared" si="18"/>
        <v>2</v>
      </c>
      <c r="AA16" s="17" t="s">
        <v>74</v>
      </c>
      <c r="AB16" s="18" t="s">
        <v>19</v>
      </c>
      <c r="AC16" s="19">
        <f t="shared" si="14"/>
        <v>0</v>
      </c>
      <c r="AD16" s="28"/>
      <c r="AE16" s="26"/>
      <c r="AF16" s="19"/>
      <c r="AG16" s="21">
        <f t="shared" si="15"/>
        <v>9</v>
      </c>
      <c r="AH16" s="22"/>
      <c r="AI16" s="23"/>
      <c r="AJ16" s="24">
        <f t="shared" si="16"/>
        <v>9</v>
      </c>
      <c r="AK16" s="25">
        <f t="shared" si="8"/>
        <v>11</v>
      </c>
      <c r="AL16" s="1"/>
    </row>
    <row r="17" spans="1:38" ht="24.9" customHeight="1" thickBot="1">
      <c r="A17" s="29">
        <f t="shared" si="9"/>
        <v>20</v>
      </c>
      <c r="B17" s="21" t="s">
        <v>80</v>
      </c>
      <c r="C17" s="17" t="s">
        <v>74</v>
      </c>
      <c r="D17" s="18" t="s">
        <v>2</v>
      </c>
      <c r="E17" s="85">
        <f>IF(OR(EXACT($C$7,C17)*(EXACT($D$7,D17)))=TRUE,$AO$9,IF(($D$7-$C$7=D17-C17),$AO$8,IF(OR(EXACT($C$7&gt;$D$7,C17&gt;D17)*EXACT($C$7=$D$7,C17=D17)*EXACT($C$7&lt;$D$7,C17&lt;D17)),$AO$7,0)))*2*2</f>
        <v>0</v>
      </c>
      <c r="F17" s="17" t="s">
        <v>19</v>
      </c>
      <c r="G17" s="18" t="s">
        <v>19</v>
      </c>
      <c r="H17" s="19">
        <f t="shared" si="10"/>
        <v>0</v>
      </c>
      <c r="I17" s="17" t="s">
        <v>74</v>
      </c>
      <c r="J17" s="18" t="s">
        <v>76</v>
      </c>
      <c r="K17" s="19">
        <f t="shared" si="11"/>
        <v>0</v>
      </c>
      <c r="L17" s="17" t="s">
        <v>19</v>
      </c>
      <c r="M17" s="18" t="s">
        <v>76</v>
      </c>
      <c r="N17" s="66">
        <f t="shared" si="12"/>
        <v>0</v>
      </c>
      <c r="O17" s="17" t="s">
        <v>20</v>
      </c>
      <c r="P17" s="18" t="s">
        <v>20</v>
      </c>
      <c r="Q17" s="19">
        <f t="shared" si="13"/>
        <v>0</v>
      </c>
      <c r="R17" s="17" t="s">
        <v>19</v>
      </c>
      <c r="S17" s="18" t="s">
        <v>74</v>
      </c>
      <c r="T17" s="19">
        <f>IF(OR(EXACT($R$7,R17)*(EXACT($S$7,S17)))=TRUE,$AO$9,IF(($S$7-$R$7=S17-R17),#REF!,IF(OR(EXACT($R$7&gt;$S$7,R17&gt;S17)*EXACT($R$7=$S$7,R17=S17)*EXACT($R$7&lt;$S$7,R17&lt;S17)),$AO$7,0)))</f>
        <v>0</v>
      </c>
      <c r="U17" s="17" t="s">
        <v>19</v>
      </c>
      <c r="V17" s="18" t="s">
        <v>19</v>
      </c>
      <c r="W17" s="66">
        <f t="shared" si="17"/>
        <v>0</v>
      </c>
      <c r="X17" s="17" t="s">
        <v>74</v>
      </c>
      <c r="Y17" s="18" t="s">
        <v>74</v>
      </c>
      <c r="Z17" s="19">
        <f t="shared" si="18"/>
        <v>0</v>
      </c>
      <c r="AA17" s="17" t="s">
        <v>76</v>
      </c>
      <c r="AB17" s="18" t="s">
        <v>19</v>
      </c>
      <c r="AC17" s="19">
        <f t="shared" si="14"/>
        <v>0</v>
      </c>
      <c r="AD17" s="28"/>
      <c r="AE17" s="26"/>
      <c r="AF17" s="19"/>
      <c r="AG17" s="21">
        <f t="shared" si="15"/>
        <v>0</v>
      </c>
      <c r="AH17" s="22"/>
      <c r="AI17" s="23"/>
      <c r="AJ17" s="24">
        <f t="shared" si="16"/>
        <v>0</v>
      </c>
      <c r="AK17" s="25">
        <f t="shared" si="8"/>
        <v>20</v>
      </c>
      <c r="AL17" s="1"/>
    </row>
    <row r="18" spans="1:38" ht="24.9" customHeight="1" thickBot="1">
      <c r="A18" s="29">
        <f t="shared" si="9"/>
        <v>4</v>
      </c>
      <c r="B18" s="21" t="s">
        <v>84</v>
      </c>
      <c r="C18" s="17" t="s">
        <v>76</v>
      </c>
      <c r="D18" s="18" t="s">
        <v>74</v>
      </c>
      <c r="E18" s="85">
        <f>IF(OR(EXACT($C$7,C18)*(EXACT($D$7,D18)))=TRUE,$AO$9,IF(($D$7-$C$7=D18-C18),$AO$8,IF(OR(EXACT($C$7&gt;$D$7,C18&gt;D18)*EXACT($C$7=$D$7,C18=D18)*EXACT($C$7&lt;$D$7,C18&lt;D18)),$AO$7,0)))*2*2</f>
        <v>0</v>
      </c>
      <c r="F18" s="17" t="s">
        <v>74</v>
      </c>
      <c r="G18" s="18" t="s">
        <v>19</v>
      </c>
      <c r="H18" s="19" t="str">
        <f t="shared" si="10"/>
        <v>2</v>
      </c>
      <c r="I18" s="17" t="s">
        <v>74</v>
      </c>
      <c r="J18" s="18" t="s">
        <v>19</v>
      </c>
      <c r="K18" s="19" t="str">
        <f t="shared" si="11"/>
        <v>3</v>
      </c>
      <c r="L18" s="17" t="s">
        <v>77</v>
      </c>
      <c r="M18" s="18" t="s">
        <v>76</v>
      </c>
      <c r="N18" s="66">
        <f t="shared" si="12"/>
        <v>0</v>
      </c>
      <c r="O18" s="17" t="s">
        <v>74</v>
      </c>
      <c r="P18" s="18" t="s">
        <v>19</v>
      </c>
      <c r="Q18" s="19" t="str">
        <f t="shared" si="13"/>
        <v>3</v>
      </c>
      <c r="R18" s="17" t="s">
        <v>74</v>
      </c>
      <c r="S18" s="18" t="s">
        <v>19</v>
      </c>
      <c r="T18" s="19" t="str">
        <f>IF(OR(EXACT($R$7,R18)*(EXACT($S$7,S18)))=TRUE,$AO$9,IF(($S$7-$R$7=S18-R18),#REF!,IF(OR(EXACT($R$7&gt;$S$7,R18&gt;S18)*EXACT($R$7=$S$7,R18=S18)*EXACT($R$7&lt;$S$7,R18&lt;S18)),$AO$7,0)))</f>
        <v>2</v>
      </c>
      <c r="U18" s="17" t="s">
        <v>19</v>
      </c>
      <c r="V18" s="18" t="s">
        <v>76</v>
      </c>
      <c r="W18" s="66" t="str">
        <f t="shared" si="17"/>
        <v>2</v>
      </c>
      <c r="X18" s="17" t="s">
        <v>77</v>
      </c>
      <c r="Y18" s="18" t="s">
        <v>76</v>
      </c>
      <c r="Z18" s="19" t="str">
        <f t="shared" si="18"/>
        <v>2</v>
      </c>
      <c r="AA18" s="17" t="s">
        <v>76</v>
      </c>
      <c r="AB18" s="18" t="s">
        <v>19</v>
      </c>
      <c r="AC18" s="19">
        <f t="shared" si="14"/>
        <v>0</v>
      </c>
      <c r="AD18" s="28"/>
      <c r="AE18" s="26"/>
      <c r="AF18" s="19"/>
      <c r="AG18" s="21">
        <f t="shared" si="15"/>
        <v>14</v>
      </c>
      <c r="AH18" s="22"/>
      <c r="AI18" s="23"/>
      <c r="AJ18" s="24">
        <f t="shared" si="16"/>
        <v>14</v>
      </c>
      <c r="AK18" s="25">
        <f t="shared" si="8"/>
        <v>4</v>
      </c>
      <c r="AL18" s="1"/>
    </row>
    <row r="19" spans="1:38" ht="24.9" customHeight="1" thickBot="1">
      <c r="A19" s="29">
        <f t="shared" si="9"/>
        <v>2</v>
      </c>
      <c r="B19" s="21" t="s">
        <v>89</v>
      </c>
      <c r="C19" s="17" t="s">
        <v>19</v>
      </c>
      <c r="D19" s="18" t="s">
        <v>76</v>
      </c>
      <c r="E19" s="86">
        <f>IF(OR(EXACT($C$7,C19)*(EXACT($D$7,D19)))=TRUE,$AO$9,IF(($D$7-$C$7=D19-C19),$AO$8,IF(OR(EXACT($C$7&gt;$D$7,C19&gt;D19)*EXACT($C$7=$D$7,C19=D19)*EXACT($C$7&lt;$D$7,C19&lt;D19)),$AO$7,0)))*2</f>
        <v>4</v>
      </c>
      <c r="F19" s="17" t="s">
        <v>74</v>
      </c>
      <c r="G19" s="18" t="s">
        <v>74</v>
      </c>
      <c r="H19" s="19">
        <f t="shared" si="10"/>
        <v>0</v>
      </c>
      <c r="I19" s="17" t="s">
        <v>74</v>
      </c>
      <c r="J19" s="18" t="s">
        <v>19</v>
      </c>
      <c r="K19" s="19" t="str">
        <f t="shared" si="11"/>
        <v>3</v>
      </c>
      <c r="L19" s="17" t="s">
        <v>76</v>
      </c>
      <c r="M19" s="18" t="s">
        <v>76</v>
      </c>
      <c r="N19" s="66" t="str">
        <f t="shared" si="12"/>
        <v>3</v>
      </c>
      <c r="O19" s="17" t="s">
        <v>76</v>
      </c>
      <c r="P19" s="18" t="s">
        <v>74</v>
      </c>
      <c r="Q19" s="19" t="str">
        <f t="shared" si="13"/>
        <v>3</v>
      </c>
      <c r="R19" s="17" t="s">
        <v>74</v>
      </c>
      <c r="S19" s="18" t="s">
        <v>74</v>
      </c>
      <c r="T19" s="19">
        <f>IF(OR(EXACT($R$7,R19)*(EXACT($S$7,S19)))=TRUE,$AO$9,IF(($S$7-$R$7=S19-R19),#REF!,IF(OR(EXACT($R$7&gt;$S$7,R19&gt;S19)*EXACT($R$7=$S$7,R19=S19)*EXACT($R$7&lt;$S$7,R19&lt;S19)),$AO$7,0)))</f>
        <v>0</v>
      </c>
      <c r="U19" s="17" t="s">
        <v>76</v>
      </c>
      <c r="V19" s="18" t="s">
        <v>76</v>
      </c>
      <c r="W19" s="66">
        <f t="shared" si="17"/>
        <v>0</v>
      </c>
      <c r="X19" s="17" t="s">
        <v>2</v>
      </c>
      <c r="Y19" s="18" t="s">
        <v>76</v>
      </c>
      <c r="Z19" s="19" t="str">
        <f t="shared" si="18"/>
        <v>2</v>
      </c>
      <c r="AA19" s="17" t="s">
        <v>74</v>
      </c>
      <c r="AB19" s="18" t="s">
        <v>19</v>
      </c>
      <c r="AC19" s="19">
        <f t="shared" si="14"/>
        <v>0</v>
      </c>
      <c r="AD19" s="28"/>
      <c r="AE19" s="26"/>
      <c r="AF19" s="19"/>
      <c r="AG19" s="21">
        <f t="shared" si="15"/>
        <v>15</v>
      </c>
      <c r="AH19" s="22"/>
      <c r="AI19" s="23"/>
      <c r="AJ19" s="24">
        <f t="shared" si="16"/>
        <v>15</v>
      </c>
      <c r="AK19" s="25">
        <f t="shared" si="8"/>
        <v>2</v>
      </c>
      <c r="AL19" s="1"/>
    </row>
    <row r="20" spans="1:38" ht="24.9" customHeight="1" thickBot="1">
      <c r="A20" s="29">
        <f t="shared" si="9"/>
        <v>4</v>
      </c>
      <c r="B20" s="21" t="s">
        <v>83</v>
      </c>
      <c r="C20" s="17" t="s">
        <v>74</v>
      </c>
      <c r="D20" s="18" t="s">
        <v>74</v>
      </c>
      <c r="E20" s="19">
        <f>IF(OR(EXACT($C$7,C20)*(EXACT($D$7,D20)))=TRUE,$AO$9,IF(($D$7-$C$7=D20-C20),$AO$8,IF(OR(EXACT($C$7&gt;$D$7,C20&gt;D20)*EXACT($C$7=$D$7,C20=D20)*EXACT($C$7&lt;$D$7,C20&lt;D20)),$AO$7,0)))</f>
        <v>0</v>
      </c>
      <c r="F20" s="17" t="s">
        <v>19</v>
      </c>
      <c r="G20" s="18" t="s">
        <v>19</v>
      </c>
      <c r="H20" s="19">
        <f t="shared" si="10"/>
        <v>0</v>
      </c>
      <c r="I20" s="17" t="s">
        <v>76</v>
      </c>
      <c r="J20" s="18" t="s">
        <v>19</v>
      </c>
      <c r="K20" s="85">
        <f>IF(OR(EXACT($I$7,I20)*(EXACT($J$7,J20)))=TRUE,$AO$9,IF(($J$7-$I$7=J20-I20),$AO$8,IF(OR(EXACT($I$7&gt;$J$7,I20&gt;J20)*EXACT($I$7=$J$7,I20=J20)*EXACT($I$7&lt;$J$7,I20&lt;J20)),$AO$7,0)))*2</f>
        <v>4</v>
      </c>
      <c r="L20" s="17" t="s">
        <v>2</v>
      </c>
      <c r="M20" s="18" t="s">
        <v>74</v>
      </c>
      <c r="N20" s="66">
        <f t="shared" si="12"/>
        <v>0</v>
      </c>
      <c r="O20" s="17" t="s">
        <v>76</v>
      </c>
      <c r="P20" s="18" t="s">
        <v>74</v>
      </c>
      <c r="Q20" s="19" t="str">
        <f t="shared" si="13"/>
        <v>3</v>
      </c>
      <c r="R20" s="17" t="s">
        <v>19</v>
      </c>
      <c r="S20" s="18" t="s">
        <v>19</v>
      </c>
      <c r="T20" s="19">
        <f>IF(OR(EXACT($R$7,R20)*(EXACT($S$7,S20)))=TRUE,$AO$9,IF(($S$7-$R$7=S20-R20),#REF!,IF(OR(EXACT($R$7&gt;$S$7,R20&gt;S20)*EXACT($R$7=$S$7,R20=S20)*EXACT($R$7&lt;$S$7,R20&lt;S20)),$AO$7,0)))</f>
        <v>0</v>
      </c>
      <c r="U20" s="17" t="s">
        <v>19</v>
      </c>
      <c r="V20" s="18" t="s">
        <v>76</v>
      </c>
      <c r="W20" s="66" t="str">
        <f t="shared" si="17"/>
        <v>2</v>
      </c>
      <c r="X20" s="17" t="s">
        <v>2</v>
      </c>
      <c r="Y20" s="18" t="s">
        <v>74</v>
      </c>
      <c r="Z20" s="19" t="str">
        <f t="shared" si="18"/>
        <v>5</v>
      </c>
      <c r="AA20" s="17" t="s">
        <v>76</v>
      </c>
      <c r="AB20" s="18" t="s">
        <v>19</v>
      </c>
      <c r="AC20" s="19">
        <f t="shared" si="14"/>
        <v>0</v>
      </c>
      <c r="AD20" s="28"/>
      <c r="AE20" s="26"/>
      <c r="AF20" s="19"/>
      <c r="AG20" s="21">
        <f t="shared" si="15"/>
        <v>14</v>
      </c>
      <c r="AH20" s="22"/>
      <c r="AI20" s="23"/>
      <c r="AJ20" s="24">
        <f t="shared" si="16"/>
        <v>14</v>
      </c>
      <c r="AK20" s="25">
        <f t="shared" si="8"/>
        <v>4</v>
      </c>
      <c r="AL20" s="1"/>
    </row>
    <row r="21" spans="1:38" ht="24.9" customHeight="1" thickBot="1">
      <c r="A21" s="29">
        <f t="shared" si="9"/>
        <v>4</v>
      </c>
      <c r="B21" s="21" t="s">
        <v>86</v>
      </c>
      <c r="C21" s="17" t="s">
        <v>74</v>
      </c>
      <c r="D21" s="18" t="s">
        <v>74</v>
      </c>
      <c r="E21" s="19">
        <f>IF(OR(EXACT($C$7,C21)*(EXACT($D$7,D21)))=TRUE,$AO$9,IF(($D$7-$C$7=D21-C21),$AO$8,IF(OR(EXACT($C$7&gt;$D$7,C21&gt;D21)*EXACT($C$7=$D$7,C21=D21)*EXACT($C$7&lt;$D$7,C21&lt;D21)),$AO$7,0)))</f>
        <v>0</v>
      </c>
      <c r="F21" s="17" t="s">
        <v>19</v>
      </c>
      <c r="G21" s="18" t="s">
        <v>74</v>
      </c>
      <c r="H21" s="19">
        <f t="shared" si="10"/>
        <v>0</v>
      </c>
      <c r="I21" s="17" t="s">
        <v>74</v>
      </c>
      <c r="J21" s="18" t="s">
        <v>19</v>
      </c>
      <c r="K21" s="19" t="str">
        <f t="shared" ref="K21:K27" si="19">IF(OR(EXACT($I$7,I21)*(EXACT($J$7,J21)))=TRUE,$AO$9,IF(($J$7-$I$7=J21-I21),$AO$8,IF(OR(EXACT($I$7&gt;$J$7,I21&gt;J21)*EXACT($I$7=$J$7,I21=J21)*EXACT($I$7&lt;$J$7,I21&lt;J21)),$AO$7,0)))</f>
        <v>3</v>
      </c>
      <c r="L21" s="17" t="s">
        <v>19</v>
      </c>
      <c r="M21" s="18" t="s">
        <v>74</v>
      </c>
      <c r="N21" s="66">
        <f t="shared" si="12"/>
        <v>0</v>
      </c>
      <c r="O21" s="17" t="s">
        <v>74</v>
      </c>
      <c r="P21" s="18" t="s">
        <v>19</v>
      </c>
      <c r="Q21" s="19" t="str">
        <f t="shared" si="13"/>
        <v>3</v>
      </c>
      <c r="R21" s="17" t="s">
        <v>19</v>
      </c>
      <c r="S21" s="18" t="s">
        <v>74</v>
      </c>
      <c r="T21" s="19">
        <f>IF(OR(EXACT($R$7,R21)*(EXACT($S$7,S21)))=TRUE,$AO$9,IF(($S$7-$R$7=S21-R21),#REF!,IF(OR(EXACT($R$7&gt;$S$7,R21&gt;S21)*EXACT($R$7=$S$7,R21=S21)*EXACT($R$7&lt;$S$7,R21&lt;S21)),$AO$7,0)))</f>
        <v>0</v>
      </c>
      <c r="U21" s="17" t="s">
        <v>19</v>
      </c>
      <c r="V21" s="18" t="s">
        <v>74</v>
      </c>
      <c r="W21" s="66" t="str">
        <f t="shared" si="17"/>
        <v>2</v>
      </c>
      <c r="X21" s="17" t="s">
        <v>19</v>
      </c>
      <c r="Y21" s="18" t="s">
        <v>76</v>
      </c>
      <c r="Z21" s="85">
        <f>IF(OR(EXACT($X$7,X21)*(EXACT($Y$7,Y21)))=TRUE,$AO$9,IF(($Y$7-$X$7=Y21-X21),$AO$8,IF(OR(EXACT($X$7&gt;$Y$7,X21&gt;Y21)*EXACT($X$7=$Y$7,X21=Y21)*EXACT($X$7&lt;$Y$7,X21&lt;Y21)),$AO$7,0)))*2</f>
        <v>6</v>
      </c>
      <c r="AA21" s="17" t="s">
        <v>19</v>
      </c>
      <c r="AB21" s="18" t="s">
        <v>74</v>
      </c>
      <c r="AC21" s="19">
        <f t="shared" si="14"/>
        <v>0</v>
      </c>
      <c r="AD21" s="28"/>
      <c r="AE21" s="26"/>
      <c r="AF21" s="19"/>
      <c r="AG21" s="21">
        <f t="shared" si="15"/>
        <v>14</v>
      </c>
      <c r="AH21" s="22"/>
      <c r="AI21" s="23"/>
      <c r="AJ21" s="24">
        <f t="shared" si="16"/>
        <v>14</v>
      </c>
      <c r="AK21" s="25">
        <f t="shared" si="8"/>
        <v>4</v>
      </c>
      <c r="AL21" s="1"/>
    </row>
    <row r="22" spans="1:38" ht="24.9" customHeight="1" thickBot="1">
      <c r="A22" s="29">
        <f t="shared" si="9"/>
        <v>8</v>
      </c>
      <c r="B22" s="21" t="s">
        <v>96</v>
      </c>
      <c r="C22" s="17"/>
      <c r="D22" s="18"/>
      <c r="E22" s="19">
        <f>IF(OR(EXACT($C$7,C22)*(EXACT($D$7,D22)))=TRUE,$AO$9,IF(($D$7-$C$7=D22-C22),$AO$8,IF(OR(EXACT($C$7&gt;$D$7,C22&gt;D22)*EXACT($C$7=$D$7,C22=D22)*EXACT($C$7&lt;$D$7,C22&lt;D22)),$AO$7,0)))</f>
        <v>0</v>
      </c>
      <c r="F22" s="17" t="s">
        <v>19</v>
      </c>
      <c r="G22" s="18" t="s">
        <v>76</v>
      </c>
      <c r="H22" s="19">
        <f t="shared" si="10"/>
        <v>0</v>
      </c>
      <c r="I22" s="17" t="s">
        <v>19</v>
      </c>
      <c r="J22" s="18" t="s">
        <v>74</v>
      </c>
      <c r="K22" s="19">
        <f t="shared" si="19"/>
        <v>0</v>
      </c>
      <c r="L22" s="17" t="s">
        <v>2</v>
      </c>
      <c r="M22" s="18" t="s">
        <v>76</v>
      </c>
      <c r="N22" s="66">
        <f t="shared" si="12"/>
        <v>0</v>
      </c>
      <c r="O22" s="17" t="s">
        <v>76</v>
      </c>
      <c r="P22" s="18" t="s">
        <v>19</v>
      </c>
      <c r="Q22" s="19" t="str">
        <f t="shared" si="13"/>
        <v>2</v>
      </c>
      <c r="R22" s="17" t="s">
        <v>74</v>
      </c>
      <c r="S22" s="18" t="s">
        <v>19</v>
      </c>
      <c r="T22" s="19" t="str">
        <f>IF(OR(EXACT($R$7,R22)*(EXACT($S$7,S22)))=TRUE,$AO$9,IF(($S$7-$R$7=S22-R22),#REF!,IF(OR(EXACT($R$7&gt;$S$7,R22&gt;S22)*EXACT($R$7=$S$7,R22=S22)*EXACT($R$7&lt;$S$7,R22&lt;S22)),$AO$7,0)))</f>
        <v>2</v>
      </c>
      <c r="U22" s="17" t="s">
        <v>2</v>
      </c>
      <c r="V22" s="18" t="s">
        <v>19</v>
      </c>
      <c r="W22" s="85">
        <f>IF(OR(EXACT($U$7,U22)*(EXACT($V$7,V22)))=TRUE,$AO$9,IF(($V$7-$U$7=V22-U22),$AO$8,IF(OR(EXACT($U$7&gt;$V$7,U22&gt;V22)*EXACT($U$7=$V$7,U22=V22)*EXACT($U$7&lt;$V$7,U22&lt;V22)),$AO$7,0)))*2</f>
        <v>4</v>
      </c>
      <c r="X22" s="17" t="s">
        <v>2</v>
      </c>
      <c r="Y22" s="18" t="s">
        <v>76</v>
      </c>
      <c r="Z22" s="19" t="str">
        <f>IF(OR(EXACT($X$7,X22)*(EXACT($Y$7,Y22)))=TRUE,$AO$9,IF(($Y$7-$X$7=Y22-X22),$AO$8,IF(OR(EXACT($X$7&gt;$Y$7,X22&gt;Y22)*EXACT($X$7=$Y$7,X22=Y22)*EXACT($X$7&lt;$Y$7,X22&lt;Y22)),$AO$7,0)))</f>
        <v>2</v>
      </c>
      <c r="AA22" s="17" t="s">
        <v>74</v>
      </c>
      <c r="AB22" s="18" t="s">
        <v>19</v>
      </c>
      <c r="AC22" s="19">
        <f t="shared" si="14"/>
        <v>0</v>
      </c>
      <c r="AD22" s="28"/>
      <c r="AE22" s="26"/>
      <c r="AF22" s="19"/>
      <c r="AG22" s="21">
        <f t="shared" si="15"/>
        <v>10</v>
      </c>
      <c r="AH22" s="22"/>
      <c r="AI22" s="23"/>
      <c r="AJ22" s="24">
        <f t="shared" si="16"/>
        <v>10</v>
      </c>
      <c r="AK22" s="25">
        <f t="shared" si="8"/>
        <v>8</v>
      </c>
      <c r="AL22" s="1"/>
    </row>
    <row r="23" spans="1:38" ht="24.9" customHeight="1" thickBot="1">
      <c r="A23" s="29">
        <f t="shared" si="9"/>
        <v>14</v>
      </c>
      <c r="B23" s="21" t="s">
        <v>94</v>
      </c>
      <c r="C23" s="17" t="s">
        <v>19</v>
      </c>
      <c r="D23" s="18" t="s">
        <v>19</v>
      </c>
      <c r="E23" s="85">
        <f>IF(OR(EXACT($C$7,C23)*(EXACT($D$7,D23)))=TRUE,$AO$9,IF(($D$7-$C$7=D23-C23),$AO$8,IF(OR(EXACT($C$7&gt;$D$7,C23&gt;D23)*EXACT($C$7=$D$7,C23=D23)*EXACT($C$7&lt;$D$7,C23&lt;D23)),$AO$7,0)))*2*2</f>
        <v>0</v>
      </c>
      <c r="F23" s="17" t="s">
        <v>76</v>
      </c>
      <c r="G23" s="18" t="s">
        <v>19</v>
      </c>
      <c r="H23" s="19" t="str">
        <f t="shared" si="10"/>
        <v>2</v>
      </c>
      <c r="I23" s="17" t="s">
        <v>19</v>
      </c>
      <c r="J23" s="18" t="s">
        <v>74</v>
      </c>
      <c r="K23" s="19">
        <f t="shared" si="19"/>
        <v>0</v>
      </c>
      <c r="L23" s="17" t="s">
        <v>2</v>
      </c>
      <c r="M23" s="18" t="s">
        <v>76</v>
      </c>
      <c r="N23" s="66">
        <f t="shared" si="12"/>
        <v>0</v>
      </c>
      <c r="O23" s="17" t="s">
        <v>74</v>
      </c>
      <c r="P23" s="18" t="s">
        <v>2</v>
      </c>
      <c r="Q23" s="19" t="str">
        <f t="shared" si="13"/>
        <v>2</v>
      </c>
      <c r="R23" s="17" t="s">
        <v>74</v>
      </c>
      <c r="S23" s="18" t="s">
        <v>74</v>
      </c>
      <c r="T23" s="19">
        <f>IF(OR(EXACT($R$7,R23)*(EXACT($S$7,S23)))=TRUE,$AO$9,IF(($S$7-$R$7=S23-R23),#REF!,IF(OR(EXACT($R$7&gt;$S$7,R23&gt;S23)*EXACT($R$7=$S$7,R23=S23)*EXACT($R$7&lt;$S$7,R23&lt;S23)),$AO$7,0)))</f>
        <v>0</v>
      </c>
      <c r="U23" s="17" t="s">
        <v>2</v>
      </c>
      <c r="V23" s="18" t="s">
        <v>19</v>
      </c>
      <c r="W23" s="66" t="str">
        <f>IF(OR(EXACT($U$7,U23)*(EXACT($V$7,V23)))=TRUE,$AO$9,IF(($V$7-$U$7=V23-U23),$AO$8,IF(OR(EXACT($U$7&gt;$V$7,U23&gt;V23)*EXACT($U$7=$V$7,U23=V23)*EXACT($U$7&lt;$V$7,U23&lt;V23)),$AO$7,0)))</f>
        <v>2</v>
      </c>
      <c r="X23" s="17" t="s">
        <v>77</v>
      </c>
      <c r="Y23" s="18" t="s">
        <v>76</v>
      </c>
      <c r="Z23" s="19" t="str">
        <f>IF(OR(EXACT($X$7,X23)*(EXACT($Y$7,Y23)))=TRUE,$AO$9,IF(($Y$7-$X$7=Y23-X23),$AO$8,IF(OR(EXACT($X$7&gt;$Y$7,X23&gt;Y23)*EXACT($X$7=$Y$7,X23=Y23)*EXACT($X$7&lt;$Y$7,X23&lt;Y23)),$AO$7,0)))</f>
        <v>2</v>
      </c>
      <c r="AA23" s="17" t="s">
        <v>76</v>
      </c>
      <c r="AB23" s="18" t="s">
        <v>2</v>
      </c>
      <c r="AC23" s="19">
        <f t="shared" si="14"/>
        <v>0</v>
      </c>
      <c r="AD23" s="28"/>
      <c r="AE23" s="26"/>
      <c r="AF23" s="19"/>
      <c r="AG23" s="21">
        <f t="shared" si="15"/>
        <v>8</v>
      </c>
      <c r="AH23" s="22"/>
      <c r="AI23" s="23"/>
      <c r="AJ23" s="24">
        <f t="shared" si="16"/>
        <v>8</v>
      </c>
      <c r="AK23" s="25">
        <f t="shared" si="8"/>
        <v>14</v>
      </c>
      <c r="AL23" s="1"/>
    </row>
    <row r="24" spans="1:38" ht="24.9" customHeight="1" thickBot="1">
      <c r="A24" s="29">
        <f t="shared" si="9"/>
        <v>14</v>
      </c>
      <c r="B24" s="21" t="s">
        <v>92</v>
      </c>
      <c r="C24" s="17" t="s">
        <v>74</v>
      </c>
      <c r="D24" s="18" t="s">
        <v>2</v>
      </c>
      <c r="E24" s="85">
        <f>IF(OR(EXACT($C$7,C24)*(EXACT($D$7,D24)))=TRUE,$AO$9,IF(($D$7-$C$7=D24-C24),$AO$8,IF(OR(EXACT($C$7&gt;$D$7,C24&gt;D24)*EXACT($C$7=$D$7,C24=D24)*EXACT($C$7&lt;$D$7,C24&lt;D24)),$AO$7,0)))*2*2</f>
        <v>0</v>
      </c>
      <c r="F24" s="17" t="s">
        <v>74</v>
      </c>
      <c r="G24" s="18" t="s">
        <v>2</v>
      </c>
      <c r="H24" s="19" t="str">
        <f t="shared" si="10"/>
        <v>2</v>
      </c>
      <c r="I24" s="17" t="s">
        <v>76</v>
      </c>
      <c r="J24" s="18" t="s">
        <v>19</v>
      </c>
      <c r="K24" s="19" t="str">
        <f t="shared" si="19"/>
        <v>2</v>
      </c>
      <c r="L24" s="17" t="s">
        <v>77</v>
      </c>
      <c r="M24" s="18" t="s">
        <v>74</v>
      </c>
      <c r="N24" s="66">
        <f t="shared" si="12"/>
        <v>0</v>
      </c>
      <c r="O24" s="17" t="s">
        <v>19</v>
      </c>
      <c r="P24" s="18" t="s">
        <v>74</v>
      </c>
      <c r="Q24" s="19">
        <f t="shared" si="13"/>
        <v>0</v>
      </c>
      <c r="R24" s="17" t="s">
        <v>74</v>
      </c>
      <c r="S24" s="18" t="s">
        <v>19</v>
      </c>
      <c r="T24" s="19" t="str">
        <f>IF(OR(EXACT($R$7,R24)*(EXACT($S$7,S24)))=TRUE,$AO$9,IF(($S$7-$R$7=S24-R24),#REF!,IF(OR(EXACT($R$7&gt;$S$7,R24&gt;S24)*EXACT($R$7=$S$7,R24=S24)*EXACT($R$7&lt;$S$7,R24&lt;S24)),$AO$7,0)))</f>
        <v>2</v>
      </c>
      <c r="U24" s="17" t="s">
        <v>74</v>
      </c>
      <c r="V24" s="18" t="s">
        <v>19</v>
      </c>
      <c r="W24" s="66">
        <f>IF(OR(EXACT($U$7,U24)*(EXACT($V$7,V24)))=TRUE,$AO$9,IF(($V$7-$U$7=V24-U24),$AO$8,IF(OR(EXACT($U$7&gt;$V$7,U24&gt;V24)*EXACT($U$7=$V$7,U24=V24)*EXACT($U$7&lt;$V$7,U24&lt;V24)),$AO$7,0)))</f>
        <v>0</v>
      </c>
      <c r="X24" s="17" t="s">
        <v>19</v>
      </c>
      <c r="Y24" s="18" t="s">
        <v>74</v>
      </c>
      <c r="Z24" s="19" t="str">
        <f>IF(OR(EXACT($X$7,X24)*(EXACT($Y$7,Y24)))=TRUE,$AO$9,IF(($Y$7-$X$7=Y24-X24),$AO$8,IF(OR(EXACT($X$7&gt;$Y$7,X24&gt;Y24)*EXACT($X$7=$Y$7,X24=Y24)*EXACT($X$7&lt;$Y$7,X24&lt;Y24)),$AO$7,0)))</f>
        <v>2</v>
      </c>
      <c r="AA24" s="17" t="s">
        <v>19</v>
      </c>
      <c r="AB24" s="18" t="s">
        <v>74</v>
      </c>
      <c r="AC24" s="19">
        <f t="shared" si="14"/>
        <v>0</v>
      </c>
      <c r="AD24" s="28"/>
      <c r="AE24" s="26"/>
      <c r="AF24" s="19"/>
      <c r="AG24" s="21">
        <f t="shared" si="15"/>
        <v>8</v>
      </c>
      <c r="AH24" s="22"/>
      <c r="AI24" s="23"/>
      <c r="AJ24" s="24">
        <f t="shared" si="16"/>
        <v>8</v>
      </c>
      <c r="AK24" s="25">
        <f t="shared" si="8"/>
        <v>14</v>
      </c>
      <c r="AL24" s="1"/>
    </row>
    <row r="25" spans="1:38" ht="24.9" customHeight="1" thickBot="1">
      <c r="A25" s="29">
        <f t="shared" si="9"/>
        <v>7</v>
      </c>
      <c r="B25" s="21" t="s">
        <v>78</v>
      </c>
      <c r="C25" s="17" t="s">
        <v>77</v>
      </c>
      <c r="D25" s="18" t="s">
        <v>74</v>
      </c>
      <c r="E25" s="19" t="str">
        <f>IF(OR(EXACT($C$7,C25)*(EXACT($D$7,D25)))=TRUE,$AO$9,IF(($D$7-$C$7=D25-C25),$AO$8,IF(OR(EXACT($C$7&gt;$D$7,C25&gt;D25)*EXACT($C$7=$D$7,C25=D25)*EXACT($C$7&lt;$D$7,C25&lt;D25)),$AO$7,0)))</f>
        <v>2</v>
      </c>
      <c r="F25" s="17" t="s">
        <v>74</v>
      </c>
      <c r="G25" s="18" t="s">
        <v>19</v>
      </c>
      <c r="H25" s="19" t="str">
        <f t="shared" si="10"/>
        <v>2</v>
      </c>
      <c r="I25" s="17" t="s">
        <v>76</v>
      </c>
      <c r="J25" s="18" t="s">
        <v>76</v>
      </c>
      <c r="K25" s="19">
        <f t="shared" si="19"/>
        <v>0</v>
      </c>
      <c r="L25" s="17" t="s">
        <v>2</v>
      </c>
      <c r="M25" s="18" t="s">
        <v>76</v>
      </c>
      <c r="N25" s="66">
        <f t="shared" si="12"/>
        <v>0</v>
      </c>
      <c r="O25" s="17" t="s">
        <v>76</v>
      </c>
      <c r="P25" s="18" t="s">
        <v>19</v>
      </c>
      <c r="Q25" s="19" t="str">
        <f t="shared" si="13"/>
        <v>2</v>
      </c>
      <c r="R25" s="17" t="s">
        <v>19</v>
      </c>
      <c r="S25" s="18" t="s">
        <v>74</v>
      </c>
      <c r="T25" s="19">
        <f>IF(OR(EXACT($R$7,R25)*(EXACT($S$7,S25)))=TRUE,$AO$9,IF(($S$7-$R$7=S25-R25),#REF!,IF(OR(EXACT($R$7&gt;$S$7,R25&gt;S25)*EXACT($R$7=$S$7,R25=S25)*EXACT($R$7&lt;$S$7,R25&lt;S25)),$AO$7,0)))</f>
        <v>0</v>
      </c>
      <c r="U25" s="17" t="s">
        <v>77</v>
      </c>
      <c r="V25" s="18" t="s">
        <v>74</v>
      </c>
      <c r="W25" s="66" t="str">
        <f>IF(OR(EXACT($U$7,U25)*(EXACT($V$7,V25)))=TRUE,$AO$9,IF(($V$7-$U$7=V25-U25),$AO$8,IF(OR(EXACT($U$7&gt;$V$7,U25&gt;V25)*EXACT($U$7=$V$7,U25=V25)*EXACT($U$7&lt;$V$7,U25&lt;V25)),$AO$7,0)))</f>
        <v>3</v>
      </c>
      <c r="X25" s="17" t="s">
        <v>2</v>
      </c>
      <c r="Y25" s="18" t="s">
        <v>76</v>
      </c>
      <c r="Z25" s="85">
        <f>IF(OR(EXACT($X$7,X25)*(EXACT($Y$7,Y25)))=TRUE,$AO$9,IF(($Y$7-$X$7=Y25-X25),$AO$8,IF(OR(EXACT($X$7&gt;$Y$7,X25&gt;Y25)*EXACT($X$7=$Y$7,X25=Y25)*EXACT($X$7&lt;$Y$7,X25&lt;Y25)),$AO$7,0)))*2</f>
        <v>4</v>
      </c>
      <c r="AA25" s="17" t="s">
        <v>19</v>
      </c>
      <c r="AB25" s="18" t="s">
        <v>74</v>
      </c>
      <c r="AC25" s="19">
        <f t="shared" si="14"/>
        <v>0</v>
      </c>
      <c r="AD25" s="28"/>
      <c r="AE25" s="26"/>
      <c r="AF25" s="19"/>
      <c r="AG25" s="21">
        <f t="shared" si="15"/>
        <v>13</v>
      </c>
      <c r="AH25" s="22"/>
      <c r="AI25" s="23"/>
      <c r="AJ25" s="24">
        <f t="shared" si="16"/>
        <v>13</v>
      </c>
      <c r="AK25" s="25">
        <f t="shared" si="8"/>
        <v>7</v>
      </c>
      <c r="AL25" s="1"/>
    </row>
    <row r="26" spans="1:38" ht="24.9" customHeight="1" thickBot="1">
      <c r="A26" s="29">
        <f t="shared" si="9"/>
        <v>18</v>
      </c>
      <c r="B26" s="21" t="s">
        <v>82</v>
      </c>
      <c r="C26" s="17" t="s">
        <v>74</v>
      </c>
      <c r="D26" s="18" t="s">
        <v>74</v>
      </c>
      <c r="E26" s="85">
        <f>IF(OR(EXACT($C$7,C26)*(EXACT($D$7,D26)))=TRUE,$AO$9,IF(($D$7-$C$7=D26-C26),$AO$8,IF(OR(EXACT($C$7&gt;$D$7,C26&gt;D26)*EXACT($C$7=$D$7,C26=D26)*EXACT($C$7&lt;$D$7,C26&lt;D26)),$AO$7,0)))*2*2</f>
        <v>0</v>
      </c>
      <c r="F26" s="17" t="s">
        <v>19</v>
      </c>
      <c r="G26" s="18" t="s">
        <v>76</v>
      </c>
      <c r="H26" s="19">
        <f t="shared" si="10"/>
        <v>0</v>
      </c>
      <c r="I26" s="17" t="s">
        <v>74</v>
      </c>
      <c r="J26" s="18" t="s">
        <v>74</v>
      </c>
      <c r="K26" s="19">
        <f t="shared" si="19"/>
        <v>0</v>
      </c>
      <c r="L26" s="17" t="s">
        <v>19</v>
      </c>
      <c r="M26" s="18" t="s">
        <v>76</v>
      </c>
      <c r="N26" s="66">
        <f t="shared" si="12"/>
        <v>0</v>
      </c>
      <c r="O26" s="17" t="s">
        <v>74</v>
      </c>
      <c r="P26" s="18" t="s">
        <v>74</v>
      </c>
      <c r="Q26" s="19">
        <f t="shared" si="13"/>
        <v>0</v>
      </c>
      <c r="R26" s="17" t="s">
        <v>19</v>
      </c>
      <c r="S26" s="18" t="s">
        <v>76</v>
      </c>
      <c r="T26" s="19">
        <f>IF(OR(EXACT($R$7,R26)*(EXACT($S$7,S26)))=TRUE,$AO$9,IF(($S$7-$R$7=S26-R26),#REF!,IF(OR(EXACT($R$7&gt;$S$7,R26&gt;S26)*EXACT($R$7=$S$7,R26=S26)*EXACT($R$7&lt;$S$7,R26&lt;S26)),$AO$7,0)))</f>
        <v>0</v>
      </c>
      <c r="U26" s="17" t="s">
        <v>19</v>
      </c>
      <c r="V26" s="18" t="s">
        <v>76</v>
      </c>
      <c r="W26" s="66" t="str">
        <f>IF(OR(EXACT($U$7,U26)*(EXACT($V$7,V26)))=TRUE,$AO$9,IF(($V$7-$U$7=V26-U26),$AO$8,IF(OR(EXACT($U$7&gt;$V$7,U26&gt;V26)*EXACT($U$7=$V$7,U26=V26)*EXACT($U$7&lt;$V$7,U26&lt;V26)),$AO$7,0)))</f>
        <v>2</v>
      </c>
      <c r="X26" s="17" t="s">
        <v>2</v>
      </c>
      <c r="Y26" s="18" t="s">
        <v>76</v>
      </c>
      <c r="Z26" s="19" t="str">
        <f>IF(OR(EXACT($X$7,X26)*(EXACT($Y$7,Y26)))=TRUE,$AO$9,IF(($Y$7-$X$7=Y26-X26),$AO$8,IF(OR(EXACT($X$7&gt;$Y$7,X26&gt;Y26)*EXACT($X$7=$Y$7,X26=Y26)*EXACT($X$7&lt;$Y$7,X26&lt;Y26)),$AO$7,0)))</f>
        <v>2</v>
      </c>
      <c r="AA26" s="17" t="s">
        <v>19</v>
      </c>
      <c r="AB26" s="18" t="s">
        <v>74</v>
      </c>
      <c r="AC26" s="19">
        <f t="shared" si="14"/>
        <v>0</v>
      </c>
      <c r="AD26" s="28"/>
      <c r="AE26" s="26"/>
      <c r="AF26" s="19"/>
      <c r="AG26" s="21">
        <f t="shared" si="15"/>
        <v>4</v>
      </c>
      <c r="AH26" s="22"/>
      <c r="AI26" s="23"/>
      <c r="AJ26" s="24">
        <f t="shared" si="16"/>
        <v>4</v>
      </c>
      <c r="AK26" s="25">
        <f t="shared" si="8"/>
        <v>18</v>
      </c>
      <c r="AL26" s="1"/>
    </row>
    <row r="27" spans="1:38" ht="24.9" customHeight="1" thickBot="1">
      <c r="A27" s="29">
        <f t="shared" si="9"/>
        <v>11</v>
      </c>
      <c r="B27" s="21" t="s">
        <v>73</v>
      </c>
      <c r="C27" s="17" t="s">
        <v>2</v>
      </c>
      <c r="D27" s="18" t="s">
        <v>74</v>
      </c>
      <c r="E27" s="19" t="str">
        <f>IF(OR(EXACT($C$7,C27)*(EXACT($D$7,D27)))=TRUE,$AO$9,IF(($D$7-$C$7=D27-C27),$AO$8,IF(OR(EXACT($C$7&gt;$D$7,C27&gt;D27)*EXACT($C$7=$D$7,C27=D27)*EXACT($C$7&lt;$D$7,C27&lt;D27)),$AO$7,0)))</f>
        <v>2</v>
      </c>
      <c r="F27" s="17" t="s">
        <v>19</v>
      </c>
      <c r="G27" s="18" t="s">
        <v>74</v>
      </c>
      <c r="H27" s="19">
        <f t="shared" si="10"/>
        <v>0</v>
      </c>
      <c r="I27" s="17" t="s">
        <v>74</v>
      </c>
      <c r="J27" s="18" t="s">
        <v>19</v>
      </c>
      <c r="K27" s="19" t="str">
        <f t="shared" si="19"/>
        <v>3</v>
      </c>
      <c r="L27" s="17" t="s">
        <v>19</v>
      </c>
      <c r="M27" s="18" t="s">
        <v>76</v>
      </c>
      <c r="N27" s="66">
        <f t="shared" si="12"/>
        <v>0</v>
      </c>
      <c r="O27" s="17" t="s">
        <v>74</v>
      </c>
      <c r="P27" s="18" t="s">
        <v>2</v>
      </c>
      <c r="Q27" s="19" t="str">
        <f t="shared" si="13"/>
        <v>2</v>
      </c>
      <c r="R27" s="17" t="s">
        <v>19</v>
      </c>
      <c r="S27" s="18" t="s">
        <v>74</v>
      </c>
      <c r="T27" s="19">
        <f>IF(OR(EXACT($R$7,R27)*(EXACT($S$7,S27)))=TRUE,$AO$9,IF(($S$7-$R$7=S27-R27),#REF!,IF(OR(EXACT($R$7&gt;$S$7,R27&gt;S27)*EXACT($R$7=$S$7,R27=S27)*EXACT($R$7&lt;$S$7,R27&lt;S27)),$AO$7,0)))</f>
        <v>0</v>
      </c>
      <c r="U27" s="17" t="s">
        <v>19</v>
      </c>
      <c r="V27" s="18" t="s">
        <v>19</v>
      </c>
      <c r="W27" s="66">
        <f>IF(OR(EXACT($U$7,U27)*(EXACT($V$7,V27)))=TRUE,$AO$9,IF(($V$7-$U$7=V27-U27),$AO$8,IF(OR(EXACT($U$7&gt;$V$7,U27&gt;V27)*EXACT($U$7=$V$7,U27=V27)*EXACT($U$7&lt;$V$7,U27&lt;V27)),$AO$7,0)))</f>
        <v>0</v>
      </c>
      <c r="X27" s="17" t="s">
        <v>77</v>
      </c>
      <c r="Y27" s="18" t="s">
        <v>74</v>
      </c>
      <c r="Z27" s="19" t="str">
        <f>IF(OR(EXACT($X$7,X27)*(EXACT($Y$7,Y27)))=TRUE,$AO$9,IF(($Y$7-$X$7=Y27-X27),$AO$8,IF(OR(EXACT($X$7&gt;$Y$7,X27&gt;Y27)*EXACT($X$7=$Y$7,X27=Y27)*EXACT($X$7&lt;$Y$7,X27&lt;Y27)),$AO$7,0)))</f>
        <v>2</v>
      </c>
      <c r="AA27" s="17" t="s">
        <v>74</v>
      </c>
      <c r="AB27" s="18" t="s">
        <v>19</v>
      </c>
      <c r="AC27" s="19">
        <f t="shared" si="14"/>
        <v>0</v>
      </c>
      <c r="AD27" s="28"/>
      <c r="AE27" s="26"/>
      <c r="AF27" s="19"/>
      <c r="AG27" s="21">
        <f t="shared" si="15"/>
        <v>9</v>
      </c>
      <c r="AH27" s="22"/>
      <c r="AI27" s="23"/>
      <c r="AJ27" s="24">
        <f t="shared" si="16"/>
        <v>9</v>
      </c>
      <c r="AK27" s="25">
        <f t="shared" si="8"/>
        <v>11</v>
      </c>
      <c r="AL27" s="1"/>
    </row>
    <row r="28" spans="1:38" ht="24.9" customHeight="1">
      <c r="B28" s="21" t="s">
        <v>105</v>
      </c>
      <c r="AL28" s="1"/>
    </row>
    <row r="29" spans="1:38" ht="24.9" customHeight="1">
      <c r="AL29" s="1"/>
    </row>
    <row r="30" spans="1:38" ht="24.9" customHeight="1">
      <c r="AL30" s="1"/>
    </row>
  </sheetData>
  <sortState xmlns:xlrd2="http://schemas.microsoft.com/office/spreadsheetml/2017/richdata2" ref="A8:AK30">
    <sortCondition ref="B8:B30"/>
  </sortState>
  <phoneticPr fontId="0" type="noConversion"/>
  <conditionalFormatting sqref="B8:B27">
    <cfRule type="expression" dxfId="155" priority="13">
      <formula>($AG8&gt;40)</formula>
    </cfRule>
  </conditionalFormatting>
  <conditionalFormatting sqref="C4 C6 U4 X4 AA4 L6 R4 R6 I6 F6 O4 O6 L4 AA6 I4 X6 F4 U6">
    <cfRule type="cellIs" dxfId="154" priority="7" operator="equal">
      <formula>"Schalke 04"</formula>
    </cfRule>
  </conditionalFormatting>
  <conditionalFormatting sqref="AL6:AL10">
    <cfRule type="top10" dxfId="153" priority="6" rank="3"/>
  </conditionalFormatting>
  <conditionalFormatting sqref="A27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31:A1048576 A1:A3 A5:A26">
    <cfRule type="colorScale" priority="63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28">
    <cfRule type="expression" dxfId="152" priority="2">
      <formula>($AG28&gt;40)</formula>
    </cfRule>
  </conditionalFormatting>
  <conditionalFormatting sqref="AG1:AG1048576">
    <cfRule type="top10" dxfId="151" priority="1" rank="3"/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P30"/>
  <sheetViews>
    <sheetView topLeftCell="A10" workbookViewId="0">
      <selection activeCell="AG9" sqref="AG9"/>
    </sheetView>
  </sheetViews>
  <sheetFormatPr baseColWidth="10" defaultColWidth="11.44140625" defaultRowHeight="10.199999999999999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>
      <c r="J1" s="69"/>
      <c r="K1" s="69"/>
      <c r="AD1" s="68"/>
      <c r="AE1" s="69"/>
      <c r="AF1" s="69"/>
      <c r="AK1" s="32"/>
    </row>
    <row r="2" spans="1:42" ht="11.4">
      <c r="B2" s="16"/>
      <c r="AD2" s="68"/>
      <c r="AE2" s="70"/>
      <c r="AF2" s="70"/>
    </row>
    <row r="3" spans="1:42" ht="11.4">
      <c r="B3" s="16"/>
      <c r="AD3" s="68"/>
      <c r="AE3" s="69"/>
      <c r="AF3" s="69"/>
    </row>
    <row r="4" spans="1:42" ht="16.2" thickBot="1">
      <c r="A4" s="2" t="s">
        <v>31</v>
      </c>
      <c r="B4" s="16"/>
      <c r="C4" s="68" t="s">
        <v>67</v>
      </c>
      <c r="F4" s="68" t="s">
        <v>71</v>
      </c>
      <c r="I4" s="68" t="s">
        <v>69</v>
      </c>
      <c r="L4" s="68" t="s">
        <v>57</v>
      </c>
      <c r="O4" s="68" t="s">
        <v>58</v>
      </c>
      <c r="R4" s="68" t="s">
        <v>12</v>
      </c>
      <c r="U4" s="68" t="s">
        <v>14</v>
      </c>
      <c r="X4" s="68" t="s">
        <v>11</v>
      </c>
      <c r="AA4" s="68" t="s">
        <v>18</v>
      </c>
      <c r="AD4" s="67"/>
      <c r="AE4" s="71"/>
      <c r="AF4" s="71"/>
      <c r="AK4" s="45"/>
    </row>
    <row r="5" spans="1:42" ht="13.8" thickBot="1">
      <c r="B5" s="16"/>
      <c r="F5" s="1"/>
      <c r="U5" s="13"/>
      <c r="AD5" s="67"/>
      <c r="AE5" s="71"/>
      <c r="AF5" s="71"/>
      <c r="AG5" s="83" t="s">
        <v>22</v>
      </c>
      <c r="AH5" s="30"/>
      <c r="AI5" s="30"/>
      <c r="AJ5" s="31"/>
      <c r="AK5" s="45"/>
      <c r="AL5" s="1"/>
    </row>
    <row r="6" spans="1:42" ht="16.2" thickBot="1">
      <c r="C6" s="68" t="s">
        <v>68</v>
      </c>
      <c r="F6" s="68" t="s">
        <v>21</v>
      </c>
      <c r="I6" s="68" t="s">
        <v>16</v>
      </c>
      <c r="L6" s="68" t="s">
        <v>15</v>
      </c>
      <c r="O6" s="68" t="s">
        <v>17</v>
      </c>
      <c r="R6" s="68" t="s">
        <v>59</v>
      </c>
      <c r="U6" s="68" t="s">
        <v>70</v>
      </c>
      <c r="X6" s="68" t="s">
        <v>13</v>
      </c>
      <c r="AA6" s="68" t="s">
        <v>56</v>
      </c>
      <c r="AD6" s="67"/>
      <c r="AE6" s="67"/>
      <c r="AF6" s="67"/>
      <c r="AG6" s="84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>
      <c r="A7" s="8" t="s">
        <v>6</v>
      </c>
      <c r="B7" s="14" t="s">
        <v>7</v>
      </c>
      <c r="C7" s="76" t="s">
        <v>2</v>
      </c>
      <c r="D7" s="76" t="s">
        <v>74</v>
      </c>
      <c r="E7" s="77" t="s">
        <v>1</v>
      </c>
      <c r="F7" s="76" t="s">
        <v>19</v>
      </c>
      <c r="G7" s="76" t="s">
        <v>74</v>
      </c>
      <c r="H7" s="77" t="s">
        <v>1</v>
      </c>
      <c r="I7" s="76" t="s">
        <v>19</v>
      </c>
      <c r="J7" s="76" t="s">
        <v>19</v>
      </c>
      <c r="K7" s="77" t="s">
        <v>1</v>
      </c>
      <c r="L7" s="76" t="s">
        <v>74</v>
      </c>
      <c r="M7" s="76" t="s">
        <v>74</v>
      </c>
      <c r="N7" s="77" t="s">
        <v>1</v>
      </c>
      <c r="O7" s="76" t="s">
        <v>19</v>
      </c>
      <c r="P7" s="76" t="s">
        <v>19</v>
      </c>
      <c r="Q7" s="77" t="s">
        <v>1</v>
      </c>
      <c r="R7" s="76" t="s">
        <v>2</v>
      </c>
      <c r="S7" s="76" t="s">
        <v>2</v>
      </c>
      <c r="T7" s="77" t="s">
        <v>1</v>
      </c>
      <c r="U7" s="76" t="s">
        <v>74</v>
      </c>
      <c r="V7" s="76" t="s">
        <v>19</v>
      </c>
      <c r="W7" s="77" t="s">
        <v>1</v>
      </c>
      <c r="X7" s="76" t="s">
        <v>76</v>
      </c>
      <c r="Y7" s="76" t="s">
        <v>2</v>
      </c>
      <c r="Z7" s="77" t="s">
        <v>1</v>
      </c>
      <c r="AA7" s="76" t="s">
        <v>2</v>
      </c>
      <c r="AB7" s="76" t="s">
        <v>74</v>
      </c>
      <c r="AC7" s="77" t="s">
        <v>1</v>
      </c>
      <c r="AD7" s="78"/>
      <c r="AE7" s="78"/>
      <c r="AF7" s="79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65</v>
      </c>
      <c r="AM7" s="38"/>
      <c r="AN7" s="34"/>
      <c r="AO7" s="39" t="s">
        <v>19</v>
      </c>
    </row>
    <row r="8" spans="1:42" ht="24.9" customHeight="1" thickBot="1">
      <c r="A8" s="29">
        <f t="shared" ref="A8" si="0">AK8</f>
        <v>2</v>
      </c>
      <c r="B8" s="21" t="s">
        <v>85</v>
      </c>
      <c r="C8" s="17" t="s">
        <v>74</v>
      </c>
      <c r="D8" s="18" t="s">
        <v>19</v>
      </c>
      <c r="E8" s="19">
        <f t="shared" ref="E8" si="1">IF(OR(EXACT($C$7,C8)*(EXACT($D$7,D8)))=TRUE,$AO$9,IF(($D$7-$C$7=D8-C8),$AO$8,IF(OR(EXACT($C$7&gt;$D$7,C8&gt;D8)*EXACT($C$7=$D$7,C8=D8)*EXACT($C$7&lt;$D$7,C8&lt;D8)),$AO$7,0)))</f>
        <v>0</v>
      </c>
      <c r="F8" s="17" t="s">
        <v>74</v>
      </c>
      <c r="G8" s="18" t="s">
        <v>74</v>
      </c>
      <c r="H8" s="19">
        <f t="shared" ref="H8" si="2">IF(OR(EXACT($F$7,F8)*(EXACT($G$7,G8)))=TRUE,$AO$9,IF(($G$7-$F$7=G8-F8),$AO$8,IF(OR(EXACT($F$7&gt;$G$7,F8&gt;G8)*EXACT($F$7=$G$7,F8=G8)*EXACT($F$7&lt;$G$7,F8&lt;G8)),$AO$7,0)))</f>
        <v>0</v>
      </c>
      <c r="I8" s="17" t="s">
        <v>74</v>
      </c>
      <c r="J8" s="18" t="s">
        <v>19</v>
      </c>
      <c r="K8" s="19">
        <f t="shared" ref="K8" si="3">IF(OR(EXACT($I$7,I8)*(EXACT($J$7,J8)))=TRUE,$AO$9,IF(($J$7-$I$7=J8-I8),$AO$8,IF(OR(EXACT($I$7&gt;$J$7,I8&gt;J8)*EXACT($I$7=$J$7,I8=J8)*EXACT($I$7&lt;$J$7,I8&lt;J8)),$AO$7,0)))</f>
        <v>0</v>
      </c>
      <c r="L8" s="17" t="s">
        <v>19</v>
      </c>
      <c r="M8" s="18" t="s">
        <v>19</v>
      </c>
      <c r="N8" s="66" t="str">
        <f t="shared" ref="N8" si="4">IF(OR(EXACT($L$7,L8)*(EXACT($M$7,M8)))=TRUE,$AO$9,IF(($M$7-$L$7=M8-L8),$AO$8,IF(OR(EXACT($L$7&gt;$M$7,L8&gt;M8)*EXACT($L$7=$M$7,L8=M8)*EXACT($L$7&lt;$M$7,L8&lt;M8)),$AO$7,0)))</f>
        <v>3</v>
      </c>
      <c r="O8" s="17" t="s">
        <v>74</v>
      </c>
      <c r="P8" s="18" t="s">
        <v>2</v>
      </c>
      <c r="Q8" s="19">
        <f t="shared" ref="Q8" si="5">IF(OR(EXACT($O$7,O8)*(EXACT($P$7,P8)))=TRUE,$AO$9,IF(($P$7-$O$7=P8-O8),$AO$8,IF(OR(EXACT($O$7&gt;$P$7,O8&gt;P8)*EXACT($O$7=$P$7,O8=P8)*EXACT($O$7&lt;$P$7,O8&lt;P8)),$AO$7,0)))</f>
        <v>0</v>
      </c>
      <c r="R8" s="17" t="s">
        <v>19</v>
      </c>
      <c r="S8" s="18" t="s">
        <v>19</v>
      </c>
      <c r="T8" s="19" t="str">
        <f t="shared" ref="T8" si="6">IF(OR(EXACT($R$7,R8)*(EXACT($S$7,S8)))=TRUE,$AO$9,IF(($S$7-$R$7=S8-R8),$AO$8,IF(OR(EXACT($R$7&gt;$S$7,R8&gt;S8)*EXACT($R$7=$S$7,R8=S8)*EXACT($R$7&lt;$S$7,R8&lt;S8)),$AO$7,0)))</f>
        <v>3</v>
      </c>
      <c r="U8" s="17" t="s">
        <v>74</v>
      </c>
      <c r="V8" s="18" t="s">
        <v>19</v>
      </c>
      <c r="W8" s="66" t="str">
        <f t="shared" ref="W8:W27" si="7">IF(OR(EXACT($U$7,U8)*(EXACT($V$7,V8)))=TRUE,$AO$9,IF(($V$7-$U$7=V8-U8),$AO$8,IF(OR(EXACT($U$7&gt;$V$7,U8&gt;V8)*EXACT($U$7=$V$7,U8=V8)*EXACT($U$7&lt;$V$7,U8&lt;V8)),$AO$7,0)))</f>
        <v>5</v>
      </c>
      <c r="X8" s="17" t="s">
        <v>19</v>
      </c>
      <c r="Y8" s="18" t="s">
        <v>19</v>
      </c>
      <c r="Z8" s="85">
        <f>IF(OR(EXACT($X$7,X8)*(EXACT($Y$7,Y8)))=TRUE,$AO$9,IF(($Y$7-$X$7=Y8-X8),$AO$8,IF(OR(EXACT($X$7&gt;$Y$7,X8&gt;Y8)*EXACT($X$7=$Y$7,X8=Y8)*EXACT($X$7&lt;$Y$7,X8&lt;Y8)),$AO$7,0)))*2*2</f>
        <v>0</v>
      </c>
      <c r="AA8" s="17" t="s">
        <v>19</v>
      </c>
      <c r="AB8" s="18" t="s">
        <v>74</v>
      </c>
      <c r="AC8" s="19" t="str">
        <f t="shared" ref="AC8" si="8">IF(OR(EXACT($AA$7,AA8)*(EXACT($AB$7,AB8)))=TRUE,$AO$9,IF(($AB$7-$AA$7=AB8-AA8),$AO$8,IF(OR(EXACT($AA$7&gt;$AB$7,AA8&gt;AB8)*EXACT($AA$7=$AB$7,AA8=AB8)*EXACT($AA$7&lt;$AB$7,AA8&lt;AB8)),$AO$7,0)))</f>
        <v>2</v>
      </c>
      <c r="AD8" s="20"/>
      <c r="AE8" s="18"/>
      <c r="AF8" s="19"/>
      <c r="AG8" s="21">
        <f t="shared" ref="AG8" si="9">E8+H8+K8+N8+Q8+T8+W8+Z8+AC8+AF8</f>
        <v>13</v>
      </c>
      <c r="AH8" s="22">
        <f>'9.Spieltag'!AJ8</f>
        <v>117</v>
      </c>
      <c r="AI8" s="29">
        <f>'9.Spieltag'!AK8</f>
        <v>4</v>
      </c>
      <c r="AJ8" s="24">
        <f t="shared" ref="AJ8" si="10">AG8+AH8</f>
        <v>130</v>
      </c>
      <c r="AK8" s="25">
        <f t="shared" ref="AK8:AK27" si="11">RANK(AJ8,$AJ$8:$AJ$27)</f>
        <v>2</v>
      </c>
      <c r="AL8" s="40" t="s">
        <v>66</v>
      </c>
      <c r="AM8" s="41"/>
      <c r="AN8" s="41"/>
      <c r="AO8" s="42" t="s">
        <v>2</v>
      </c>
    </row>
    <row r="9" spans="1:42" ht="24.9" customHeight="1" thickBot="1">
      <c r="A9" s="29">
        <f t="shared" ref="A9:A26" si="12">AK9</f>
        <v>17</v>
      </c>
      <c r="B9" s="21" t="s">
        <v>90</v>
      </c>
      <c r="C9" s="17" t="s">
        <v>19</v>
      </c>
      <c r="D9" s="18" t="s">
        <v>74</v>
      </c>
      <c r="E9" s="19" t="str">
        <f t="shared" ref="E9:E27" si="13">IF(OR(EXACT($C$7,C9)*(EXACT($D$7,D9)))=TRUE,$AO$9,IF(($D$7-$C$7=D9-C9),$AO$8,IF(OR(EXACT($C$7&gt;$D$7,C9&gt;D9)*EXACT($C$7=$D$7,C9=D9)*EXACT($C$7&lt;$D$7,C9&lt;D9)),$AO$7,0)))</f>
        <v>2</v>
      </c>
      <c r="F9" s="17" t="s">
        <v>76</v>
      </c>
      <c r="G9" s="18" t="s">
        <v>19</v>
      </c>
      <c r="H9" s="19">
        <f t="shared" ref="H9:H27" si="14">IF(OR(EXACT($F$7,F9)*(EXACT($G$7,G9)))=TRUE,$AO$9,IF(($G$7-$F$7=G9-F9),$AO$8,IF(OR(EXACT($F$7&gt;$G$7,F9&gt;G9)*EXACT($F$7=$G$7,F9=G9)*EXACT($F$7&lt;$G$7,F9&lt;G9)),$AO$7,0)))</f>
        <v>0</v>
      </c>
      <c r="I9" s="17" t="s">
        <v>74</v>
      </c>
      <c r="J9" s="18" t="s">
        <v>2</v>
      </c>
      <c r="K9" s="19">
        <f t="shared" ref="K9:K27" si="15">IF(OR(EXACT($I$7,I9)*(EXACT($J$7,J9)))=TRUE,$AO$9,IF(($J$7-$I$7=J9-I9),$AO$8,IF(OR(EXACT($I$7&gt;$J$7,I9&gt;J9)*EXACT($I$7=$J$7,I9=J9)*EXACT($I$7&lt;$J$7,I9&lt;J9)),$AO$7,0)))</f>
        <v>0</v>
      </c>
      <c r="L9" s="17" t="s">
        <v>19</v>
      </c>
      <c r="M9" s="18" t="s">
        <v>19</v>
      </c>
      <c r="N9" s="66" t="str">
        <f t="shared" ref="N9:N27" si="16">IF(OR(EXACT($L$7,L9)*(EXACT($M$7,M9)))=TRUE,$AO$9,IF(($M$7-$L$7=M9-L9),$AO$8,IF(OR(EXACT($L$7&gt;$M$7,L9&gt;M9)*EXACT($L$7=$M$7,L9=M9)*EXACT($L$7&lt;$M$7,L9&lt;M9)),$AO$7,0)))</f>
        <v>3</v>
      </c>
      <c r="O9" s="17" t="s">
        <v>19</v>
      </c>
      <c r="P9" s="18" t="s">
        <v>19</v>
      </c>
      <c r="Q9" s="19" t="str">
        <f t="shared" ref="Q9:Q27" si="17">IF(OR(EXACT($O$7,O9)*(EXACT($P$7,P9)))=TRUE,$AO$9,IF(($P$7-$O$7=P9-O9),$AO$8,IF(OR(EXACT($O$7&gt;$P$7,O9&gt;P9)*EXACT($O$7=$P$7,O9=P9)*EXACT($O$7&lt;$P$7,O9&lt;P9)),$AO$7,0)))</f>
        <v>5</v>
      </c>
      <c r="R9" s="17" t="s">
        <v>19</v>
      </c>
      <c r="S9" s="18" t="s">
        <v>74</v>
      </c>
      <c r="T9" s="19">
        <f t="shared" ref="T9:T27" si="18">IF(OR(EXACT($R$7,R9)*(EXACT($S$7,S9)))=TRUE,$AO$9,IF(($S$7-$R$7=S9-R9),$AO$8,IF(OR(EXACT($R$7&gt;$S$7,R9&gt;S9)*EXACT($R$7=$S$7,R9=S9)*EXACT($R$7&lt;$S$7,R9&lt;S9)),$AO$7,0)))</f>
        <v>0</v>
      </c>
      <c r="U9" s="17" t="s">
        <v>74</v>
      </c>
      <c r="V9" s="18" t="s">
        <v>2</v>
      </c>
      <c r="W9" s="66" t="str">
        <f t="shared" si="7"/>
        <v>2</v>
      </c>
      <c r="X9" s="17" t="s">
        <v>74</v>
      </c>
      <c r="Y9" s="18" t="s">
        <v>76</v>
      </c>
      <c r="Z9" s="85">
        <f t="shared" ref="Z9:Z26" si="19">IF(OR(EXACT($X$7,X9)*(EXACT($Y$7,Y9)))=TRUE,$AO$9,IF(($Y$7-$X$7=Y9-X9),$AO$8,IF(OR(EXACT($X$7&gt;$Y$7,X9&gt;Y9)*EXACT($X$7=$Y$7,X9=Y9)*EXACT($X$7&lt;$Y$7,X9&lt;Y9)),$AO$7,0)))*2*2</f>
        <v>0</v>
      </c>
      <c r="AA9" s="17" t="s">
        <v>19</v>
      </c>
      <c r="AB9" s="18" t="s">
        <v>76</v>
      </c>
      <c r="AC9" s="19" t="str">
        <f t="shared" ref="AC9:AC27" si="20">IF(OR(EXACT($AA$7,AA9)*(EXACT($AB$7,AB9)))=TRUE,$AO$9,IF(($AB$7-$AA$7=AB9-AA9),$AO$8,IF(OR(EXACT($AA$7&gt;$AB$7,AA9&gt;AB9)*EXACT($AA$7=$AB$7,AA9=AB9)*EXACT($AA$7&lt;$AB$7,AA9&lt;AB9)),$AO$7,0)))</f>
        <v>3</v>
      </c>
      <c r="AD9" s="28"/>
      <c r="AE9" s="26"/>
      <c r="AF9" s="19"/>
      <c r="AG9" s="21">
        <f t="shared" ref="AG9:AG25" si="21">E9+H9+K9+N9+Q9+T9+W9+Z9+AC9+AF9</f>
        <v>15</v>
      </c>
      <c r="AH9" s="22">
        <f>'9.Spieltag'!AJ9</f>
        <v>73</v>
      </c>
      <c r="AI9" s="29">
        <f>'9.Spieltag'!AK9</f>
        <v>18</v>
      </c>
      <c r="AJ9" s="24">
        <f t="shared" ref="AJ9:AJ25" si="22">AG9+AH9</f>
        <v>88</v>
      </c>
      <c r="AK9" s="25">
        <f t="shared" si="11"/>
        <v>17</v>
      </c>
      <c r="AL9" s="37" t="s">
        <v>23</v>
      </c>
      <c r="AM9" s="34"/>
      <c r="AN9" s="43"/>
      <c r="AO9" s="44" t="s">
        <v>20</v>
      </c>
    </row>
    <row r="10" spans="1:42" ht="24.9" customHeight="1" thickBot="1">
      <c r="A10" s="29">
        <f t="shared" si="12"/>
        <v>9</v>
      </c>
      <c r="B10" s="21" t="s">
        <v>95</v>
      </c>
      <c r="C10" s="17" t="s">
        <v>74</v>
      </c>
      <c r="D10" s="18" t="s">
        <v>19</v>
      </c>
      <c r="E10" s="19">
        <f t="shared" si="13"/>
        <v>0</v>
      </c>
      <c r="F10" s="17" t="s">
        <v>74</v>
      </c>
      <c r="G10" s="18" t="s">
        <v>19</v>
      </c>
      <c r="H10" s="19">
        <f t="shared" si="14"/>
        <v>0</v>
      </c>
      <c r="I10" s="17" t="s">
        <v>74</v>
      </c>
      <c r="J10" s="18" t="s">
        <v>19</v>
      </c>
      <c r="K10" s="19">
        <f t="shared" si="15"/>
        <v>0</v>
      </c>
      <c r="L10" s="17" t="s">
        <v>74</v>
      </c>
      <c r="M10" s="18" t="s">
        <v>2</v>
      </c>
      <c r="N10" s="66">
        <f t="shared" si="16"/>
        <v>0</v>
      </c>
      <c r="O10" s="17" t="s">
        <v>74</v>
      </c>
      <c r="P10" s="18" t="s">
        <v>19</v>
      </c>
      <c r="Q10" s="85">
        <f>IF(OR(EXACT($O$7,O10)*(EXACT($P$7,P10)))=TRUE,$AO$9,IF(($P$7-$O$7=P10-O10),$AO$8,IF(OR(EXACT($O$7&gt;$P$7,O10&gt;P10)*EXACT($O$7=$P$7,O10=P10)*EXACT($O$7&lt;$P$7,O10&lt;P10)),$AO$7,0)))*2</f>
        <v>0</v>
      </c>
      <c r="R10" s="17" t="s">
        <v>2</v>
      </c>
      <c r="S10" s="18" t="s">
        <v>74</v>
      </c>
      <c r="T10" s="19">
        <f t="shared" si="18"/>
        <v>0</v>
      </c>
      <c r="U10" s="17" t="s">
        <v>19</v>
      </c>
      <c r="V10" s="18" t="s">
        <v>19</v>
      </c>
      <c r="W10" s="66">
        <f t="shared" si="7"/>
        <v>0</v>
      </c>
      <c r="X10" s="17" t="s">
        <v>74</v>
      </c>
      <c r="Y10" s="18" t="s">
        <v>19</v>
      </c>
      <c r="Z10" s="66">
        <f>IF(OR(EXACT($X$7,X10)*(EXACT($Y$7,Y10)))=TRUE,$AO$9,IF(($Y$7-$X$7=Y10-X10),$AO$8,IF(OR(EXACT($X$7&gt;$Y$7,X10&gt;Y10)*EXACT($X$7=$Y$7,X10=Y10)*EXACT($X$7&lt;$Y$7,X10&lt;Y10)),$AO$7,0)))*2</f>
        <v>4</v>
      </c>
      <c r="AA10" s="17" t="s">
        <v>19</v>
      </c>
      <c r="AB10" s="18" t="s">
        <v>74</v>
      </c>
      <c r="AC10" s="19" t="str">
        <f t="shared" si="20"/>
        <v>2</v>
      </c>
      <c r="AD10" s="28"/>
      <c r="AE10" s="26"/>
      <c r="AF10" s="19"/>
      <c r="AG10" s="21">
        <f t="shared" si="21"/>
        <v>6</v>
      </c>
      <c r="AH10" s="22">
        <f>'9.Spieltag'!AJ10</f>
        <v>101</v>
      </c>
      <c r="AI10" s="29">
        <f>'9.Spieltag'!AK10</f>
        <v>8</v>
      </c>
      <c r="AJ10" s="24">
        <f t="shared" si="22"/>
        <v>107</v>
      </c>
      <c r="AK10" s="25">
        <f t="shared" si="11"/>
        <v>9</v>
      </c>
      <c r="AL10" s="80"/>
      <c r="AM10" s="81"/>
      <c r="AN10" s="81"/>
      <c r="AO10" s="82"/>
    </row>
    <row r="11" spans="1:42" ht="24.9" customHeight="1" thickBot="1">
      <c r="A11" s="29">
        <f t="shared" si="12"/>
        <v>7</v>
      </c>
      <c r="B11" s="21" t="s">
        <v>98</v>
      </c>
      <c r="C11" s="17" t="s">
        <v>74</v>
      </c>
      <c r="D11" s="18" t="s">
        <v>19</v>
      </c>
      <c r="E11" s="19">
        <f t="shared" si="13"/>
        <v>0</v>
      </c>
      <c r="F11" s="17" t="s">
        <v>74</v>
      </c>
      <c r="G11" s="18" t="s">
        <v>2</v>
      </c>
      <c r="H11" s="19">
        <f t="shared" si="14"/>
        <v>0</v>
      </c>
      <c r="I11" s="17" t="s">
        <v>19</v>
      </c>
      <c r="J11" s="18" t="s">
        <v>2</v>
      </c>
      <c r="K11" s="19">
        <f t="shared" si="15"/>
        <v>0</v>
      </c>
      <c r="L11" s="17" t="s">
        <v>74</v>
      </c>
      <c r="M11" s="18" t="s">
        <v>19</v>
      </c>
      <c r="N11" s="66">
        <f t="shared" si="16"/>
        <v>0</v>
      </c>
      <c r="O11" s="17" t="s">
        <v>74</v>
      </c>
      <c r="P11" s="18" t="s">
        <v>19</v>
      </c>
      <c r="Q11" s="19">
        <f t="shared" si="17"/>
        <v>0</v>
      </c>
      <c r="R11" s="17" t="s">
        <v>2</v>
      </c>
      <c r="S11" s="18" t="s">
        <v>74</v>
      </c>
      <c r="T11" s="19">
        <f t="shared" si="18"/>
        <v>0</v>
      </c>
      <c r="U11" s="17" t="s">
        <v>74</v>
      </c>
      <c r="V11" s="18" t="s">
        <v>2</v>
      </c>
      <c r="W11" s="66" t="str">
        <f t="shared" si="7"/>
        <v>2</v>
      </c>
      <c r="X11" s="17" t="s">
        <v>19</v>
      </c>
      <c r="Y11" s="18" t="s">
        <v>74</v>
      </c>
      <c r="Z11" s="85">
        <f t="shared" si="19"/>
        <v>0</v>
      </c>
      <c r="AA11" s="17" t="s">
        <v>19</v>
      </c>
      <c r="AB11" s="18" t="s">
        <v>76</v>
      </c>
      <c r="AC11" s="19" t="str">
        <f t="shared" si="20"/>
        <v>3</v>
      </c>
      <c r="AD11" s="28"/>
      <c r="AE11" s="26"/>
      <c r="AF11" s="19"/>
      <c r="AG11" s="21">
        <f t="shared" si="21"/>
        <v>5</v>
      </c>
      <c r="AH11" s="22">
        <f>'9.Spieltag'!AJ11</f>
        <v>105</v>
      </c>
      <c r="AI11" s="29">
        <f>'9.Spieltag'!AK11</f>
        <v>7</v>
      </c>
      <c r="AJ11" s="24">
        <f t="shared" si="22"/>
        <v>110</v>
      </c>
      <c r="AK11" s="25">
        <f t="shared" si="11"/>
        <v>7</v>
      </c>
      <c r="AL11" s="1"/>
      <c r="AP11" s="67"/>
    </row>
    <row r="12" spans="1:42" ht="24.9" customHeight="1" thickBot="1">
      <c r="A12" s="29">
        <f t="shared" si="12"/>
        <v>1</v>
      </c>
      <c r="B12" s="21" t="s">
        <v>88</v>
      </c>
      <c r="C12" s="17" t="s">
        <v>74</v>
      </c>
      <c r="D12" s="18" t="s">
        <v>19</v>
      </c>
      <c r="E12" s="19">
        <f t="shared" si="13"/>
        <v>0</v>
      </c>
      <c r="F12" s="17" t="s">
        <v>19</v>
      </c>
      <c r="G12" s="18" t="s">
        <v>19</v>
      </c>
      <c r="H12" s="19">
        <f t="shared" si="14"/>
        <v>0</v>
      </c>
      <c r="I12" s="17" t="s">
        <v>19</v>
      </c>
      <c r="J12" s="18" t="s">
        <v>19</v>
      </c>
      <c r="K12" s="19" t="str">
        <f t="shared" si="15"/>
        <v>5</v>
      </c>
      <c r="L12" s="17" t="s">
        <v>74</v>
      </c>
      <c r="M12" s="18" t="s">
        <v>2</v>
      </c>
      <c r="N12" s="66">
        <f t="shared" si="16"/>
        <v>0</v>
      </c>
      <c r="O12" s="17" t="s">
        <v>74</v>
      </c>
      <c r="P12" s="18" t="s">
        <v>19</v>
      </c>
      <c r="Q12" s="19">
        <f t="shared" si="17"/>
        <v>0</v>
      </c>
      <c r="R12" s="17" t="s">
        <v>19</v>
      </c>
      <c r="S12" s="18" t="s">
        <v>74</v>
      </c>
      <c r="T12" s="19">
        <f t="shared" si="18"/>
        <v>0</v>
      </c>
      <c r="U12" s="17" t="s">
        <v>19</v>
      </c>
      <c r="V12" s="18" t="s">
        <v>74</v>
      </c>
      <c r="W12" s="66">
        <f t="shared" si="7"/>
        <v>0</v>
      </c>
      <c r="X12" s="17" t="s">
        <v>19</v>
      </c>
      <c r="Y12" s="18" t="s">
        <v>74</v>
      </c>
      <c r="Z12" s="85">
        <f t="shared" si="19"/>
        <v>0</v>
      </c>
      <c r="AA12" s="17" t="s">
        <v>2</v>
      </c>
      <c r="AB12" s="18" t="s">
        <v>74</v>
      </c>
      <c r="AC12" s="19" t="str">
        <f t="shared" si="20"/>
        <v>5</v>
      </c>
      <c r="AD12" s="28"/>
      <c r="AE12" s="26"/>
      <c r="AF12" s="19"/>
      <c r="AG12" s="21">
        <f t="shared" si="21"/>
        <v>10</v>
      </c>
      <c r="AH12" s="22">
        <f>'9.Spieltag'!AJ12</f>
        <v>140</v>
      </c>
      <c r="AI12" s="29">
        <f>'9.Spieltag'!AK12</f>
        <v>1</v>
      </c>
      <c r="AJ12" s="24">
        <f t="shared" si="22"/>
        <v>150</v>
      </c>
      <c r="AK12" s="25">
        <f t="shared" si="11"/>
        <v>1</v>
      </c>
      <c r="AL12" s="1"/>
    </row>
    <row r="13" spans="1:42" ht="24.9" customHeight="1" thickBot="1">
      <c r="A13" s="29">
        <f t="shared" si="12"/>
        <v>11</v>
      </c>
      <c r="B13" s="21" t="s">
        <v>75</v>
      </c>
      <c r="C13" s="17" t="s">
        <v>19</v>
      </c>
      <c r="D13" s="18" t="s">
        <v>19</v>
      </c>
      <c r="E13" s="19">
        <f t="shared" si="13"/>
        <v>0</v>
      </c>
      <c r="F13" s="17" t="s">
        <v>74</v>
      </c>
      <c r="G13" s="18" t="s">
        <v>74</v>
      </c>
      <c r="H13" s="19">
        <f t="shared" si="14"/>
        <v>0</v>
      </c>
      <c r="I13" s="17" t="s">
        <v>74</v>
      </c>
      <c r="J13" s="18" t="s">
        <v>74</v>
      </c>
      <c r="K13" s="19" t="str">
        <f t="shared" si="15"/>
        <v>3</v>
      </c>
      <c r="L13" s="17" t="s">
        <v>74</v>
      </c>
      <c r="M13" s="18" t="s">
        <v>74</v>
      </c>
      <c r="N13" s="66" t="str">
        <f t="shared" si="16"/>
        <v>5</v>
      </c>
      <c r="O13" s="17" t="s">
        <v>74</v>
      </c>
      <c r="P13" s="18" t="s">
        <v>76</v>
      </c>
      <c r="Q13" s="19">
        <f t="shared" si="17"/>
        <v>0</v>
      </c>
      <c r="R13" s="17" t="s">
        <v>19</v>
      </c>
      <c r="S13" s="18" t="s">
        <v>74</v>
      </c>
      <c r="T13" s="19">
        <f t="shared" si="18"/>
        <v>0</v>
      </c>
      <c r="U13" s="17" t="s">
        <v>19</v>
      </c>
      <c r="V13" s="18" t="s">
        <v>74</v>
      </c>
      <c r="W13" s="66">
        <f t="shared" si="7"/>
        <v>0</v>
      </c>
      <c r="X13" s="17" t="s">
        <v>74</v>
      </c>
      <c r="Y13" s="18" t="s">
        <v>74</v>
      </c>
      <c r="Z13" s="85">
        <f t="shared" si="19"/>
        <v>0</v>
      </c>
      <c r="AA13" s="17" t="s">
        <v>19</v>
      </c>
      <c r="AB13" s="18" t="s">
        <v>74</v>
      </c>
      <c r="AC13" s="19" t="str">
        <f t="shared" si="20"/>
        <v>2</v>
      </c>
      <c r="AD13" s="27"/>
      <c r="AE13" s="26"/>
      <c r="AF13" s="19"/>
      <c r="AG13" s="21">
        <f t="shared" si="21"/>
        <v>10</v>
      </c>
      <c r="AH13" s="22">
        <f>'9.Spieltag'!AJ13</f>
        <v>91</v>
      </c>
      <c r="AI13" s="29">
        <f>'9.Spieltag'!AK13</f>
        <v>11</v>
      </c>
      <c r="AJ13" s="24">
        <f t="shared" si="22"/>
        <v>101</v>
      </c>
      <c r="AK13" s="25">
        <f t="shared" si="11"/>
        <v>11</v>
      </c>
      <c r="AL13" s="1"/>
    </row>
    <row r="14" spans="1:42" ht="24.9" customHeight="1" thickBot="1">
      <c r="A14" s="29">
        <f t="shared" si="12"/>
        <v>6</v>
      </c>
      <c r="B14" s="21" t="s">
        <v>93</v>
      </c>
      <c r="C14" s="17" t="s">
        <v>19</v>
      </c>
      <c r="D14" s="18" t="s">
        <v>19</v>
      </c>
      <c r="E14" s="19">
        <f t="shared" si="13"/>
        <v>0</v>
      </c>
      <c r="F14" s="17" t="s">
        <v>74</v>
      </c>
      <c r="G14" s="18" t="s">
        <v>19</v>
      </c>
      <c r="H14" s="19">
        <f t="shared" si="14"/>
        <v>0</v>
      </c>
      <c r="I14" s="17" t="s">
        <v>74</v>
      </c>
      <c r="J14" s="18" t="s">
        <v>2</v>
      </c>
      <c r="K14" s="19">
        <f t="shared" si="15"/>
        <v>0</v>
      </c>
      <c r="L14" s="17" t="s">
        <v>19</v>
      </c>
      <c r="M14" s="18" t="s">
        <v>19</v>
      </c>
      <c r="N14" s="66" t="str">
        <f t="shared" si="16"/>
        <v>3</v>
      </c>
      <c r="O14" s="17" t="s">
        <v>74</v>
      </c>
      <c r="P14" s="18" t="s">
        <v>2</v>
      </c>
      <c r="Q14" s="19">
        <f t="shared" si="17"/>
        <v>0</v>
      </c>
      <c r="R14" s="17" t="s">
        <v>2</v>
      </c>
      <c r="S14" s="18" t="s">
        <v>74</v>
      </c>
      <c r="T14" s="85">
        <f>IF(OR(EXACT($R$7,R14)*(EXACT($S$7,S14)))=TRUE,$AO$9,IF(($S$7-$R$7=S14-R14),$AO$8,IF(OR(EXACT($R$7&gt;$S$7,R14&gt;S14)*EXACT($R$7=$S$7,R14=S14)*EXACT($R$7&lt;$S$7,R14&lt;S14)),$AO$7,0)))*2</f>
        <v>0</v>
      </c>
      <c r="U14" s="17" t="s">
        <v>19</v>
      </c>
      <c r="V14" s="18" t="s">
        <v>19</v>
      </c>
      <c r="W14" s="66">
        <f t="shared" si="7"/>
        <v>0</v>
      </c>
      <c r="X14" s="17" t="s">
        <v>74</v>
      </c>
      <c r="Y14" s="18" t="s">
        <v>77</v>
      </c>
      <c r="Z14" s="66">
        <f>IF(OR(EXACT($X$7,X14)*(EXACT($Y$7,Y14)))=TRUE,$AO$9,IF(($Y$7-$X$7=Y14-X14),$AO$8,IF(OR(EXACT($X$7&gt;$Y$7,X14&gt;Y14)*EXACT($X$7=$Y$7,X14=Y14)*EXACT($X$7&lt;$Y$7,X14&lt;Y14)),$AO$7,0)))*2</f>
        <v>6</v>
      </c>
      <c r="AA14" s="17" t="s">
        <v>19</v>
      </c>
      <c r="AB14" s="18" t="s">
        <v>74</v>
      </c>
      <c r="AC14" s="19" t="str">
        <f t="shared" si="20"/>
        <v>2</v>
      </c>
      <c r="AD14" s="28"/>
      <c r="AE14" s="26"/>
      <c r="AF14" s="19"/>
      <c r="AG14" s="21">
        <f t="shared" si="21"/>
        <v>11</v>
      </c>
      <c r="AH14" s="22">
        <f>'9.Spieltag'!AJ14</f>
        <v>115</v>
      </c>
      <c r="AI14" s="29">
        <f>'9.Spieltag'!AK14</f>
        <v>5</v>
      </c>
      <c r="AJ14" s="24">
        <f t="shared" si="22"/>
        <v>126</v>
      </c>
      <c r="AK14" s="25">
        <f t="shared" si="11"/>
        <v>6</v>
      </c>
      <c r="AL14" s="1"/>
    </row>
    <row r="15" spans="1:42" ht="24.9" customHeight="1" thickBot="1">
      <c r="A15" s="29">
        <f t="shared" si="12"/>
        <v>2</v>
      </c>
      <c r="B15" s="21" t="s">
        <v>81</v>
      </c>
      <c r="C15" s="17" t="s">
        <v>19</v>
      </c>
      <c r="D15" s="18" t="s">
        <v>76</v>
      </c>
      <c r="E15" s="19" t="str">
        <f t="shared" si="13"/>
        <v>3</v>
      </c>
      <c r="F15" s="17" t="s">
        <v>19</v>
      </c>
      <c r="G15" s="18" t="s">
        <v>74</v>
      </c>
      <c r="H15" s="19" t="str">
        <f t="shared" si="14"/>
        <v>5</v>
      </c>
      <c r="I15" s="17" t="s">
        <v>74</v>
      </c>
      <c r="J15" s="18" t="s">
        <v>74</v>
      </c>
      <c r="K15" s="19" t="str">
        <f t="shared" si="15"/>
        <v>3</v>
      </c>
      <c r="L15" s="17" t="s">
        <v>74</v>
      </c>
      <c r="M15" s="18" t="s">
        <v>2</v>
      </c>
      <c r="N15" s="66">
        <f t="shared" si="16"/>
        <v>0</v>
      </c>
      <c r="O15" s="17" t="s">
        <v>74</v>
      </c>
      <c r="P15" s="18" t="s">
        <v>19</v>
      </c>
      <c r="Q15" s="19">
        <f t="shared" si="17"/>
        <v>0</v>
      </c>
      <c r="R15" s="17" t="s">
        <v>19</v>
      </c>
      <c r="S15" s="18" t="s">
        <v>76</v>
      </c>
      <c r="T15" s="19">
        <f t="shared" si="18"/>
        <v>0</v>
      </c>
      <c r="U15" s="17" t="s">
        <v>74</v>
      </c>
      <c r="V15" s="18" t="s">
        <v>19</v>
      </c>
      <c r="W15" s="66" t="str">
        <f t="shared" si="7"/>
        <v>5</v>
      </c>
      <c r="X15" s="17" t="s">
        <v>74</v>
      </c>
      <c r="Y15" s="18" t="s">
        <v>74</v>
      </c>
      <c r="Z15" s="85">
        <f t="shared" si="19"/>
        <v>0</v>
      </c>
      <c r="AA15" s="17" t="s">
        <v>19</v>
      </c>
      <c r="AB15" s="18" t="s">
        <v>76</v>
      </c>
      <c r="AC15" s="19" t="str">
        <f t="shared" si="20"/>
        <v>3</v>
      </c>
      <c r="AD15" s="28"/>
      <c r="AE15" s="26"/>
      <c r="AF15" s="19"/>
      <c r="AG15" s="21">
        <f t="shared" si="21"/>
        <v>19</v>
      </c>
      <c r="AH15" s="22">
        <f>'9.Spieltag'!AJ15</f>
        <v>111</v>
      </c>
      <c r="AI15" s="29">
        <f>'9.Spieltag'!AK15</f>
        <v>6</v>
      </c>
      <c r="AJ15" s="24">
        <f t="shared" si="22"/>
        <v>130</v>
      </c>
      <c r="AK15" s="25">
        <f t="shared" si="11"/>
        <v>2</v>
      </c>
      <c r="AL15" s="1"/>
    </row>
    <row r="16" spans="1:42" ht="24.9" customHeight="1" thickBot="1">
      <c r="A16" s="29">
        <f t="shared" si="12"/>
        <v>13</v>
      </c>
      <c r="B16" s="21" t="s">
        <v>87</v>
      </c>
      <c r="C16" s="17" t="s">
        <v>19</v>
      </c>
      <c r="D16" s="18" t="s">
        <v>74</v>
      </c>
      <c r="E16" s="85">
        <f>IF(OR(EXACT($C$7,C16)*(EXACT($D$7,D16)))=TRUE,$AO$9,IF(($D$7-$C$7=D16-C16),$AO$8,IF(OR(EXACT($C$7&gt;$D$7,C16&gt;D16)*EXACT($C$7=$D$7,C16=D16)*EXACT($C$7&lt;$D$7,C16&lt;D16)),$AO$7,0)))*2</f>
        <v>4</v>
      </c>
      <c r="F16" s="17" t="s">
        <v>74</v>
      </c>
      <c r="G16" s="18" t="s">
        <v>74</v>
      </c>
      <c r="H16" s="19">
        <f t="shared" si="14"/>
        <v>0</v>
      </c>
      <c r="I16" s="17" t="s">
        <v>74</v>
      </c>
      <c r="J16" s="18" t="s">
        <v>19</v>
      </c>
      <c r="K16" s="19">
        <f t="shared" si="15"/>
        <v>0</v>
      </c>
      <c r="L16" s="17" t="s">
        <v>74</v>
      </c>
      <c r="M16" s="18" t="s">
        <v>2</v>
      </c>
      <c r="N16" s="66">
        <f t="shared" si="16"/>
        <v>0</v>
      </c>
      <c r="O16" s="17" t="s">
        <v>74</v>
      </c>
      <c r="P16" s="18" t="s">
        <v>2</v>
      </c>
      <c r="Q16" s="19">
        <f t="shared" si="17"/>
        <v>0</v>
      </c>
      <c r="R16" s="17" t="s">
        <v>19</v>
      </c>
      <c r="S16" s="18" t="s">
        <v>74</v>
      </c>
      <c r="T16" s="19">
        <f t="shared" si="18"/>
        <v>0</v>
      </c>
      <c r="U16" s="17" t="s">
        <v>19</v>
      </c>
      <c r="V16" s="18" t="s">
        <v>74</v>
      </c>
      <c r="W16" s="66">
        <f t="shared" si="7"/>
        <v>0</v>
      </c>
      <c r="X16" s="17" t="s">
        <v>76</v>
      </c>
      <c r="Y16" s="18" t="s">
        <v>77</v>
      </c>
      <c r="Z16" s="66">
        <f>IF(OR(EXACT($X$7,X16)*(EXACT($Y$7,Y16)))=TRUE,$AO$9,IF(($Y$7-$X$7=Y16-X16),$AO$8,IF(OR(EXACT($X$7&gt;$Y$7,X16&gt;Y16)*EXACT($X$7=$Y$7,X16=Y16)*EXACT($X$7&lt;$Y$7,X16&lt;Y16)),$AO$7,0)))*2</f>
        <v>4</v>
      </c>
      <c r="AA16" s="17" t="s">
        <v>19</v>
      </c>
      <c r="AB16" s="18" t="s">
        <v>74</v>
      </c>
      <c r="AC16" s="19" t="str">
        <f t="shared" si="20"/>
        <v>2</v>
      </c>
      <c r="AD16" s="28"/>
      <c r="AE16" s="26"/>
      <c r="AF16" s="19"/>
      <c r="AG16" s="21">
        <f t="shared" si="21"/>
        <v>10</v>
      </c>
      <c r="AH16" s="22">
        <f>'9.Spieltag'!AJ16</f>
        <v>88</v>
      </c>
      <c r="AI16" s="29">
        <f>'9.Spieltag'!AK16</f>
        <v>13</v>
      </c>
      <c r="AJ16" s="24">
        <f t="shared" si="22"/>
        <v>98</v>
      </c>
      <c r="AK16" s="25">
        <f t="shared" si="11"/>
        <v>13</v>
      </c>
      <c r="AL16" s="1"/>
    </row>
    <row r="17" spans="1:38" ht="24.9" customHeight="1" thickBot="1">
      <c r="A17" s="29">
        <f t="shared" si="12"/>
        <v>13</v>
      </c>
      <c r="B17" s="21" t="s">
        <v>80</v>
      </c>
      <c r="C17" s="17" t="s">
        <v>19</v>
      </c>
      <c r="D17" s="18" t="s">
        <v>74</v>
      </c>
      <c r="E17" s="19" t="str">
        <f t="shared" si="13"/>
        <v>2</v>
      </c>
      <c r="F17" s="17" t="s">
        <v>19</v>
      </c>
      <c r="G17" s="18" t="s">
        <v>74</v>
      </c>
      <c r="H17" s="19" t="str">
        <f t="shared" si="14"/>
        <v>5</v>
      </c>
      <c r="I17" s="17" t="s">
        <v>74</v>
      </c>
      <c r="J17" s="18" t="s">
        <v>2</v>
      </c>
      <c r="K17" s="19">
        <f t="shared" si="15"/>
        <v>0</v>
      </c>
      <c r="L17" s="17" t="s">
        <v>2</v>
      </c>
      <c r="M17" s="18" t="s">
        <v>19</v>
      </c>
      <c r="N17" s="66">
        <f t="shared" si="16"/>
        <v>0</v>
      </c>
      <c r="O17" s="17" t="s">
        <v>19</v>
      </c>
      <c r="P17" s="18" t="s">
        <v>20</v>
      </c>
      <c r="Q17" s="19">
        <f t="shared" si="17"/>
        <v>0</v>
      </c>
      <c r="R17" s="17" t="s">
        <v>74</v>
      </c>
      <c r="S17" s="18" t="s">
        <v>2</v>
      </c>
      <c r="T17" s="19">
        <f t="shared" si="18"/>
        <v>0</v>
      </c>
      <c r="U17" s="17" t="s">
        <v>2</v>
      </c>
      <c r="V17" s="18" t="s">
        <v>74</v>
      </c>
      <c r="W17" s="66">
        <f t="shared" si="7"/>
        <v>0</v>
      </c>
      <c r="X17" s="17" t="s">
        <v>99</v>
      </c>
      <c r="Y17" s="18" t="s">
        <v>74</v>
      </c>
      <c r="Z17" s="85">
        <f t="shared" si="19"/>
        <v>0</v>
      </c>
      <c r="AA17" s="17" t="s">
        <v>2</v>
      </c>
      <c r="AB17" s="18" t="s">
        <v>76</v>
      </c>
      <c r="AC17" s="19" t="str">
        <f t="shared" si="20"/>
        <v>2</v>
      </c>
      <c r="AD17" s="28"/>
      <c r="AE17" s="26"/>
      <c r="AF17" s="19"/>
      <c r="AG17" s="21">
        <f t="shared" si="21"/>
        <v>9</v>
      </c>
      <c r="AH17" s="22">
        <f>'9.Spieltag'!AJ17</f>
        <v>89</v>
      </c>
      <c r="AI17" s="29">
        <f>'9.Spieltag'!AK17</f>
        <v>12</v>
      </c>
      <c r="AJ17" s="24">
        <f t="shared" si="22"/>
        <v>98</v>
      </c>
      <c r="AK17" s="25">
        <f t="shared" si="11"/>
        <v>13</v>
      </c>
      <c r="AL17" s="1"/>
    </row>
    <row r="18" spans="1:38" ht="24.9" customHeight="1" thickBot="1">
      <c r="A18" s="29">
        <f t="shared" si="12"/>
        <v>19</v>
      </c>
      <c r="B18" s="21" t="s">
        <v>84</v>
      </c>
      <c r="C18" s="17"/>
      <c r="D18" s="18"/>
      <c r="E18" s="19"/>
      <c r="F18" s="17" t="s">
        <v>76</v>
      </c>
      <c r="G18" s="18" t="s">
        <v>19</v>
      </c>
      <c r="H18" s="19">
        <f t="shared" si="14"/>
        <v>0</v>
      </c>
      <c r="I18" s="17" t="s">
        <v>74</v>
      </c>
      <c r="J18" s="18" t="s">
        <v>2</v>
      </c>
      <c r="K18" s="19">
        <f t="shared" si="15"/>
        <v>0</v>
      </c>
      <c r="L18" s="17" t="s">
        <v>74</v>
      </c>
      <c r="M18" s="18" t="s">
        <v>2</v>
      </c>
      <c r="N18" s="66">
        <f t="shared" si="16"/>
        <v>0</v>
      </c>
      <c r="O18" s="17" t="s">
        <v>74</v>
      </c>
      <c r="P18" s="18" t="s">
        <v>2</v>
      </c>
      <c r="Q18" s="19">
        <f t="shared" si="17"/>
        <v>0</v>
      </c>
      <c r="R18" s="17" t="s">
        <v>19</v>
      </c>
      <c r="S18" s="18" t="s">
        <v>76</v>
      </c>
      <c r="T18" s="19">
        <f t="shared" si="18"/>
        <v>0</v>
      </c>
      <c r="U18" s="17" t="s">
        <v>19</v>
      </c>
      <c r="V18" s="18" t="s">
        <v>19</v>
      </c>
      <c r="W18" s="66">
        <f t="shared" si="7"/>
        <v>0</v>
      </c>
      <c r="X18" s="17" t="s">
        <v>19</v>
      </c>
      <c r="Y18" s="18" t="s">
        <v>74</v>
      </c>
      <c r="Z18" s="85">
        <f t="shared" si="19"/>
        <v>0</v>
      </c>
      <c r="AA18" s="17" t="s">
        <v>2</v>
      </c>
      <c r="AB18" s="18" t="s">
        <v>74</v>
      </c>
      <c r="AC18" s="19" t="str">
        <f t="shared" si="20"/>
        <v>5</v>
      </c>
      <c r="AD18" s="28"/>
      <c r="AE18" s="26"/>
      <c r="AF18" s="19"/>
      <c r="AG18" s="21">
        <f t="shared" si="21"/>
        <v>5</v>
      </c>
      <c r="AH18" s="22">
        <f>'9.Spieltag'!AJ18</f>
        <v>69</v>
      </c>
      <c r="AI18" s="29">
        <f>'9.Spieltag'!AK18</f>
        <v>19</v>
      </c>
      <c r="AJ18" s="24">
        <f t="shared" si="22"/>
        <v>74</v>
      </c>
      <c r="AK18" s="25">
        <f t="shared" si="11"/>
        <v>19</v>
      </c>
      <c r="AL18" s="1"/>
    </row>
    <row r="19" spans="1:38" ht="24.9" customHeight="1" thickBot="1">
      <c r="A19" s="29">
        <f t="shared" si="12"/>
        <v>12</v>
      </c>
      <c r="B19" s="21" t="s">
        <v>89</v>
      </c>
      <c r="C19" s="17" t="s">
        <v>74</v>
      </c>
      <c r="D19" s="18" t="s">
        <v>74</v>
      </c>
      <c r="E19" s="19">
        <f t="shared" si="13"/>
        <v>0</v>
      </c>
      <c r="F19" s="17" t="s">
        <v>19</v>
      </c>
      <c r="G19" s="18" t="s">
        <v>74</v>
      </c>
      <c r="H19" s="19" t="str">
        <f t="shared" si="14"/>
        <v>5</v>
      </c>
      <c r="I19" s="17" t="s">
        <v>74</v>
      </c>
      <c r="J19" s="18" t="s">
        <v>2</v>
      </c>
      <c r="K19" s="19">
        <f t="shared" si="15"/>
        <v>0</v>
      </c>
      <c r="L19" s="17" t="s">
        <v>74</v>
      </c>
      <c r="M19" s="18" t="s">
        <v>2</v>
      </c>
      <c r="N19" s="66">
        <f t="shared" si="16"/>
        <v>0</v>
      </c>
      <c r="O19" s="17" t="s">
        <v>74</v>
      </c>
      <c r="P19" s="18" t="s">
        <v>74</v>
      </c>
      <c r="Q19" s="19" t="str">
        <f t="shared" si="17"/>
        <v>3</v>
      </c>
      <c r="R19" s="17" t="s">
        <v>19</v>
      </c>
      <c r="S19" s="18" t="s">
        <v>74</v>
      </c>
      <c r="T19" s="85">
        <f>IF(OR(EXACT($R$7,R19)*(EXACT($S$7,S19)))=TRUE,$AO$9,IF(($S$7-$R$7=S19-R19),$AO$8,IF(OR(EXACT($R$7&gt;$S$7,R19&gt;S19)*EXACT($R$7=$S$7,R19=S19)*EXACT($R$7&lt;$S$7,R19&lt;S19)),$AO$7,0)))*2</f>
        <v>0</v>
      </c>
      <c r="U19" s="17" t="s">
        <v>76</v>
      </c>
      <c r="V19" s="18" t="s">
        <v>76</v>
      </c>
      <c r="W19" s="66">
        <f t="shared" si="7"/>
        <v>0</v>
      </c>
      <c r="X19" s="17" t="s">
        <v>76</v>
      </c>
      <c r="Y19" s="18" t="s">
        <v>74</v>
      </c>
      <c r="Z19" s="66">
        <f>IF(OR(EXACT($X$7,X19)*(EXACT($Y$7,Y19)))=TRUE,$AO$9,IF(($Y$7-$X$7=Y19-X19),$AO$8,IF(OR(EXACT($X$7&gt;$Y$7,X19&gt;Y19)*EXACT($X$7=$Y$7,X19=Y19)*EXACT($X$7&lt;$Y$7,X19&lt;Y19)),$AO$7,0)))*2</f>
        <v>4</v>
      </c>
      <c r="AA19" s="17" t="s">
        <v>74</v>
      </c>
      <c r="AB19" s="18" t="s">
        <v>74</v>
      </c>
      <c r="AC19" s="19">
        <f t="shared" si="20"/>
        <v>0</v>
      </c>
      <c r="AD19" s="28"/>
      <c r="AE19" s="26"/>
      <c r="AF19" s="19"/>
      <c r="AG19" s="21">
        <f t="shared" si="21"/>
        <v>12</v>
      </c>
      <c r="AH19" s="22">
        <f>'9.Spieltag'!AJ19</f>
        <v>88</v>
      </c>
      <c r="AI19" s="29">
        <f>'9.Spieltag'!AK19</f>
        <v>13</v>
      </c>
      <c r="AJ19" s="24">
        <f t="shared" si="22"/>
        <v>100</v>
      </c>
      <c r="AK19" s="25">
        <f t="shared" si="11"/>
        <v>12</v>
      </c>
      <c r="AL19" s="1"/>
    </row>
    <row r="20" spans="1:38" ht="24.9" customHeight="1" thickBot="1">
      <c r="A20" s="29">
        <f t="shared" si="12"/>
        <v>8</v>
      </c>
      <c r="B20" s="21" t="s">
        <v>83</v>
      </c>
      <c r="C20" s="17" t="s">
        <v>76</v>
      </c>
      <c r="D20" s="18" t="s">
        <v>74</v>
      </c>
      <c r="E20" s="19">
        <f t="shared" si="13"/>
        <v>0</v>
      </c>
      <c r="F20" s="17" t="s">
        <v>19</v>
      </c>
      <c r="G20" s="18" t="s">
        <v>74</v>
      </c>
      <c r="H20" s="19" t="str">
        <f t="shared" si="14"/>
        <v>5</v>
      </c>
      <c r="I20" s="17" t="s">
        <v>76</v>
      </c>
      <c r="J20" s="18" t="s">
        <v>2</v>
      </c>
      <c r="K20" s="85">
        <f>IF(OR(EXACT($I$7,I20)*(EXACT($J$7,J20)))=TRUE,$AO$9,IF(($J$7-$I$7=J20-I20),$AO$8,IF(OR(EXACT($I$7&gt;$J$7,I20&gt;J20)*EXACT($I$7=$J$7,I20=J20)*EXACT($I$7&lt;$J$7,I20&lt;J20)),$AO$7,0)))*2</f>
        <v>0</v>
      </c>
      <c r="L20" s="17" t="s">
        <v>74</v>
      </c>
      <c r="M20" s="18" t="s">
        <v>74</v>
      </c>
      <c r="N20" s="66" t="str">
        <f t="shared" si="16"/>
        <v>5</v>
      </c>
      <c r="O20" s="17" t="s">
        <v>74</v>
      </c>
      <c r="P20" s="18" t="s">
        <v>19</v>
      </c>
      <c r="Q20" s="19">
        <f t="shared" si="17"/>
        <v>0</v>
      </c>
      <c r="R20" s="17" t="s">
        <v>19</v>
      </c>
      <c r="S20" s="18" t="s">
        <v>74</v>
      </c>
      <c r="T20" s="19">
        <f t="shared" si="18"/>
        <v>0</v>
      </c>
      <c r="U20" s="17" t="s">
        <v>74</v>
      </c>
      <c r="V20" s="18" t="s">
        <v>74</v>
      </c>
      <c r="W20" s="66">
        <f t="shared" si="7"/>
        <v>0</v>
      </c>
      <c r="X20" s="17" t="s">
        <v>74</v>
      </c>
      <c r="Y20" s="18" t="s">
        <v>74</v>
      </c>
      <c r="Z20" s="66">
        <f>IF(OR(EXACT($X$7,X20)*(EXACT($Y$7,Y20)))=TRUE,$AO$9,IF(($Y$7-$X$7=Y20-X20),$AO$8,IF(OR(EXACT($X$7&gt;$Y$7,X20&gt;Y20)*EXACT($X$7=$Y$7,X20=Y20)*EXACT($X$7&lt;$Y$7,X20&lt;Y20)),$AO$7,0)))*2</f>
        <v>0</v>
      </c>
      <c r="AA20" s="17" t="s">
        <v>76</v>
      </c>
      <c r="AB20" s="18" t="s">
        <v>19</v>
      </c>
      <c r="AC20" s="19">
        <f t="shared" si="20"/>
        <v>0</v>
      </c>
      <c r="AD20" s="28"/>
      <c r="AE20" s="26"/>
      <c r="AF20" s="19"/>
      <c r="AG20" s="21">
        <f t="shared" si="21"/>
        <v>10</v>
      </c>
      <c r="AH20" s="22">
        <f>'9.Spieltag'!AJ20</f>
        <v>99</v>
      </c>
      <c r="AI20" s="29">
        <f>'9.Spieltag'!AK20</f>
        <v>9</v>
      </c>
      <c r="AJ20" s="24">
        <f t="shared" si="22"/>
        <v>109</v>
      </c>
      <c r="AK20" s="25">
        <f t="shared" si="11"/>
        <v>8</v>
      </c>
      <c r="AL20" s="1"/>
    </row>
    <row r="21" spans="1:38" ht="24.9" customHeight="1" thickBot="1">
      <c r="A21" s="29">
        <f t="shared" si="12"/>
        <v>4</v>
      </c>
      <c r="B21" s="21" t="s">
        <v>86</v>
      </c>
      <c r="C21" s="17" t="s">
        <v>74</v>
      </c>
      <c r="D21" s="18" t="s">
        <v>74</v>
      </c>
      <c r="E21" s="19">
        <f t="shared" si="13"/>
        <v>0</v>
      </c>
      <c r="F21" s="17" t="s">
        <v>74</v>
      </c>
      <c r="G21" s="18" t="s">
        <v>74</v>
      </c>
      <c r="H21" s="19">
        <f t="shared" si="14"/>
        <v>0</v>
      </c>
      <c r="I21" s="17" t="s">
        <v>74</v>
      </c>
      <c r="J21" s="18" t="s">
        <v>19</v>
      </c>
      <c r="K21" s="19">
        <f t="shared" si="15"/>
        <v>0</v>
      </c>
      <c r="L21" s="17" t="s">
        <v>19</v>
      </c>
      <c r="M21" s="18" t="s">
        <v>74</v>
      </c>
      <c r="N21" s="66">
        <f t="shared" si="16"/>
        <v>0</v>
      </c>
      <c r="O21" s="17" t="s">
        <v>19</v>
      </c>
      <c r="P21" s="18" t="s">
        <v>74</v>
      </c>
      <c r="Q21" s="19">
        <f t="shared" si="17"/>
        <v>0</v>
      </c>
      <c r="R21" s="17" t="s">
        <v>19</v>
      </c>
      <c r="S21" s="18" t="s">
        <v>74</v>
      </c>
      <c r="T21" s="19">
        <f t="shared" si="18"/>
        <v>0</v>
      </c>
      <c r="U21" s="17" t="s">
        <v>74</v>
      </c>
      <c r="V21" s="18" t="s">
        <v>19</v>
      </c>
      <c r="W21" s="66" t="str">
        <f t="shared" si="7"/>
        <v>5</v>
      </c>
      <c r="X21" s="17" t="s">
        <v>19</v>
      </c>
      <c r="Y21" s="18" t="s">
        <v>74</v>
      </c>
      <c r="Z21" s="85">
        <f t="shared" si="19"/>
        <v>0</v>
      </c>
      <c r="AA21" s="17" t="s">
        <v>74</v>
      </c>
      <c r="AB21" s="18" t="s">
        <v>74</v>
      </c>
      <c r="AC21" s="19">
        <f t="shared" si="20"/>
        <v>0</v>
      </c>
      <c r="AD21" s="28"/>
      <c r="AE21" s="26"/>
      <c r="AF21" s="19"/>
      <c r="AG21" s="21">
        <f t="shared" si="21"/>
        <v>5</v>
      </c>
      <c r="AH21" s="22">
        <f>'9.Spieltag'!AJ21</f>
        <v>124</v>
      </c>
      <c r="AI21" s="29">
        <f>'9.Spieltag'!AK21</f>
        <v>2</v>
      </c>
      <c r="AJ21" s="24">
        <f t="shared" si="22"/>
        <v>129</v>
      </c>
      <c r="AK21" s="25">
        <f t="shared" si="11"/>
        <v>4</v>
      </c>
      <c r="AL21" s="1"/>
    </row>
    <row r="22" spans="1:38" ht="24.9" customHeight="1" thickBot="1">
      <c r="A22" s="29">
        <f t="shared" si="12"/>
        <v>16</v>
      </c>
      <c r="B22" s="21" t="s">
        <v>96</v>
      </c>
      <c r="C22" s="17" t="s">
        <v>74</v>
      </c>
      <c r="D22" s="18" t="s">
        <v>2</v>
      </c>
      <c r="E22" s="19">
        <f t="shared" si="13"/>
        <v>0</v>
      </c>
      <c r="F22" s="17" t="s">
        <v>76</v>
      </c>
      <c r="G22" s="18" t="s">
        <v>74</v>
      </c>
      <c r="H22" s="19">
        <f t="shared" si="14"/>
        <v>0</v>
      </c>
      <c r="I22" s="17" t="s">
        <v>19</v>
      </c>
      <c r="J22" s="18" t="s">
        <v>74</v>
      </c>
      <c r="K22" s="19">
        <f t="shared" si="15"/>
        <v>0</v>
      </c>
      <c r="L22" s="17" t="s">
        <v>74</v>
      </c>
      <c r="M22" s="18" t="s">
        <v>2</v>
      </c>
      <c r="N22" s="66">
        <f t="shared" si="16"/>
        <v>0</v>
      </c>
      <c r="O22" s="17" t="s">
        <v>19</v>
      </c>
      <c r="P22" s="18" t="s">
        <v>2</v>
      </c>
      <c r="Q22" s="19">
        <f t="shared" si="17"/>
        <v>0</v>
      </c>
      <c r="R22" s="17" t="s">
        <v>77</v>
      </c>
      <c r="S22" s="18" t="s">
        <v>2</v>
      </c>
      <c r="T22" s="19">
        <f t="shared" si="18"/>
        <v>0</v>
      </c>
      <c r="U22" s="17" t="s">
        <v>19</v>
      </c>
      <c r="V22" s="18" t="s">
        <v>19</v>
      </c>
      <c r="W22" s="66">
        <f t="shared" si="7"/>
        <v>0</v>
      </c>
      <c r="X22" s="17" t="s">
        <v>74</v>
      </c>
      <c r="Y22" s="18" t="s">
        <v>76</v>
      </c>
      <c r="Z22" s="85">
        <f t="shared" si="19"/>
        <v>0</v>
      </c>
      <c r="AA22" s="17" t="s">
        <v>2</v>
      </c>
      <c r="AB22" s="18" t="s">
        <v>74</v>
      </c>
      <c r="AC22" s="19" t="str">
        <f t="shared" si="20"/>
        <v>5</v>
      </c>
      <c r="AD22" s="28"/>
      <c r="AE22" s="26"/>
      <c r="AF22" s="19"/>
      <c r="AG22" s="21">
        <f t="shared" si="21"/>
        <v>5</v>
      </c>
      <c r="AH22" s="22">
        <f>'9.Spieltag'!AJ22</f>
        <v>84</v>
      </c>
      <c r="AI22" s="29">
        <f>'9.Spieltag'!AK22</f>
        <v>15</v>
      </c>
      <c r="AJ22" s="24">
        <f t="shared" si="22"/>
        <v>89</v>
      </c>
      <c r="AK22" s="25">
        <f t="shared" si="11"/>
        <v>16</v>
      </c>
      <c r="AL22" s="1"/>
    </row>
    <row r="23" spans="1:38" ht="24.9" customHeight="1" thickBot="1">
      <c r="A23" s="29">
        <f t="shared" si="12"/>
        <v>18</v>
      </c>
      <c r="B23" s="21" t="s">
        <v>94</v>
      </c>
      <c r="C23" s="17"/>
      <c r="D23" s="18"/>
      <c r="E23" s="19"/>
      <c r="F23" s="17" t="s">
        <v>76</v>
      </c>
      <c r="G23" s="18" t="s">
        <v>74</v>
      </c>
      <c r="H23" s="19">
        <f t="shared" si="14"/>
        <v>0</v>
      </c>
      <c r="I23" s="17" t="s">
        <v>19</v>
      </c>
      <c r="J23" s="18" t="s">
        <v>76</v>
      </c>
      <c r="K23" s="19">
        <f t="shared" si="15"/>
        <v>0</v>
      </c>
      <c r="L23" s="17" t="s">
        <v>74</v>
      </c>
      <c r="M23" s="18" t="s">
        <v>2</v>
      </c>
      <c r="N23" s="66">
        <f t="shared" si="16"/>
        <v>0</v>
      </c>
      <c r="O23" s="17" t="s">
        <v>76</v>
      </c>
      <c r="P23" s="18" t="s">
        <v>2</v>
      </c>
      <c r="Q23" s="19">
        <f t="shared" si="17"/>
        <v>0</v>
      </c>
      <c r="R23" s="17" t="s">
        <v>2</v>
      </c>
      <c r="S23" s="18" t="s">
        <v>19</v>
      </c>
      <c r="T23" s="19">
        <f t="shared" si="18"/>
        <v>0</v>
      </c>
      <c r="U23" s="17" t="s">
        <v>74</v>
      </c>
      <c r="V23" s="18" t="s">
        <v>74</v>
      </c>
      <c r="W23" s="66">
        <f t="shared" si="7"/>
        <v>0</v>
      </c>
      <c r="X23" s="17" t="s">
        <v>74</v>
      </c>
      <c r="Y23" s="18" t="s">
        <v>74</v>
      </c>
      <c r="Z23" s="85">
        <f t="shared" si="19"/>
        <v>0</v>
      </c>
      <c r="AA23" s="17" t="s">
        <v>19</v>
      </c>
      <c r="AB23" s="18" t="s">
        <v>74</v>
      </c>
      <c r="AC23" s="19" t="str">
        <f t="shared" si="20"/>
        <v>2</v>
      </c>
      <c r="AD23" s="28"/>
      <c r="AE23" s="26"/>
      <c r="AF23" s="19"/>
      <c r="AG23" s="21">
        <f t="shared" si="21"/>
        <v>2</v>
      </c>
      <c r="AH23" s="22">
        <f>'9.Spieltag'!AJ23</f>
        <v>75</v>
      </c>
      <c r="AI23" s="29">
        <f>'9.Spieltag'!AK23</f>
        <v>17</v>
      </c>
      <c r="AJ23" s="24">
        <f t="shared" si="22"/>
        <v>77</v>
      </c>
      <c r="AK23" s="25">
        <f t="shared" si="11"/>
        <v>18</v>
      </c>
      <c r="AL23" s="1"/>
    </row>
    <row r="24" spans="1:38" ht="24.9" customHeight="1" thickBot="1">
      <c r="A24" s="29">
        <f t="shared" si="12"/>
        <v>19</v>
      </c>
      <c r="B24" s="21" t="s">
        <v>92</v>
      </c>
      <c r="C24" s="17" t="s">
        <v>19</v>
      </c>
      <c r="D24" s="18" t="s">
        <v>74</v>
      </c>
      <c r="E24" s="19" t="str">
        <f t="shared" si="13"/>
        <v>2</v>
      </c>
      <c r="F24" s="17" t="s">
        <v>19</v>
      </c>
      <c r="G24" s="18" t="s">
        <v>74</v>
      </c>
      <c r="H24" s="19" t="str">
        <f t="shared" si="14"/>
        <v>5</v>
      </c>
      <c r="I24" s="17" t="s">
        <v>74</v>
      </c>
      <c r="J24" s="18" t="s">
        <v>2</v>
      </c>
      <c r="K24" s="19">
        <f t="shared" si="15"/>
        <v>0</v>
      </c>
      <c r="L24" s="17" t="s">
        <v>74</v>
      </c>
      <c r="M24" s="18" t="s">
        <v>77</v>
      </c>
      <c r="N24" s="66">
        <f t="shared" si="16"/>
        <v>0</v>
      </c>
      <c r="O24" s="17" t="s">
        <v>74</v>
      </c>
      <c r="P24" s="18" t="s">
        <v>19</v>
      </c>
      <c r="Q24" s="19">
        <f t="shared" si="17"/>
        <v>0</v>
      </c>
      <c r="R24" s="17" t="s">
        <v>2</v>
      </c>
      <c r="S24" s="18" t="s">
        <v>74</v>
      </c>
      <c r="T24" s="19">
        <f t="shared" si="18"/>
        <v>0</v>
      </c>
      <c r="U24" s="17" t="s">
        <v>74</v>
      </c>
      <c r="V24" s="18" t="s">
        <v>77</v>
      </c>
      <c r="W24" s="66" t="str">
        <f t="shared" si="7"/>
        <v>2</v>
      </c>
      <c r="X24" s="17" t="s">
        <v>19</v>
      </c>
      <c r="Y24" s="18" t="s">
        <v>74</v>
      </c>
      <c r="Z24" s="85">
        <f t="shared" si="19"/>
        <v>0</v>
      </c>
      <c r="AA24" s="17" t="s">
        <v>74</v>
      </c>
      <c r="AB24" s="18" t="s">
        <v>19</v>
      </c>
      <c r="AC24" s="19">
        <f t="shared" si="20"/>
        <v>0</v>
      </c>
      <c r="AD24" s="28"/>
      <c r="AE24" s="26"/>
      <c r="AF24" s="19"/>
      <c r="AG24" s="21">
        <f t="shared" si="21"/>
        <v>9</v>
      </c>
      <c r="AH24" s="22">
        <f>'9.Spieltag'!AJ24</f>
        <v>65</v>
      </c>
      <c r="AI24" s="29">
        <f>'9.Spieltag'!AK24</f>
        <v>20</v>
      </c>
      <c r="AJ24" s="24">
        <f t="shared" si="22"/>
        <v>74</v>
      </c>
      <c r="AK24" s="25">
        <f t="shared" si="11"/>
        <v>19</v>
      </c>
      <c r="AL24" s="1"/>
    </row>
    <row r="25" spans="1:38" ht="24.9" customHeight="1" thickBot="1">
      <c r="A25" s="29">
        <f t="shared" si="12"/>
        <v>9</v>
      </c>
      <c r="B25" s="21" t="s">
        <v>78</v>
      </c>
      <c r="C25" s="17" t="s">
        <v>74</v>
      </c>
      <c r="D25" s="18" t="s">
        <v>19</v>
      </c>
      <c r="E25" s="19">
        <f t="shared" si="13"/>
        <v>0</v>
      </c>
      <c r="F25" s="17" t="s">
        <v>76</v>
      </c>
      <c r="G25" s="18" t="s">
        <v>76</v>
      </c>
      <c r="H25" s="19">
        <f t="shared" si="14"/>
        <v>0</v>
      </c>
      <c r="I25" s="17" t="s">
        <v>76</v>
      </c>
      <c r="J25" s="18" t="s">
        <v>2</v>
      </c>
      <c r="K25" s="19">
        <f t="shared" si="15"/>
        <v>0</v>
      </c>
      <c r="L25" s="17" t="s">
        <v>74</v>
      </c>
      <c r="M25" s="18" t="s">
        <v>77</v>
      </c>
      <c r="N25" s="66">
        <f t="shared" si="16"/>
        <v>0</v>
      </c>
      <c r="O25" s="17" t="s">
        <v>74</v>
      </c>
      <c r="P25" s="18" t="s">
        <v>76</v>
      </c>
      <c r="Q25" s="19">
        <f t="shared" si="17"/>
        <v>0</v>
      </c>
      <c r="R25" s="17" t="s">
        <v>19</v>
      </c>
      <c r="S25" s="18" t="s">
        <v>74</v>
      </c>
      <c r="T25" s="19">
        <f t="shared" si="18"/>
        <v>0</v>
      </c>
      <c r="U25" s="17" t="s">
        <v>74</v>
      </c>
      <c r="V25" s="18" t="s">
        <v>19</v>
      </c>
      <c r="W25" s="66" t="str">
        <f t="shared" si="7"/>
        <v>5</v>
      </c>
      <c r="X25" s="17" t="s">
        <v>2</v>
      </c>
      <c r="Y25" s="18" t="s">
        <v>74</v>
      </c>
      <c r="Z25" s="85">
        <f t="shared" si="19"/>
        <v>0</v>
      </c>
      <c r="AA25" s="17" t="s">
        <v>19</v>
      </c>
      <c r="AB25" s="18" t="s">
        <v>76</v>
      </c>
      <c r="AC25" s="19" t="str">
        <f t="shared" si="20"/>
        <v>3</v>
      </c>
      <c r="AD25" s="28"/>
      <c r="AE25" s="26"/>
      <c r="AF25" s="19"/>
      <c r="AG25" s="21">
        <f t="shared" si="21"/>
        <v>8</v>
      </c>
      <c r="AH25" s="22">
        <f>'9.Spieltag'!AJ25</f>
        <v>99</v>
      </c>
      <c r="AI25" s="29">
        <f>'9.Spieltag'!AK25</f>
        <v>9</v>
      </c>
      <c r="AJ25" s="24">
        <f t="shared" si="22"/>
        <v>107</v>
      </c>
      <c r="AK25" s="25">
        <f t="shared" si="11"/>
        <v>9</v>
      </c>
      <c r="AL25" s="1"/>
    </row>
    <row r="26" spans="1:38" ht="28.2" customHeight="1" thickBot="1">
      <c r="A26" s="29">
        <f t="shared" si="12"/>
        <v>5</v>
      </c>
      <c r="B26" s="21" t="s">
        <v>82</v>
      </c>
      <c r="C26" s="17" t="s">
        <v>19</v>
      </c>
      <c r="D26" s="18" t="s">
        <v>74</v>
      </c>
      <c r="E26" s="19" t="str">
        <f t="shared" si="13"/>
        <v>2</v>
      </c>
      <c r="F26" s="17" t="s">
        <v>74</v>
      </c>
      <c r="G26" s="18" t="s">
        <v>19</v>
      </c>
      <c r="H26" s="19">
        <f t="shared" si="14"/>
        <v>0</v>
      </c>
      <c r="I26" s="17" t="s">
        <v>19</v>
      </c>
      <c r="J26" s="18" t="s">
        <v>74</v>
      </c>
      <c r="K26" s="19">
        <f t="shared" si="15"/>
        <v>0</v>
      </c>
      <c r="L26" s="17" t="s">
        <v>76</v>
      </c>
      <c r="M26" s="18" t="s">
        <v>19</v>
      </c>
      <c r="N26" s="66">
        <f t="shared" si="16"/>
        <v>0</v>
      </c>
      <c r="O26" s="17" t="s">
        <v>74</v>
      </c>
      <c r="P26" s="18" t="s">
        <v>74</v>
      </c>
      <c r="Q26" s="19" t="str">
        <f t="shared" si="17"/>
        <v>3</v>
      </c>
      <c r="R26" s="17" t="s">
        <v>2</v>
      </c>
      <c r="S26" s="18" t="s">
        <v>74</v>
      </c>
      <c r="T26" s="19">
        <f t="shared" si="18"/>
        <v>0</v>
      </c>
      <c r="U26" s="17" t="s">
        <v>74</v>
      </c>
      <c r="V26" s="18" t="s">
        <v>74</v>
      </c>
      <c r="W26" s="66">
        <f t="shared" si="7"/>
        <v>0</v>
      </c>
      <c r="X26" s="17" t="s">
        <v>19</v>
      </c>
      <c r="Y26" s="18" t="s">
        <v>76</v>
      </c>
      <c r="Z26" s="85">
        <f t="shared" si="19"/>
        <v>0</v>
      </c>
      <c r="AA26" s="17" t="s">
        <v>19</v>
      </c>
      <c r="AB26" s="18" t="s">
        <v>74</v>
      </c>
      <c r="AC26" s="19" t="str">
        <f t="shared" si="20"/>
        <v>2</v>
      </c>
      <c r="AD26" s="28"/>
      <c r="AE26" s="26"/>
      <c r="AF26" s="19"/>
      <c r="AG26" s="21">
        <f t="shared" ref="AG26" si="23">E26+H26+K26+N26+Q26+T26+W26+Z26+AC26+AF26</f>
        <v>7</v>
      </c>
      <c r="AH26" s="22">
        <f>'9.Spieltag'!AJ26</f>
        <v>120</v>
      </c>
      <c r="AI26" s="29">
        <f>'9.Spieltag'!AK26</f>
        <v>3</v>
      </c>
      <c r="AJ26" s="24">
        <f t="shared" ref="AJ26" si="24">AG26+AH26</f>
        <v>127</v>
      </c>
      <c r="AK26" s="25">
        <f t="shared" si="11"/>
        <v>5</v>
      </c>
      <c r="AL26" s="1"/>
    </row>
    <row r="27" spans="1:38" ht="28.2" customHeight="1" thickBot="1">
      <c r="A27" s="29">
        <f t="shared" ref="A27" si="25">AK27</f>
        <v>15</v>
      </c>
      <c r="B27" s="21" t="s">
        <v>73</v>
      </c>
      <c r="C27" s="17" t="s">
        <v>74</v>
      </c>
      <c r="D27" s="18" t="s">
        <v>19</v>
      </c>
      <c r="E27" s="19">
        <f t="shared" si="13"/>
        <v>0</v>
      </c>
      <c r="F27" s="17" t="s">
        <v>74</v>
      </c>
      <c r="G27" s="18" t="s">
        <v>19</v>
      </c>
      <c r="H27" s="19">
        <f t="shared" si="14"/>
        <v>0</v>
      </c>
      <c r="I27" s="17" t="s">
        <v>19</v>
      </c>
      <c r="J27" s="18" t="s">
        <v>74</v>
      </c>
      <c r="K27" s="19">
        <f t="shared" si="15"/>
        <v>0</v>
      </c>
      <c r="L27" s="17" t="s">
        <v>74</v>
      </c>
      <c r="M27" s="18" t="s">
        <v>2</v>
      </c>
      <c r="N27" s="66">
        <f t="shared" si="16"/>
        <v>0</v>
      </c>
      <c r="O27" s="17" t="s">
        <v>74</v>
      </c>
      <c r="P27" s="18" t="s">
        <v>19</v>
      </c>
      <c r="Q27" s="19">
        <f t="shared" si="17"/>
        <v>0</v>
      </c>
      <c r="R27" s="17" t="s">
        <v>19</v>
      </c>
      <c r="S27" s="18" t="s">
        <v>19</v>
      </c>
      <c r="T27" s="19" t="str">
        <f t="shared" si="18"/>
        <v>3</v>
      </c>
      <c r="U27" s="17" t="s">
        <v>19</v>
      </c>
      <c r="V27" s="18" t="s">
        <v>74</v>
      </c>
      <c r="W27" s="66">
        <f t="shared" si="7"/>
        <v>0</v>
      </c>
      <c r="X27" s="17" t="s">
        <v>74</v>
      </c>
      <c r="Y27" s="18" t="s">
        <v>2</v>
      </c>
      <c r="Z27" s="85">
        <f>IF(OR(EXACT($X$7,X27)*(EXACT($Y$7,Y27)))=TRUE,$AO$9,IF(($Y$7-$X$7=Y27-X27),$AO$8,IF(OR(EXACT($X$7&gt;$Y$7,X27&gt;Y27)*EXACT($X$7=$Y$7,X27=Y27)*EXACT($X$7&lt;$Y$7,X27&lt;Y27)),$AO$7,0)))*2</f>
        <v>4</v>
      </c>
      <c r="AA27" s="17" t="s">
        <v>19</v>
      </c>
      <c r="AB27" s="18" t="s">
        <v>74</v>
      </c>
      <c r="AC27" s="19" t="str">
        <f t="shared" si="20"/>
        <v>2</v>
      </c>
      <c r="AD27" s="28"/>
      <c r="AE27" s="26"/>
      <c r="AF27" s="19"/>
      <c r="AG27" s="21">
        <f t="shared" ref="AG27" si="26">E27+H27+K27+N27+Q27+T27+W27+Z27+AC27+AF27</f>
        <v>9</v>
      </c>
      <c r="AH27" s="22">
        <f>'9.Spieltag'!AJ27</f>
        <v>84</v>
      </c>
      <c r="AI27" s="29">
        <f>'9.Spieltag'!AK27</f>
        <v>15</v>
      </c>
      <c r="AJ27" s="24">
        <f t="shared" ref="AJ27" si="27">AG27+AH27</f>
        <v>93</v>
      </c>
      <c r="AK27" s="25">
        <f t="shared" si="11"/>
        <v>15</v>
      </c>
      <c r="AL27" s="1"/>
    </row>
    <row r="28" spans="1:38" ht="28.2" customHeight="1">
      <c r="AL28" s="1"/>
    </row>
    <row r="29" spans="1:38" ht="28.2" customHeight="1">
      <c r="AL29" s="1"/>
    </row>
    <row r="30" spans="1:38" ht="28.2" customHeight="1">
      <c r="AL30" s="1"/>
    </row>
  </sheetData>
  <sortState xmlns:xlrd2="http://schemas.microsoft.com/office/spreadsheetml/2017/richdata2" ref="A8:AK25">
    <sortCondition ref="A8:A25"/>
  </sortState>
  <phoneticPr fontId="0" type="noConversion"/>
  <conditionalFormatting sqref="U4 R4 AA4 I6 C6 L6 O6 C4 F6 I4 O4 R6 F4 U6 L4 X6 J1:K1 X4 AA6">
    <cfRule type="cellIs" dxfId="117" priority="11" operator="equal">
      <formula>"Schalke 04"</formula>
    </cfRule>
  </conditionalFormatting>
  <conditionalFormatting sqref="A27">
    <cfRule type="colorScale" priority="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27">
    <cfRule type="colorScale" priority="1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8:B27">
    <cfRule type="expression" dxfId="116" priority="6">
      <formula>($AG8&gt;40)</formula>
    </cfRule>
  </conditionalFormatting>
  <conditionalFormatting sqref="A31:A1048576 A1:A3 A5:A26">
    <cfRule type="colorScale" priority="100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6:AL10">
    <cfRule type="top10" dxfId="115" priority="1008" rank="3"/>
  </conditionalFormatting>
  <conditionalFormatting sqref="AI8:AI26">
    <cfRule type="colorScale" priority="135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G1:AG1048576">
    <cfRule type="top10" dxfId="114" priority="1" rank="3"/>
  </conditionalFormatting>
  <pageMargins left="0.19685039370078741" right="0" top="0" bottom="0" header="0.51181102362204722" footer="0.51181102362204722"/>
  <pageSetup paperSize="9" scale="9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P30"/>
  <sheetViews>
    <sheetView topLeftCell="A4" workbookViewId="0">
      <selection activeCell="AG9" sqref="AG9"/>
    </sheetView>
  </sheetViews>
  <sheetFormatPr baseColWidth="10" defaultColWidth="11.44140625" defaultRowHeight="10.199999999999999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>
      <c r="AD1" s="68"/>
      <c r="AE1" s="69"/>
      <c r="AF1" s="69"/>
      <c r="AK1" s="32"/>
    </row>
    <row r="2" spans="1:42" ht="11.4">
      <c r="B2" s="16"/>
      <c r="AD2" s="68"/>
      <c r="AE2" s="70"/>
      <c r="AF2" s="70"/>
    </row>
    <row r="3" spans="1:42" ht="11.4">
      <c r="B3" s="16"/>
      <c r="AD3" s="68"/>
      <c r="AE3" s="69"/>
      <c r="AF3" s="69"/>
    </row>
    <row r="4" spans="1:42" ht="16.2" thickBot="1">
      <c r="A4" s="2" t="s">
        <v>32</v>
      </c>
      <c r="B4" s="16"/>
      <c r="C4" s="68" t="s">
        <v>16</v>
      </c>
      <c r="F4" s="68" t="s">
        <v>58</v>
      </c>
      <c r="I4" s="68" t="s">
        <v>21</v>
      </c>
      <c r="L4" s="68" t="s">
        <v>17</v>
      </c>
      <c r="O4" s="68" t="s">
        <v>59</v>
      </c>
      <c r="R4" s="68" t="s">
        <v>15</v>
      </c>
      <c r="U4" s="68" t="s">
        <v>68</v>
      </c>
      <c r="X4" s="68" t="s">
        <v>56</v>
      </c>
      <c r="AA4" s="68" t="s">
        <v>13</v>
      </c>
      <c r="AD4" s="67"/>
      <c r="AE4" s="71"/>
      <c r="AF4" s="71"/>
      <c r="AK4" s="45"/>
    </row>
    <row r="5" spans="1:42" ht="13.8" thickBot="1">
      <c r="B5" s="16"/>
      <c r="F5" s="1"/>
      <c r="I5" s="13"/>
      <c r="AD5" s="67"/>
      <c r="AE5" s="71"/>
      <c r="AF5" s="71"/>
      <c r="AG5" s="83" t="s">
        <v>22</v>
      </c>
      <c r="AH5" s="30"/>
      <c r="AI5" s="30"/>
      <c r="AJ5" s="31"/>
      <c r="AK5" s="45"/>
      <c r="AL5" s="1"/>
    </row>
    <row r="6" spans="1:42" ht="16.2" thickBot="1">
      <c r="C6" s="68" t="s">
        <v>57</v>
      </c>
      <c r="F6" s="68" t="s">
        <v>71</v>
      </c>
      <c r="I6" s="68" t="s">
        <v>69</v>
      </c>
      <c r="L6" s="68" t="s">
        <v>67</v>
      </c>
      <c r="O6" s="68" t="s">
        <v>14</v>
      </c>
      <c r="R6" s="68" t="s">
        <v>70</v>
      </c>
      <c r="U6" s="68" t="s">
        <v>12</v>
      </c>
      <c r="X6" s="68" t="s">
        <v>11</v>
      </c>
      <c r="AA6" s="68" t="s">
        <v>18</v>
      </c>
      <c r="AD6" s="67"/>
      <c r="AE6" s="67"/>
      <c r="AF6" s="67"/>
      <c r="AG6" s="84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>
      <c r="A7" s="8" t="s">
        <v>6</v>
      </c>
      <c r="B7" s="14" t="s">
        <v>7</v>
      </c>
      <c r="C7" s="76" t="s">
        <v>19</v>
      </c>
      <c r="D7" s="76" t="s">
        <v>74</v>
      </c>
      <c r="E7" s="77" t="s">
        <v>1</v>
      </c>
      <c r="F7" s="76" t="s">
        <v>19</v>
      </c>
      <c r="G7" s="76" t="s">
        <v>76</v>
      </c>
      <c r="H7" s="77" t="s">
        <v>1</v>
      </c>
      <c r="I7" s="76" t="s">
        <v>76</v>
      </c>
      <c r="J7" s="76" t="s">
        <v>74</v>
      </c>
      <c r="K7" s="77" t="s">
        <v>1</v>
      </c>
      <c r="L7" s="76" t="s">
        <v>74</v>
      </c>
      <c r="M7" s="76" t="s">
        <v>74</v>
      </c>
      <c r="N7" s="77" t="s">
        <v>1</v>
      </c>
      <c r="O7" s="76" t="s">
        <v>19</v>
      </c>
      <c r="P7" s="76" t="s">
        <v>76</v>
      </c>
      <c r="Q7" s="77" t="s">
        <v>1</v>
      </c>
      <c r="R7" s="76" t="s">
        <v>74</v>
      </c>
      <c r="S7" s="76" t="s">
        <v>20</v>
      </c>
      <c r="T7" s="77" t="s">
        <v>1</v>
      </c>
      <c r="U7" s="76" t="s">
        <v>74</v>
      </c>
      <c r="V7" s="76" t="s">
        <v>74</v>
      </c>
      <c r="W7" s="77" t="s">
        <v>1</v>
      </c>
      <c r="X7" s="76" t="s">
        <v>19</v>
      </c>
      <c r="Y7" s="76" t="s">
        <v>19</v>
      </c>
      <c r="Z7" s="77" t="s">
        <v>1</v>
      </c>
      <c r="AA7" s="76" t="s">
        <v>77</v>
      </c>
      <c r="AB7" s="76" t="s">
        <v>74</v>
      </c>
      <c r="AC7" s="77" t="s">
        <v>1</v>
      </c>
      <c r="AD7" s="78"/>
      <c r="AE7" s="78"/>
      <c r="AF7" s="79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65</v>
      </c>
      <c r="AM7" s="38"/>
      <c r="AN7" s="34"/>
      <c r="AO7" s="39" t="s">
        <v>19</v>
      </c>
    </row>
    <row r="8" spans="1:42" ht="24.9" customHeight="1" thickBot="1">
      <c r="A8" s="29">
        <f t="shared" ref="A8" si="0">AK8</f>
        <v>2</v>
      </c>
      <c r="B8" s="21" t="s">
        <v>85</v>
      </c>
      <c r="C8" s="17" t="s">
        <v>19</v>
      </c>
      <c r="D8" s="18" t="s">
        <v>74</v>
      </c>
      <c r="E8" s="19" t="str">
        <f t="shared" ref="E8" si="1">IF(OR(EXACT($C$7,C8)*(EXACT($D$7,D8)))=TRUE,$AO$9,IF(($D$7-$C$7=D8-C8),$AO$8,IF(OR(EXACT($C$7&gt;$D$7,C8&gt;D8)*EXACT($C$7=$D$7,C8=D8)*EXACT($C$7&lt;$D$7,C8&lt;D8)),$AO$7,0)))</f>
        <v>5</v>
      </c>
      <c r="F8" s="17" t="s">
        <v>19</v>
      </c>
      <c r="G8" s="18" t="s">
        <v>74</v>
      </c>
      <c r="H8" s="19" t="str">
        <f t="shared" ref="H8" si="2">IF(OR(EXACT($F$7,F8)*(EXACT($G$7,G8)))=TRUE,$AO$9,IF(($G$7-$F$7=G8-F8),$AO$8,IF(OR(EXACT($F$7&gt;$G$7,F8&gt;G8)*EXACT($F$7=$G$7,F8=G8)*EXACT($F$7&lt;$G$7,F8&lt;G8)),$AO$7,0)))</f>
        <v>2</v>
      </c>
      <c r="I8" s="17" t="s">
        <v>74</v>
      </c>
      <c r="J8" s="18" t="s">
        <v>74</v>
      </c>
      <c r="K8" s="19">
        <f t="shared" ref="K8" si="3">IF(OR(EXACT($I$7,I8)*(EXACT($J$7,J8)))=TRUE,$AO$9,IF(($J$7-$I$7=J8-I8),$AO$8,IF(OR(EXACT($I$7&gt;$J$7,I8&gt;J8)*EXACT($I$7=$J$7,I8=J8)*EXACT($I$7&lt;$J$7,I8&lt;J8)),$AO$7,0)))</f>
        <v>0</v>
      </c>
      <c r="L8" s="17" t="s">
        <v>19</v>
      </c>
      <c r="M8" s="18" t="s">
        <v>19</v>
      </c>
      <c r="N8" s="66" t="str">
        <f t="shared" ref="N8" si="4">IF(OR(EXACT($L$7,L8)*(EXACT($M$7,M8)))=TRUE,$AO$9,IF(($M$7-$L$7=M8-L8),$AO$8,IF(OR(EXACT($L$7&gt;$M$7,L8&gt;M8)*EXACT($L$7=$M$7,L8=M8)*EXACT($L$7&lt;$M$7,L8&lt;M8)),$AO$7,0)))</f>
        <v>3</v>
      </c>
      <c r="O8" s="17" t="s">
        <v>2</v>
      </c>
      <c r="P8" s="18" t="s">
        <v>74</v>
      </c>
      <c r="Q8" s="19" t="str">
        <f t="shared" ref="Q8" si="5">IF(OR(EXACT($O$7,O8)*(EXACT($P$7,P8)))=TRUE,$AO$9,IF(($P$7-$O$7=P8-O8),$AO$8,IF(OR(EXACT($O$7&gt;$P$7,O8&gt;P8)*EXACT($O$7=$P$7,O8=P8)*EXACT($O$7&lt;$P$7,O8&lt;P8)),$AO$7,0)))</f>
        <v>3</v>
      </c>
      <c r="R8" s="17" t="s">
        <v>19</v>
      </c>
      <c r="S8" s="18" t="s">
        <v>19</v>
      </c>
      <c r="T8" s="19">
        <f t="shared" ref="T8" si="6">IF(OR(EXACT($R$7,R8)*(EXACT($S$7,S8)))=TRUE,$AO$9,IF(($S$7-$R$7=S8-R8),$AO$8,IF(OR(EXACT($R$7&gt;$S$7,R8&gt;S8)*EXACT($R$7=$S$7,R8=S8)*EXACT($R$7&lt;$S$7,R8&lt;S8)),$AO$7,0)))</f>
        <v>0</v>
      </c>
      <c r="U8" s="17" t="s">
        <v>74</v>
      </c>
      <c r="V8" s="18" t="s">
        <v>19</v>
      </c>
      <c r="W8" s="66">
        <f t="shared" ref="W8:W27" si="7">IF(OR(EXACT($U$7,U8)*(EXACT($V$7,V8)))=TRUE,$AO$9,IF(($V$7-$U$7=V8-U8),$AO$8,IF(OR(EXACT($U$7&gt;$V$7,U8&gt;V8)*EXACT($U$7=$V$7,U8=V8)*EXACT($U$7&lt;$V$7,U8&lt;V8)),$AO$7,0)))</f>
        <v>0</v>
      </c>
      <c r="X8" s="17" t="s">
        <v>74</v>
      </c>
      <c r="Y8" s="18" t="s">
        <v>2</v>
      </c>
      <c r="Z8" s="85">
        <f>IF(OR(EXACT($X$7,X8)*(EXACT($Y$7,Y8)))=TRUE,$AO$9,IF(($Y$7-$X$7=Y8-X8),$AO$8,IF(OR(EXACT($X$7&gt;$Y$7,X8&gt;Y8)*EXACT($X$7=$Y$7,X8=Y8)*EXACT($X$7&lt;$Y$7,X8&lt;Y8)),$AO$7,0)))*2*2</f>
        <v>0</v>
      </c>
      <c r="AA8" s="17" t="s">
        <v>77</v>
      </c>
      <c r="AB8" s="18" t="s">
        <v>19</v>
      </c>
      <c r="AC8" s="19" t="str">
        <f t="shared" ref="AC8" si="8">IF(OR(EXACT($AA$7,AA8)*(EXACT($AB$7,AB8)))=TRUE,$AO$9,IF(($AB$7-$AA$7=AB8-AA8),$AO$8,IF(OR(EXACT($AA$7&gt;$AB$7,AA8&gt;AB8)*EXACT($AA$7=$AB$7,AA8=AB8)*EXACT($AA$7&lt;$AB$7,AA8&lt;AB8)),$AO$7,0)))</f>
        <v>2</v>
      </c>
      <c r="AD8" s="20"/>
      <c r="AE8" s="18"/>
      <c r="AF8" s="19"/>
      <c r="AG8" s="21">
        <f t="shared" ref="AG8" si="9">E8+H8+K8+N8+Q8+T8+W8+Z8+AC8+AF8</f>
        <v>15</v>
      </c>
      <c r="AH8" s="22">
        <f>'10.Spieltag'!AJ8</f>
        <v>130</v>
      </c>
      <c r="AI8" s="29">
        <f>'10.Spieltag'!AK8</f>
        <v>2</v>
      </c>
      <c r="AJ8" s="24">
        <f t="shared" ref="AJ8" si="10">AG8+AH8</f>
        <v>145</v>
      </c>
      <c r="AK8" s="25">
        <f t="shared" ref="AK8:AK27" si="11">RANK(AJ8,$AJ$8:$AJ$27)</f>
        <v>2</v>
      </c>
      <c r="AL8" s="40" t="s">
        <v>66</v>
      </c>
      <c r="AM8" s="41"/>
      <c r="AN8" s="41"/>
      <c r="AO8" s="42" t="s">
        <v>2</v>
      </c>
    </row>
    <row r="9" spans="1:42" ht="24.9" customHeight="1" thickBot="1">
      <c r="A9" s="29">
        <f t="shared" ref="A9:A26" si="12">AK9</f>
        <v>9</v>
      </c>
      <c r="B9" s="21" t="s">
        <v>90</v>
      </c>
      <c r="C9" s="17" t="s">
        <v>2</v>
      </c>
      <c r="D9" s="18" t="s">
        <v>74</v>
      </c>
      <c r="E9" s="19" t="str">
        <f t="shared" ref="E9:E27" si="13">IF(OR(EXACT($C$7,C9)*(EXACT($D$7,D9)))=TRUE,$AO$9,IF(($D$7-$C$7=D9-C9),$AO$8,IF(OR(EXACT($C$7&gt;$D$7,C9&gt;D9)*EXACT($C$7=$D$7,C9=D9)*EXACT($C$7&lt;$D$7,C9&lt;D9)),$AO$7,0)))</f>
        <v>2</v>
      </c>
      <c r="F9" s="17" t="s">
        <v>19</v>
      </c>
      <c r="G9" s="18" t="s">
        <v>19</v>
      </c>
      <c r="H9" s="19">
        <f t="shared" ref="H9:H27" si="14">IF(OR(EXACT($F$7,F9)*(EXACT($G$7,G9)))=TRUE,$AO$9,IF(($G$7-$F$7=G9-F9),$AO$8,IF(OR(EXACT($F$7&gt;$G$7,F9&gt;G9)*EXACT($F$7=$G$7,F9=G9)*EXACT($F$7&lt;$G$7,F9&lt;G9)),$AO$7,0)))</f>
        <v>0</v>
      </c>
      <c r="I9" s="17" t="s">
        <v>74</v>
      </c>
      <c r="J9" s="18" t="s">
        <v>19</v>
      </c>
      <c r="K9" s="19" t="str">
        <f t="shared" ref="K9:K27" si="15">IF(OR(EXACT($I$7,I9)*(EXACT($J$7,J9)))=TRUE,$AO$9,IF(($J$7-$I$7=J9-I9),$AO$8,IF(OR(EXACT($I$7&gt;$J$7,I9&gt;J9)*EXACT($I$7=$J$7,I9=J9)*EXACT($I$7&lt;$J$7,I9&lt;J9)),$AO$7,0)))</f>
        <v>3</v>
      </c>
      <c r="L9" s="17" t="s">
        <v>2</v>
      </c>
      <c r="M9" s="18" t="s">
        <v>74</v>
      </c>
      <c r="N9" s="66">
        <f t="shared" ref="N9:N27" si="16">IF(OR(EXACT($L$7,L9)*(EXACT($M$7,M9)))=TRUE,$AO$9,IF(($M$7-$L$7=M9-L9),$AO$8,IF(OR(EXACT($L$7&gt;$M$7,L9&gt;M9)*EXACT($L$7=$M$7,L9=M9)*EXACT($L$7&lt;$M$7,L9&lt;M9)),$AO$7,0)))</f>
        <v>0</v>
      </c>
      <c r="O9" s="17" t="s">
        <v>77</v>
      </c>
      <c r="P9" s="18" t="s">
        <v>76</v>
      </c>
      <c r="Q9" s="19" t="str">
        <f t="shared" ref="Q9:Q27" si="17">IF(OR(EXACT($O$7,O9)*(EXACT($P$7,P9)))=TRUE,$AO$9,IF(($P$7-$O$7=P9-O9),$AO$8,IF(OR(EXACT($O$7&gt;$P$7,O9&gt;P9)*EXACT($O$7=$P$7,O9=P9)*EXACT($O$7&lt;$P$7,O9&lt;P9)),$AO$7,0)))</f>
        <v>2</v>
      </c>
      <c r="R9" s="17" t="s">
        <v>2</v>
      </c>
      <c r="S9" s="18" t="s">
        <v>76</v>
      </c>
      <c r="T9" s="19">
        <f t="shared" ref="T9:T27" si="18">IF(OR(EXACT($R$7,R9)*(EXACT($S$7,S9)))=TRUE,$AO$9,IF(($S$7-$R$7=S9-R9),$AO$8,IF(OR(EXACT($R$7&gt;$S$7,R9&gt;S9)*EXACT($R$7=$S$7,R9=S9)*EXACT($R$7&lt;$S$7,R9&lt;S9)),$AO$7,0)))</f>
        <v>0</v>
      </c>
      <c r="U9" s="17" t="s">
        <v>74</v>
      </c>
      <c r="V9" s="18" t="s">
        <v>77</v>
      </c>
      <c r="W9" s="66">
        <f t="shared" si="7"/>
        <v>0</v>
      </c>
      <c r="X9" s="17" t="s">
        <v>19</v>
      </c>
      <c r="Y9" s="18" t="s">
        <v>19</v>
      </c>
      <c r="Z9" s="85">
        <f t="shared" ref="Z9:Z27" si="19">IF(OR(EXACT($X$7,X9)*(EXACT($Y$7,Y9)))=TRUE,$AO$9,IF(($Y$7-$X$7=Y9-X9),$AO$8,IF(OR(EXACT($X$7&gt;$Y$7,X9&gt;Y9)*EXACT($X$7=$Y$7,X9=Y9)*EXACT($X$7&lt;$Y$7,X9&lt;Y9)),$AO$7,0)))*2*2</f>
        <v>20</v>
      </c>
      <c r="AA9" s="17" t="s">
        <v>2</v>
      </c>
      <c r="AB9" s="18" t="s">
        <v>19</v>
      </c>
      <c r="AC9" s="19" t="str">
        <f t="shared" ref="AC9:AC27" si="20">IF(OR(EXACT($AA$7,AA9)*(EXACT($AB$7,AB9)))=TRUE,$AO$9,IF(($AB$7-$AA$7=AB9-AA9),$AO$8,IF(OR(EXACT($AA$7&gt;$AB$7,AA9&gt;AB9)*EXACT($AA$7=$AB$7,AA9=AB9)*EXACT($AA$7&lt;$AB$7,AA9&lt;AB9)),$AO$7,0)))</f>
        <v>2</v>
      </c>
      <c r="AD9" s="28"/>
      <c r="AE9" s="26"/>
      <c r="AF9" s="19"/>
      <c r="AG9" s="21">
        <f t="shared" ref="AG9:AG25" si="21">E9+H9+K9+N9+Q9+T9+W9+Z9+AC9+AF9</f>
        <v>29</v>
      </c>
      <c r="AH9" s="22">
        <f>'10.Spieltag'!AJ9</f>
        <v>88</v>
      </c>
      <c r="AI9" s="29">
        <f>'10.Spieltag'!AK9</f>
        <v>17</v>
      </c>
      <c r="AJ9" s="24">
        <f t="shared" ref="AJ9:AJ25" si="22">AG9+AH9</f>
        <v>117</v>
      </c>
      <c r="AK9" s="25">
        <f t="shared" si="11"/>
        <v>9</v>
      </c>
      <c r="AL9" s="37" t="s">
        <v>23</v>
      </c>
      <c r="AM9" s="34"/>
      <c r="AN9" s="43"/>
      <c r="AO9" s="44" t="s">
        <v>20</v>
      </c>
    </row>
    <row r="10" spans="1:42" ht="24.9" customHeight="1" thickBot="1">
      <c r="A10" s="29">
        <f>AK10</f>
        <v>8</v>
      </c>
      <c r="B10" s="21" t="s">
        <v>95</v>
      </c>
      <c r="C10" s="17" t="s">
        <v>19</v>
      </c>
      <c r="D10" s="18" t="s">
        <v>74</v>
      </c>
      <c r="E10" s="19" t="str">
        <f t="shared" si="13"/>
        <v>5</v>
      </c>
      <c r="F10" s="17" t="s">
        <v>19</v>
      </c>
      <c r="G10" s="18" t="s">
        <v>76</v>
      </c>
      <c r="H10" s="19" t="str">
        <f t="shared" si="14"/>
        <v>5</v>
      </c>
      <c r="I10" s="17" t="s">
        <v>19</v>
      </c>
      <c r="J10" s="18" t="s">
        <v>19</v>
      </c>
      <c r="K10" s="19">
        <f t="shared" si="15"/>
        <v>0</v>
      </c>
      <c r="L10" s="17" t="s">
        <v>19</v>
      </c>
      <c r="M10" s="18" t="s">
        <v>74</v>
      </c>
      <c r="N10" s="66">
        <f t="shared" si="16"/>
        <v>0</v>
      </c>
      <c r="O10" s="17" t="s">
        <v>2</v>
      </c>
      <c r="P10" s="18" t="s">
        <v>74</v>
      </c>
      <c r="Q10" s="19" t="str">
        <f t="shared" si="17"/>
        <v>3</v>
      </c>
      <c r="R10" s="17" t="s">
        <v>2</v>
      </c>
      <c r="S10" s="18" t="s">
        <v>74</v>
      </c>
      <c r="T10" s="19">
        <f t="shared" si="18"/>
        <v>0</v>
      </c>
      <c r="U10" s="17" t="s">
        <v>74</v>
      </c>
      <c r="V10" s="18" t="s">
        <v>77</v>
      </c>
      <c r="W10" s="66">
        <f t="shared" si="7"/>
        <v>0</v>
      </c>
      <c r="X10" s="17" t="s">
        <v>19</v>
      </c>
      <c r="Y10" s="18" t="s">
        <v>74</v>
      </c>
      <c r="Z10" s="85">
        <f t="shared" si="19"/>
        <v>0</v>
      </c>
      <c r="AA10" s="17" t="s">
        <v>19</v>
      </c>
      <c r="AB10" s="18" t="s">
        <v>74</v>
      </c>
      <c r="AC10" s="19" t="str">
        <f t="shared" si="20"/>
        <v>2</v>
      </c>
      <c r="AD10" s="28"/>
      <c r="AE10" s="26"/>
      <c r="AF10" s="19"/>
      <c r="AG10" s="21">
        <f t="shared" si="21"/>
        <v>15</v>
      </c>
      <c r="AH10" s="22">
        <f>'10.Spieltag'!AJ10</f>
        <v>107</v>
      </c>
      <c r="AI10" s="29">
        <f>'10.Spieltag'!AK10</f>
        <v>9</v>
      </c>
      <c r="AJ10" s="24">
        <f t="shared" si="22"/>
        <v>122</v>
      </c>
      <c r="AK10" s="25">
        <f t="shared" si="11"/>
        <v>8</v>
      </c>
      <c r="AL10" s="80"/>
      <c r="AM10" s="81"/>
      <c r="AN10" s="81"/>
      <c r="AO10" s="82"/>
    </row>
    <row r="11" spans="1:42" ht="24.9" customHeight="1" thickBot="1">
      <c r="A11" s="29">
        <f t="shared" si="12"/>
        <v>7</v>
      </c>
      <c r="B11" s="21" t="s">
        <v>98</v>
      </c>
      <c r="C11" s="17" t="s">
        <v>19</v>
      </c>
      <c r="D11" s="18" t="s">
        <v>19</v>
      </c>
      <c r="E11" s="19">
        <f t="shared" si="13"/>
        <v>0</v>
      </c>
      <c r="F11" s="17" t="s">
        <v>2</v>
      </c>
      <c r="G11" s="18" t="s">
        <v>19</v>
      </c>
      <c r="H11" s="19" t="str">
        <f t="shared" si="14"/>
        <v>2</v>
      </c>
      <c r="I11" s="17" t="s">
        <v>74</v>
      </c>
      <c r="J11" s="18" t="s">
        <v>74</v>
      </c>
      <c r="K11" s="19">
        <f t="shared" si="15"/>
        <v>0</v>
      </c>
      <c r="L11" s="17" t="s">
        <v>2</v>
      </c>
      <c r="M11" s="18" t="s">
        <v>74</v>
      </c>
      <c r="N11" s="66">
        <f t="shared" si="16"/>
        <v>0</v>
      </c>
      <c r="O11" s="17" t="s">
        <v>2</v>
      </c>
      <c r="P11" s="18" t="s">
        <v>19</v>
      </c>
      <c r="Q11" s="19" t="str">
        <f t="shared" si="17"/>
        <v>2</v>
      </c>
      <c r="R11" s="17" t="s">
        <v>19</v>
      </c>
      <c r="S11" s="18" t="s">
        <v>74</v>
      </c>
      <c r="T11" s="19">
        <f t="shared" si="18"/>
        <v>0</v>
      </c>
      <c r="U11" s="17" t="s">
        <v>19</v>
      </c>
      <c r="V11" s="18" t="s">
        <v>19</v>
      </c>
      <c r="W11" s="66" t="str">
        <f t="shared" si="7"/>
        <v>3</v>
      </c>
      <c r="X11" s="17" t="s">
        <v>74</v>
      </c>
      <c r="Y11" s="18" t="s">
        <v>74</v>
      </c>
      <c r="Z11" s="85">
        <f t="shared" si="19"/>
        <v>12</v>
      </c>
      <c r="AA11" s="17" t="s">
        <v>2</v>
      </c>
      <c r="AB11" s="18" t="s">
        <v>74</v>
      </c>
      <c r="AC11" s="19" t="str">
        <f t="shared" si="20"/>
        <v>2</v>
      </c>
      <c r="AD11" s="28"/>
      <c r="AE11" s="26"/>
      <c r="AF11" s="19"/>
      <c r="AG11" s="21">
        <f t="shared" si="21"/>
        <v>21</v>
      </c>
      <c r="AH11" s="22">
        <f>'10.Spieltag'!AJ11</f>
        <v>110</v>
      </c>
      <c r="AI11" s="29">
        <f>'10.Spieltag'!AK11</f>
        <v>7</v>
      </c>
      <c r="AJ11" s="24">
        <f t="shared" si="22"/>
        <v>131</v>
      </c>
      <c r="AK11" s="25">
        <f t="shared" si="11"/>
        <v>7</v>
      </c>
      <c r="AL11" s="1"/>
      <c r="AP11" s="67"/>
    </row>
    <row r="12" spans="1:42" ht="24.9" customHeight="1" thickBot="1">
      <c r="A12" s="29">
        <f t="shared" si="12"/>
        <v>1</v>
      </c>
      <c r="B12" s="21" t="s">
        <v>88</v>
      </c>
      <c r="C12" s="17" t="s">
        <v>19</v>
      </c>
      <c r="D12" s="18" t="s">
        <v>74</v>
      </c>
      <c r="E12" s="19" t="str">
        <f t="shared" si="13"/>
        <v>5</v>
      </c>
      <c r="F12" s="17" t="s">
        <v>19</v>
      </c>
      <c r="G12" s="18" t="s">
        <v>74</v>
      </c>
      <c r="H12" s="19" t="str">
        <f t="shared" si="14"/>
        <v>2</v>
      </c>
      <c r="I12" s="17" t="s">
        <v>19</v>
      </c>
      <c r="J12" s="18" t="s">
        <v>74</v>
      </c>
      <c r="K12" s="19">
        <f t="shared" si="15"/>
        <v>0</v>
      </c>
      <c r="L12" s="17" t="s">
        <v>19</v>
      </c>
      <c r="M12" s="18" t="s">
        <v>74</v>
      </c>
      <c r="N12" s="66">
        <f t="shared" si="16"/>
        <v>0</v>
      </c>
      <c r="O12" s="17" t="s">
        <v>2</v>
      </c>
      <c r="P12" s="18" t="s">
        <v>76</v>
      </c>
      <c r="Q12" s="85">
        <f>IF(OR(EXACT($O$7,O12)*(EXACT($P$7,P12)))=TRUE,$AO$9,IF(($P$7-$O$7=P12-O12),$AO$8,IF(OR(EXACT($O$7&gt;$P$7,O12&gt;P12)*EXACT($O$7=$P$7,O12=P12)*EXACT($O$7&lt;$P$7,O12&lt;P12)),$AO$7,0)))*2</f>
        <v>4</v>
      </c>
      <c r="R12" s="17" t="s">
        <v>2</v>
      </c>
      <c r="S12" s="18" t="s">
        <v>76</v>
      </c>
      <c r="T12" s="19">
        <f t="shared" si="18"/>
        <v>0</v>
      </c>
      <c r="U12" s="17" t="s">
        <v>74</v>
      </c>
      <c r="V12" s="18" t="s">
        <v>19</v>
      </c>
      <c r="W12" s="66">
        <f t="shared" si="7"/>
        <v>0</v>
      </c>
      <c r="X12" s="17" t="s">
        <v>19</v>
      </c>
      <c r="Y12" s="18" t="s">
        <v>74</v>
      </c>
      <c r="Z12" s="66">
        <f>IF(OR(EXACT($X$7,X12)*(EXACT($Y$7,Y12)))=TRUE,$AO$9,IF(($Y$7-$X$7=Y12-X12),$AO$8,IF(OR(EXACT($X$7&gt;$Y$7,X12&gt;Y12)*EXACT($X$7=$Y$7,X12=Y12)*EXACT($X$7&lt;$Y$7,X12&lt;Y12)),$AO$7,0)))*2</f>
        <v>0</v>
      </c>
      <c r="AA12" s="17" t="s">
        <v>2</v>
      </c>
      <c r="AB12" s="18" t="s">
        <v>74</v>
      </c>
      <c r="AC12" s="19" t="str">
        <f t="shared" si="20"/>
        <v>2</v>
      </c>
      <c r="AD12" s="28"/>
      <c r="AE12" s="26"/>
      <c r="AF12" s="19"/>
      <c r="AG12" s="21">
        <f t="shared" si="21"/>
        <v>13</v>
      </c>
      <c r="AH12" s="22">
        <f>'10.Spieltag'!AJ12</f>
        <v>150</v>
      </c>
      <c r="AI12" s="29">
        <f>'10.Spieltag'!AK12</f>
        <v>1</v>
      </c>
      <c r="AJ12" s="24">
        <f t="shared" si="22"/>
        <v>163</v>
      </c>
      <c r="AK12" s="25">
        <f t="shared" si="11"/>
        <v>1</v>
      </c>
      <c r="AL12" s="1"/>
    </row>
    <row r="13" spans="1:42" ht="24.9" customHeight="1" thickBot="1">
      <c r="A13" s="29">
        <f t="shared" si="12"/>
        <v>12</v>
      </c>
      <c r="B13" s="21" t="s">
        <v>75</v>
      </c>
      <c r="C13" s="17" t="s">
        <v>19</v>
      </c>
      <c r="D13" s="18" t="s">
        <v>74</v>
      </c>
      <c r="E13" s="19" t="str">
        <f t="shared" si="13"/>
        <v>5</v>
      </c>
      <c r="F13" s="17" t="s">
        <v>19</v>
      </c>
      <c r="G13" s="18" t="s">
        <v>74</v>
      </c>
      <c r="H13" s="19" t="str">
        <f t="shared" si="14"/>
        <v>2</v>
      </c>
      <c r="I13" s="17" t="s">
        <v>19</v>
      </c>
      <c r="J13" s="18" t="s">
        <v>74</v>
      </c>
      <c r="K13" s="19">
        <f t="shared" si="15"/>
        <v>0</v>
      </c>
      <c r="L13" s="17" t="s">
        <v>19</v>
      </c>
      <c r="M13" s="18" t="s">
        <v>74</v>
      </c>
      <c r="N13" s="66">
        <f t="shared" si="16"/>
        <v>0</v>
      </c>
      <c r="O13" s="17" t="s">
        <v>19</v>
      </c>
      <c r="P13" s="18" t="s">
        <v>74</v>
      </c>
      <c r="Q13" s="19" t="str">
        <f t="shared" si="17"/>
        <v>2</v>
      </c>
      <c r="R13" s="17" t="s">
        <v>19</v>
      </c>
      <c r="S13" s="18" t="s">
        <v>74</v>
      </c>
      <c r="T13" s="19">
        <f t="shared" si="18"/>
        <v>0</v>
      </c>
      <c r="U13" s="17" t="s">
        <v>74</v>
      </c>
      <c r="V13" s="18" t="s">
        <v>19</v>
      </c>
      <c r="W13" s="66">
        <f t="shared" si="7"/>
        <v>0</v>
      </c>
      <c r="X13" s="17" t="s">
        <v>74</v>
      </c>
      <c r="Y13" s="18" t="s">
        <v>19</v>
      </c>
      <c r="Z13" s="85">
        <f t="shared" si="19"/>
        <v>0</v>
      </c>
      <c r="AA13" s="17" t="s">
        <v>19</v>
      </c>
      <c r="AB13" s="18" t="s">
        <v>74</v>
      </c>
      <c r="AC13" s="19" t="str">
        <f t="shared" si="20"/>
        <v>2</v>
      </c>
      <c r="AD13" s="27"/>
      <c r="AE13" s="26"/>
      <c r="AF13" s="19"/>
      <c r="AG13" s="21">
        <f t="shared" si="21"/>
        <v>11</v>
      </c>
      <c r="AH13" s="22">
        <f>'10.Spieltag'!AJ13</f>
        <v>101</v>
      </c>
      <c r="AI13" s="29">
        <f>'10.Spieltag'!AK13</f>
        <v>11</v>
      </c>
      <c r="AJ13" s="24">
        <f t="shared" si="22"/>
        <v>112</v>
      </c>
      <c r="AK13" s="25">
        <f t="shared" si="11"/>
        <v>12</v>
      </c>
      <c r="AL13" s="1"/>
    </row>
    <row r="14" spans="1:42" ht="24.9" customHeight="1" thickBot="1">
      <c r="A14" s="29">
        <f t="shared" si="12"/>
        <v>6</v>
      </c>
      <c r="B14" s="21" t="s">
        <v>93</v>
      </c>
      <c r="C14" s="17" t="s">
        <v>74</v>
      </c>
      <c r="D14" s="18" t="s">
        <v>74</v>
      </c>
      <c r="E14" s="19">
        <f t="shared" si="13"/>
        <v>0</v>
      </c>
      <c r="F14" s="17" t="s">
        <v>19</v>
      </c>
      <c r="G14" s="18" t="s">
        <v>74</v>
      </c>
      <c r="H14" s="19" t="str">
        <f t="shared" si="14"/>
        <v>2</v>
      </c>
      <c r="I14" s="17" t="s">
        <v>19</v>
      </c>
      <c r="J14" s="18" t="s">
        <v>74</v>
      </c>
      <c r="K14" s="19">
        <f t="shared" si="15"/>
        <v>0</v>
      </c>
      <c r="L14" s="17" t="s">
        <v>2</v>
      </c>
      <c r="M14" s="18" t="s">
        <v>74</v>
      </c>
      <c r="N14" s="66">
        <f t="shared" si="16"/>
        <v>0</v>
      </c>
      <c r="O14" s="17" t="s">
        <v>19</v>
      </c>
      <c r="P14" s="18" t="s">
        <v>76</v>
      </c>
      <c r="Q14" s="19" t="str">
        <f t="shared" si="17"/>
        <v>5</v>
      </c>
      <c r="R14" s="17" t="s">
        <v>19</v>
      </c>
      <c r="S14" s="18" t="s">
        <v>74</v>
      </c>
      <c r="T14" s="19">
        <f t="shared" si="18"/>
        <v>0</v>
      </c>
      <c r="U14" s="17" t="s">
        <v>74</v>
      </c>
      <c r="V14" s="18" t="s">
        <v>2</v>
      </c>
      <c r="W14" s="66">
        <f t="shared" si="7"/>
        <v>0</v>
      </c>
      <c r="X14" s="17" t="s">
        <v>74</v>
      </c>
      <c r="Y14" s="18" t="s">
        <v>19</v>
      </c>
      <c r="Z14" s="85">
        <f t="shared" si="19"/>
        <v>0</v>
      </c>
      <c r="AA14" s="17" t="s">
        <v>19</v>
      </c>
      <c r="AB14" s="18" t="s">
        <v>74</v>
      </c>
      <c r="AC14" s="19" t="str">
        <f t="shared" si="20"/>
        <v>2</v>
      </c>
      <c r="AD14" s="28"/>
      <c r="AE14" s="26"/>
      <c r="AF14" s="19"/>
      <c r="AG14" s="21">
        <f t="shared" si="21"/>
        <v>9</v>
      </c>
      <c r="AH14" s="22">
        <f>'10.Spieltag'!AJ14</f>
        <v>126</v>
      </c>
      <c r="AI14" s="29">
        <f>'10.Spieltag'!AK14</f>
        <v>6</v>
      </c>
      <c r="AJ14" s="24">
        <f t="shared" si="22"/>
        <v>135</v>
      </c>
      <c r="AK14" s="25">
        <f t="shared" si="11"/>
        <v>6</v>
      </c>
      <c r="AL14" s="1"/>
    </row>
    <row r="15" spans="1:42" ht="24.9" customHeight="1" thickBot="1">
      <c r="A15" s="29">
        <f t="shared" si="12"/>
        <v>4</v>
      </c>
      <c r="B15" s="21" t="s">
        <v>81</v>
      </c>
      <c r="C15" s="17" t="s">
        <v>74</v>
      </c>
      <c r="D15" s="18" t="s">
        <v>74</v>
      </c>
      <c r="E15" s="19">
        <f t="shared" si="13"/>
        <v>0</v>
      </c>
      <c r="F15" s="17" t="s">
        <v>19</v>
      </c>
      <c r="G15" s="18" t="s">
        <v>76</v>
      </c>
      <c r="H15" s="19" t="str">
        <f t="shared" si="14"/>
        <v>5</v>
      </c>
      <c r="I15" s="17" t="s">
        <v>19</v>
      </c>
      <c r="J15" s="18" t="s">
        <v>74</v>
      </c>
      <c r="K15" s="19">
        <f t="shared" si="15"/>
        <v>0</v>
      </c>
      <c r="L15" s="17" t="s">
        <v>2</v>
      </c>
      <c r="M15" s="18" t="s">
        <v>74</v>
      </c>
      <c r="N15" s="66">
        <f t="shared" si="16"/>
        <v>0</v>
      </c>
      <c r="O15" s="17" t="s">
        <v>2</v>
      </c>
      <c r="P15" s="18" t="s">
        <v>76</v>
      </c>
      <c r="Q15" s="19" t="str">
        <f t="shared" si="17"/>
        <v>2</v>
      </c>
      <c r="R15" s="17" t="s">
        <v>19</v>
      </c>
      <c r="S15" s="18" t="s">
        <v>76</v>
      </c>
      <c r="T15" s="19">
        <f t="shared" si="18"/>
        <v>0</v>
      </c>
      <c r="U15" s="17" t="s">
        <v>76</v>
      </c>
      <c r="V15" s="18" t="s">
        <v>2</v>
      </c>
      <c r="W15" s="66">
        <f t="shared" si="7"/>
        <v>0</v>
      </c>
      <c r="X15" s="17" t="s">
        <v>76</v>
      </c>
      <c r="Y15" s="18" t="s">
        <v>19</v>
      </c>
      <c r="Z15" s="85">
        <f t="shared" si="19"/>
        <v>0</v>
      </c>
      <c r="AA15" s="17" t="s">
        <v>19</v>
      </c>
      <c r="AB15" s="18" t="s">
        <v>74</v>
      </c>
      <c r="AC15" s="19" t="str">
        <f t="shared" si="20"/>
        <v>2</v>
      </c>
      <c r="AD15" s="28"/>
      <c r="AE15" s="26"/>
      <c r="AF15" s="19"/>
      <c r="AG15" s="21">
        <f t="shared" si="21"/>
        <v>9</v>
      </c>
      <c r="AH15" s="22">
        <f>'10.Spieltag'!AJ15</f>
        <v>130</v>
      </c>
      <c r="AI15" s="29">
        <f>'10.Spieltag'!AK15</f>
        <v>2</v>
      </c>
      <c r="AJ15" s="24">
        <f t="shared" si="22"/>
        <v>139</v>
      </c>
      <c r="AK15" s="25">
        <f t="shared" si="11"/>
        <v>4</v>
      </c>
      <c r="AL15" s="1"/>
    </row>
    <row r="16" spans="1:42" ht="24.9" customHeight="1" thickBot="1">
      <c r="A16" s="29">
        <f t="shared" si="12"/>
        <v>13</v>
      </c>
      <c r="B16" s="21" t="s">
        <v>87</v>
      </c>
      <c r="C16" s="17" t="s">
        <v>19</v>
      </c>
      <c r="D16" s="18" t="s">
        <v>74</v>
      </c>
      <c r="E16" s="19" t="str">
        <f t="shared" si="13"/>
        <v>5</v>
      </c>
      <c r="F16" s="17" t="s">
        <v>74</v>
      </c>
      <c r="G16" s="18" t="s">
        <v>76</v>
      </c>
      <c r="H16" s="19" t="str">
        <f t="shared" si="14"/>
        <v>2</v>
      </c>
      <c r="I16" s="17" t="s">
        <v>19</v>
      </c>
      <c r="J16" s="18" t="s">
        <v>74</v>
      </c>
      <c r="K16" s="19">
        <f t="shared" si="15"/>
        <v>0</v>
      </c>
      <c r="L16" s="17" t="s">
        <v>19</v>
      </c>
      <c r="M16" s="18" t="s">
        <v>76</v>
      </c>
      <c r="N16" s="66">
        <f t="shared" si="16"/>
        <v>0</v>
      </c>
      <c r="O16" s="17" t="s">
        <v>77</v>
      </c>
      <c r="P16" s="18" t="s">
        <v>76</v>
      </c>
      <c r="Q16" s="19" t="str">
        <f t="shared" si="17"/>
        <v>2</v>
      </c>
      <c r="R16" s="17" t="s">
        <v>2</v>
      </c>
      <c r="S16" s="18" t="s">
        <v>74</v>
      </c>
      <c r="T16" s="19">
        <f t="shared" si="18"/>
        <v>0</v>
      </c>
      <c r="U16" s="17" t="s">
        <v>74</v>
      </c>
      <c r="V16" s="18" t="s">
        <v>2</v>
      </c>
      <c r="W16" s="66">
        <f t="shared" si="7"/>
        <v>0</v>
      </c>
      <c r="X16" s="17" t="s">
        <v>19</v>
      </c>
      <c r="Y16" s="18" t="s">
        <v>74</v>
      </c>
      <c r="Z16" s="85">
        <f t="shared" si="19"/>
        <v>0</v>
      </c>
      <c r="AA16" s="17" t="s">
        <v>19</v>
      </c>
      <c r="AB16" s="18" t="s">
        <v>76</v>
      </c>
      <c r="AC16" s="19" t="str">
        <f t="shared" si="20"/>
        <v>2</v>
      </c>
      <c r="AD16" s="28"/>
      <c r="AE16" s="26"/>
      <c r="AF16" s="19"/>
      <c r="AG16" s="21">
        <f t="shared" si="21"/>
        <v>11</v>
      </c>
      <c r="AH16" s="22">
        <f>'10.Spieltag'!AJ16</f>
        <v>98</v>
      </c>
      <c r="AI16" s="29">
        <f>'10.Spieltag'!AK16</f>
        <v>13</v>
      </c>
      <c r="AJ16" s="24">
        <f t="shared" si="22"/>
        <v>109</v>
      </c>
      <c r="AK16" s="25">
        <f t="shared" si="11"/>
        <v>13</v>
      </c>
      <c r="AL16" s="1"/>
    </row>
    <row r="17" spans="1:38" ht="24.9" customHeight="1" thickBot="1">
      <c r="A17" s="29">
        <f t="shared" si="12"/>
        <v>15</v>
      </c>
      <c r="B17" s="21" t="s">
        <v>80</v>
      </c>
      <c r="C17" s="17" t="s">
        <v>19</v>
      </c>
      <c r="D17" s="18" t="s">
        <v>19</v>
      </c>
      <c r="E17" s="19">
        <f t="shared" si="13"/>
        <v>0</v>
      </c>
      <c r="F17" s="17" t="s">
        <v>74</v>
      </c>
      <c r="G17" s="18" t="s">
        <v>76</v>
      </c>
      <c r="H17" s="19" t="str">
        <f t="shared" si="14"/>
        <v>2</v>
      </c>
      <c r="I17" s="17" t="s">
        <v>76</v>
      </c>
      <c r="J17" s="18" t="s">
        <v>76</v>
      </c>
      <c r="K17" s="19">
        <f t="shared" si="15"/>
        <v>0</v>
      </c>
      <c r="L17" s="17" t="s">
        <v>77</v>
      </c>
      <c r="M17" s="18" t="s">
        <v>2</v>
      </c>
      <c r="N17" s="66">
        <f t="shared" si="16"/>
        <v>0</v>
      </c>
      <c r="O17" s="17" t="s">
        <v>2</v>
      </c>
      <c r="P17" s="18" t="s">
        <v>76</v>
      </c>
      <c r="Q17" s="19" t="str">
        <f t="shared" si="17"/>
        <v>2</v>
      </c>
      <c r="R17" s="17" t="s">
        <v>74</v>
      </c>
      <c r="S17" s="18" t="s">
        <v>74</v>
      </c>
      <c r="T17" s="19">
        <f t="shared" si="18"/>
        <v>0</v>
      </c>
      <c r="U17" s="17" t="s">
        <v>19</v>
      </c>
      <c r="V17" s="18" t="s">
        <v>74</v>
      </c>
      <c r="W17" s="66">
        <f t="shared" si="7"/>
        <v>0</v>
      </c>
      <c r="X17" s="17" t="s">
        <v>74</v>
      </c>
      <c r="Y17" s="18" t="s">
        <v>102</v>
      </c>
      <c r="Z17" s="85">
        <f t="shared" si="19"/>
        <v>0</v>
      </c>
      <c r="AA17" s="17" t="s">
        <v>77</v>
      </c>
      <c r="AB17" s="18" t="s">
        <v>19</v>
      </c>
      <c r="AC17" s="19" t="str">
        <f t="shared" si="20"/>
        <v>2</v>
      </c>
      <c r="AD17" s="28"/>
      <c r="AE17" s="26"/>
      <c r="AF17" s="19"/>
      <c r="AG17" s="21">
        <f t="shared" si="21"/>
        <v>6</v>
      </c>
      <c r="AH17" s="22">
        <f>'10.Spieltag'!AJ17</f>
        <v>98</v>
      </c>
      <c r="AI17" s="29">
        <f>'10.Spieltag'!AK17</f>
        <v>13</v>
      </c>
      <c r="AJ17" s="24">
        <f t="shared" si="22"/>
        <v>104</v>
      </c>
      <c r="AK17" s="25">
        <f t="shared" si="11"/>
        <v>15</v>
      </c>
      <c r="AL17" s="1"/>
    </row>
    <row r="18" spans="1:38" ht="24.9" customHeight="1" thickBot="1">
      <c r="A18" s="29">
        <f t="shared" si="12"/>
        <v>18</v>
      </c>
      <c r="B18" s="21" t="s">
        <v>84</v>
      </c>
      <c r="C18" s="17"/>
      <c r="D18" s="18"/>
      <c r="E18" s="19"/>
      <c r="F18" s="17" t="s">
        <v>74</v>
      </c>
      <c r="G18" s="18" t="s">
        <v>76</v>
      </c>
      <c r="H18" s="19" t="str">
        <f t="shared" si="14"/>
        <v>2</v>
      </c>
      <c r="I18" s="17" t="s">
        <v>74</v>
      </c>
      <c r="J18" s="18" t="s">
        <v>19</v>
      </c>
      <c r="K18" s="19" t="str">
        <f t="shared" si="15"/>
        <v>3</v>
      </c>
      <c r="L18" s="17" t="s">
        <v>19</v>
      </c>
      <c r="M18" s="18" t="s">
        <v>74</v>
      </c>
      <c r="N18" s="66">
        <f t="shared" si="16"/>
        <v>0</v>
      </c>
      <c r="O18" s="17" t="s">
        <v>2</v>
      </c>
      <c r="P18" s="18" t="s">
        <v>76</v>
      </c>
      <c r="Q18" s="19" t="str">
        <f t="shared" si="17"/>
        <v>2</v>
      </c>
      <c r="R18" s="17" t="s">
        <v>2</v>
      </c>
      <c r="S18" s="18" t="s">
        <v>74</v>
      </c>
      <c r="T18" s="19">
        <f t="shared" si="18"/>
        <v>0</v>
      </c>
      <c r="U18" s="17" t="s">
        <v>76</v>
      </c>
      <c r="V18" s="18" t="s">
        <v>20</v>
      </c>
      <c r="W18" s="66">
        <f t="shared" si="7"/>
        <v>0</v>
      </c>
      <c r="X18" s="17" t="s">
        <v>74</v>
      </c>
      <c r="Y18" s="18" t="s">
        <v>2</v>
      </c>
      <c r="Z18" s="85">
        <f t="shared" si="19"/>
        <v>0</v>
      </c>
      <c r="AA18" s="17" t="s">
        <v>19</v>
      </c>
      <c r="AB18" s="18" t="s">
        <v>19</v>
      </c>
      <c r="AC18" s="19">
        <f t="shared" si="20"/>
        <v>0</v>
      </c>
      <c r="AD18" s="28"/>
      <c r="AE18" s="26"/>
      <c r="AF18" s="19"/>
      <c r="AG18" s="21">
        <f t="shared" si="21"/>
        <v>7</v>
      </c>
      <c r="AH18" s="22">
        <f>'10.Spieltag'!AJ18</f>
        <v>74</v>
      </c>
      <c r="AI18" s="29">
        <f>'10.Spieltag'!AK18</f>
        <v>19</v>
      </c>
      <c r="AJ18" s="24">
        <f t="shared" si="22"/>
        <v>81</v>
      </c>
      <c r="AK18" s="25">
        <f t="shared" si="11"/>
        <v>18</v>
      </c>
      <c r="AL18" s="1"/>
    </row>
    <row r="19" spans="1:38" ht="24.9" customHeight="1" thickBot="1">
      <c r="A19" s="29">
        <f t="shared" si="12"/>
        <v>16</v>
      </c>
      <c r="B19" s="21" t="s">
        <v>89</v>
      </c>
      <c r="C19" s="17" t="s">
        <v>74</v>
      </c>
      <c r="D19" s="18" t="s">
        <v>2</v>
      </c>
      <c r="E19" s="19">
        <f t="shared" si="13"/>
        <v>0</v>
      </c>
      <c r="F19" s="17" t="s">
        <v>76</v>
      </c>
      <c r="G19" s="18" t="s">
        <v>76</v>
      </c>
      <c r="H19" s="19">
        <f t="shared" si="14"/>
        <v>0</v>
      </c>
      <c r="I19" s="17" t="s">
        <v>74</v>
      </c>
      <c r="J19" s="18" t="s">
        <v>74</v>
      </c>
      <c r="K19" s="19">
        <f t="shared" si="15"/>
        <v>0</v>
      </c>
      <c r="L19" s="17" t="s">
        <v>19</v>
      </c>
      <c r="M19" s="18" t="s">
        <v>74</v>
      </c>
      <c r="N19" s="66">
        <f t="shared" si="16"/>
        <v>0</v>
      </c>
      <c r="O19" s="17" t="s">
        <v>2</v>
      </c>
      <c r="P19" s="18" t="s">
        <v>74</v>
      </c>
      <c r="Q19" s="19" t="str">
        <f t="shared" si="17"/>
        <v>3</v>
      </c>
      <c r="R19" s="17" t="s">
        <v>74</v>
      </c>
      <c r="S19" s="18" t="s">
        <v>76</v>
      </c>
      <c r="T19" s="19">
        <f t="shared" si="18"/>
        <v>0</v>
      </c>
      <c r="U19" s="17" t="s">
        <v>76</v>
      </c>
      <c r="V19" s="18" t="s">
        <v>74</v>
      </c>
      <c r="W19" s="85">
        <f>IF(OR(EXACT($U$7,U19)*(EXACT($V$7,V19)))=TRUE,$AO$9,IF(($V$7-$U$7=V19-U19),$AO$8,IF(OR(EXACT($U$7&gt;$V$7,U19&gt;V19)*EXACT($U$7=$V$7,U19=V19)*EXACT($U$7&lt;$V$7,U19&lt;V19)),$AO$7,0)))</f>
        <v>0</v>
      </c>
      <c r="X19" s="17" t="s">
        <v>74</v>
      </c>
      <c r="Y19" s="18" t="s">
        <v>19</v>
      </c>
      <c r="Z19" s="66">
        <f>IF(OR(EXACT($X$7,X19)*(EXACT($Y$7,Y19)))=TRUE,$AO$9,IF(($Y$7-$X$7=Y19-X19),$AO$8,IF(OR(EXACT($X$7&gt;$Y$7,X19&gt;Y19)*EXACT($X$7=$Y$7,X19=Y19)*EXACT($X$7&lt;$Y$7,X19&lt;Y19)),$AO$7,0)))*2</f>
        <v>0</v>
      </c>
      <c r="AA19" s="17" t="s">
        <v>19</v>
      </c>
      <c r="AB19" s="18" t="s">
        <v>19</v>
      </c>
      <c r="AC19" s="19">
        <f t="shared" si="20"/>
        <v>0</v>
      </c>
      <c r="AD19" s="28"/>
      <c r="AE19" s="26"/>
      <c r="AF19" s="19"/>
      <c r="AG19" s="21">
        <f t="shared" si="21"/>
        <v>3</v>
      </c>
      <c r="AH19" s="22">
        <f>'10.Spieltag'!AJ19</f>
        <v>100</v>
      </c>
      <c r="AI19" s="29">
        <f>'10.Spieltag'!AK19</f>
        <v>12</v>
      </c>
      <c r="AJ19" s="24">
        <f t="shared" si="22"/>
        <v>103</v>
      </c>
      <c r="AK19" s="25">
        <f t="shared" si="11"/>
        <v>16</v>
      </c>
      <c r="AL19" s="1"/>
    </row>
    <row r="20" spans="1:38" ht="24.9" customHeight="1" thickBot="1">
      <c r="A20" s="29">
        <f t="shared" si="12"/>
        <v>10</v>
      </c>
      <c r="B20" s="21" t="s">
        <v>83</v>
      </c>
      <c r="C20" s="17" t="s">
        <v>74</v>
      </c>
      <c r="D20" s="18" t="s">
        <v>74</v>
      </c>
      <c r="E20" s="19">
        <f t="shared" si="13"/>
        <v>0</v>
      </c>
      <c r="F20" s="17" t="s">
        <v>76</v>
      </c>
      <c r="G20" s="18" t="s">
        <v>74</v>
      </c>
      <c r="H20" s="19">
        <f t="shared" si="14"/>
        <v>0</v>
      </c>
      <c r="I20" s="17" t="s">
        <v>19</v>
      </c>
      <c r="J20" s="18" t="s">
        <v>74</v>
      </c>
      <c r="K20" s="19">
        <f t="shared" si="15"/>
        <v>0</v>
      </c>
      <c r="L20" s="17" t="s">
        <v>74</v>
      </c>
      <c r="M20" s="18" t="s">
        <v>74</v>
      </c>
      <c r="N20" s="66" t="str">
        <f t="shared" si="16"/>
        <v>5</v>
      </c>
      <c r="O20" s="17" t="s">
        <v>2</v>
      </c>
      <c r="P20" s="18" t="s">
        <v>76</v>
      </c>
      <c r="Q20" s="19" t="str">
        <f t="shared" si="17"/>
        <v>2</v>
      </c>
      <c r="R20" s="17" t="s">
        <v>74</v>
      </c>
      <c r="S20" s="18" t="s">
        <v>76</v>
      </c>
      <c r="T20" s="19">
        <f t="shared" si="18"/>
        <v>0</v>
      </c>
      <c r="U20" s="17" t="s">
        <v>74</v>
      </c>
      <c r="V20" s="18" t="s">
        <v>19</v>
      </c>
      <c r="W20" s="66">
        <f t="shared" si="7"/>
        <v>0</v>
      </c>
      <c r="X20" s="17" t="s">
        <v>76</v>
      </c>
      <c r="Y20" s="18" t="s">
        <v>19</v>
      </c>
      <c r="Z20" s="85">
        <f t="shared" si="19"/>
        <v>0</v>
      </c>
      <c r="AA20" s="17" t="s">
        <v>74</v>
      </c>
      <c r="AB20" s="18" t="s">
        <v>74</v>
      </c>
      <c r="AC20" s="19">
        <f t="shared" si="20"/>
        <v>0</v>
      </c>
      <c r="AD20" s="28"/>
      <c r="AE20" s="26"/>
      <c r="AF20" s="19"/>
      <c r="AG20" s="21">
        <f t="shared" si="21"/>
        <v>7</v>
      </c>
      <c r="AH20" s="22">
        <f>'10.Spieltag'!AJ20</f>
        <v>109</v>
      </c>
      <c r="AI20" s="29">
        <f>'10.Spieltag'!AK20</f>
        <v>8</v>
      </c>
      <c r="AJ20" s="24">
        <f t="shared" si="22"/>
        <v>116</v>
      </c>
      <c r="AK20" s="25">
        <f t="shared" si="11"/>
        <v>10</v>
      </c>
      <c r="AL20" s="1"/>
    </row>
    <row r="21" spans="1:38" ht="24.9" customHeight="1" thickBot="1">
      <c r="A21" s="29">
        <f t="shared" si="12"/>
        <v>2</v>
      </c>
      <c r="B21" s="21" t="s">
        <v>86</v>
      </c>
      <c r="C21" s="17" t="s">
        <v>19</v>
      </c>
      <c r="D21" s="18" t="s">
        <v>74</v>
      </c>
      <c r="E21" s="19" t="str">
        <f t="shared" si="13"/>
        <v>5</v>
      </c>
      <c r="F21" s="17" t="s">
        <v>19</v>
      </c>
      <c r="G21" s="18" t="s">
        <v>74</v>
      </c>
      <c r="H21" s="19" t="str">
        <f t="shared" si="14"/>
        <v>2</v>
      </c>
      <c r="I21" s="17" t="s">
        <v>19</v>
      </c>
      <c r="J21" s="18" t="s">
        <v>74</v>
      </c>
      <c r="K21" s="19">
        <f t="shared" si="15"/>
        <v>0</v>
      </c>
      <c r="L21" s="17" t="s">
        <v>74</v>
      </c>
      <c r="M21" s="18" t="s">
        <v>74</v>
      </c>
      <c r="N21" s="66" t="str">
        <f t="shared" si="16"/>
        <v>5</v>
      </c>
      <c r="O21" s="17" t="s">
        <v>19</v>
      </c>
      <c r="P21" s="18" t="s">
        <v>74</v>
      </c>
      <c r="Q21" s="19" t="str">
        <f t="shared" si="17"/>
        <v>2</v>
      </c>
      <c r="R21" s="17" t="s">
        <v>19</v>
      </c>
      <c r="S21" s="18" t="s">
        <v>74</v>
      </c>
      <c r="T21" s="19">
        <f t="shared" si="18"/>
        <v>0</v>
      </c>
      <c r="U21" s="17" t="s">
        <v>76</v>
      </c>
      <c r="V21" s="18" t="s">
        <v>19</v>
      </c>
      <c r="W21" s="66">
        <f t="shared" si="7"/>
        <v>0</v>
      </c>
      <c r="X21" s="17" t="s">
        <v>74</v>
      </c>
      <c r="Y21" s="18" t="s">
        <v>19</v>
      </c>
      <c r="Z21" s="85">
        <f t="shared" si="19"/>
        <v>0</v>
      </c>
      <c r="AA21" s="17" t="s">
        <v>19</v>
      </c>
      <c r="AB21" s="18" t="s">
        <v>74</v>
      </c>
      <c r="AC21" s="19" t="str">
        <f t="shared" si="20"/>
        <v>2</v>
      </c>
      <c r="AD21" s="28"/>
      <c r="AE21" s="26"/>
      <c r="AF21" s="19"/>
      <c r="AG21" s="21">
        <f t="shared" si="21"/>
        <v>16</v>
      </c>
      <c r="AH21" s="22">
        <f>'10.Spieltag'!AJ21</f>
        <v>129</v>
      </c>
      <c r="AI21" s="29">
        <f>'10.Spieltag'!AK21</f>
        <v>4</v>
      </c>
      <c r="AJ21" s="24">
        <f t="shared" si="22"/>
        <v>145</v>
      </c>
      <c r="AK21" s="25">
        <f t="shared" si="11"/>
        <v>2</v>
      </c>
      <c r="AL21" s="1"/>
    </row>
    <row r="22" spans="1:38" ht="24.9" customHeight="1" thickBot="1">
      <c r="A22" s="29">
        <f t="shared" si="12"/>
        <v>17</v>
      </c>
      <c r="B22" s="21" t="s">
        <v>96</v>
      </c>
      <c r="C22" s="17"/>
      <c r="D22" s="18"/>
      <c r="E22" s="19"/>
      <c r="F22" s="17"/>
      <c r="G22" s="18"/>
      <c r="H22" s="19"/>
      <c r="I22" s="17"/>
      <c r="J22" s="18"/>
      <c r="K22" s="19"/>
      <c r="L22" s="17"/>
      <c r="M22" s="18"/>
      <c r="N22" s="66"/>
      <c r="O22" s="17"/>
      <c r="P22" s="18"/>
      <c r="Q22" s="19"/>
      <c r="R22" s="17"/>
      <c r="S22" s="18"/>
      <c r="T22" s="19"/>
      <c r="U22" s="17"/>
      <c r="V22" s="18"/>
      <c r="W22" s="66"/>
      <c r="X22" s="17"/>
      <c r="Y22" s="18"/>
      <c r="Z22" s="85"/>
      <c r="AA22" s="17"/>
      <c r="AB22" s="18"/>
      <c r="AC22" s="19"/>
      <c r="AD22" s="28"/>
      <c r="AE22" s="26"/>
      <c r="AF22" s="19"/>
      <c r="AG22" s="21">
        <f t="shared" si="21"/>
        <v>0</v>
      </c>
      <c r="AH22" s="22">
        <f>'10.Spieltag'!AJ22</f>
        <v>89</v>
      </c>
      <c r="AI22" s="29">
        <f>'10.Spieltag'!AK22</f>
        <v>16</v>
      </c>
      <c r="AJ22" s="24">
        <f t="shared" si="22"/>
        <v>89</v>
      </c>
      <c r="AK22" s="25">
        <f t="shared" si="11"/>
        <v>17</v>
      </c>
      <c r="AL22" s="1"/>
    </row>
    <row r="23" spans="1:38" ht="24.9" customHeight="1" thickBot="1">
      <c r="A23" s="29">
        <f t="shared" si="12"/>
        <v>20</v>
      </c>
      <c r="B23" s="21" t="s">
        <v>94</v>
      </c>
      <c r="C23" s="17"/>
      <c r="D23" s="18"/>
      <c r="E23" s="19"/>
      <c r="F23" s="17"/>
      <c r="G23" s="18"/>
      <c r="H23" s="19"/>
      <c r="I23" s="17"/>
      <c r="J23" s="18"/>
      <c r="K23" s="19"/>
      <c r="L23" s="17"/>
      <c r="M23" s="18"/>
      <c r="N23" s="66"/>
      <c r="O23" s="17"/>
      <c r="P23" s="18"/>
      <c r="Q23" s="19"/>
      <c r="R23" s="17"/>
      <c r="S23" s="18"/>
      <c r="T23" s="19"/>
      <c r="U23" s="17"/>
      <c r="V23" s="18"/>
      <c r="W23" s="66"/>
      <c r="X23" s="17"/>
      <c r="Y23" s="18"/>
      <c r="Z23" s="85"/>
      <c r="AA23" s="17"/>
      <c r="AB23" s="18"/>
      <c r="AC23" s="19"/>
      <c r="AD23" s="28"/>
      <c r="AE23" s="26"/>
      <c r="AF23" s="19"/>
      <c r="AG23" s="21">
        <f t="shared" si="21"/>
        <v>0</v>
      </c>
      <c r="AH23" s="22">
        <f>'10.Spieltag'!AJ23</f>
        <v>77</v>
      </c>
      <c r="AI23" s="29">
        <f>'10.Spieltag'!AK23</f>
        <v>18</v>
      </c>
      <c r="AJ23" s="24">
        <f t="shared" si="22"/>
        <v>77</v>
      </c>
      <c r="AK23" s="25">
        <f t="shared" si="11"/>
        <v>20</v>
      </c>
      <c r="AL23" s="1"/>
    </row>
    <row r="24" spans="1:38" ht="24.9" customHeight="1" thickBot="1">
      <c r="A24" s="29">
        <f t="shared" si="12"/>
        <v>18</v>
      </c>
      <c r="B24" s="21" t="s">
        <v>92</v>
      </c>
      <c r="C24" s="17" t="s">
        <v>74</v>
      </c>
      <c r="D24" s="18" t="s">
        <v>2</v>
      </c>
      <c r="E24" s="19">
        <f t="shared" si="13"/>
        <v>0</v>
      </c>
      <c r="F24" s="17" t="s">
        <v>19</v>
      </c>
      <c r="G24" s="18" t="s">
        <v>74</v>
      </c>
      <c r="H24" s="19" t="str">
        <f t="shared" si="14"/>
        <v>2</v>
      </c>
      <c r="I24" s="17" t="s">
        <v>74</v>
      </c>
      <c r="J24" s="18" t="s">
        <v>2</v>
      </c>
      <c r="K24" s="19" t="str">
        <f t="shared" si="15"/>
        <v>2</v>
      </c>
      <c r="L24" s="17" t="s">
        <v>19</v>
      </c>
      <c r="M24" s="18" t="s">
        <v>74</v>
      </c>
      <c r="N24" s="66">
        <f t="shared" si="16"/>
        <v>0</v>
      </c>
      <c r="O24" s="17" t="s">
        <v>2</v>
      </c>
      <c r="P24" s="18" t="s">
        <v>74</v>
      </c>
      <c r="Q24" s="19" t="str">
        <f t="shared" si="17"/>
        <v>3</v>
      </c>
      <c r="R24" s="17" t="s">
        <v>77</v>
      </c>
      <c r="S24" s="18" t="s">
        <v>76</v>
      </c>
      <c r="T24" s="19">
        <f t="shared" si="18"/>
        <v>0</v>
      </c>
      <c r="U24" s="17" t="s">
        <v>74</v>
      </c>
      <c r="V24" s="18" t="s">
        <v>20</v>
      </c>
      <c r="W24" s="66">
        <f t="shared" si="7"/>
        <v>0</v>
      </c>
      <c r="X24" s="17" t="s">
        <v>74</v>
      </c>
      <c r="Y24" s="18" t="s">
        <v>19</v>
      </c>
      <c r="Z24" s="85">
        <f t="shared" si="19"/>
        <v>0</v>
      </c>
      <c r="AA24" s="17" t="s">
        <v>74</v>
      </c>
      <c r="AB24" s="18" t="s">
        <v>19</v>
      </c>
      <c r="AC24" s="19">
        <f t="shared" si="20"/>
        <v>0</v>
      </c>
      <c r="AD24" s="28"/>
      <c r="AE24" s="26"/>
      <c r="AF24" s="19"/>
      <c r="AG24" s="21">
        <f t="shared" si="21"/>
        <v>7</v>
      </c>
      <c r="AH24" s="22">
        <f>'10.Spieltag'!AJ24</f>
        <v>74</v>
      </c>
      <c r="AI24" s="29">
        <f>'10.Spieltag'!AK24</f>
        <v>19</v>
      </c>
      <c r="AJ24" s="24">
        <f t="shared" si="22"/>
        <v>81</v>
      </c>
      <c r="AK24" s="25">
        <f t="shared" si="11"/>
        <v>18</v>
      </c>
      <c r="AL24" s="1"/>
    </row>
    <row r="25" spans="1:38" ht="24.9" customHeight="1" thickBot="1">
      <c r="A25" s="29">
        <f t="shared" si="12"/>
        <v>11</v>
      </c>
      <c r="B25" s="21" t="s">
        <v>78</v>
      </c>
      <c r="C25" s="17" t="s">
        <v>19</v>
      </c>
      <c r="D25" s="18" t="s">
        <v>76</v>
      </c>
      <c r="E25" s="19" t="str">
        <f t="shared" si="13"/>
        <v>2</v>
      </c>
      <c r="F25" s="17" t="s">
        <v>74</v>
      </c>
      <c r="G25" s="18" t="s">
        <v>76</v>
      </c>
      <c r="H25" s="19" t="str">
        <f t="shared" si="14"/>
        <v>2</v>
      </c>
      <c r="I25" s="17" t="s">
        <v>74</v>
      </c>
      <c r="J25" s="18" t="s">
        <v>74</v>
      </c>
      <c r="K25" s="19">
        <f t="shared" si="15"/>
        <v>0</v>
      </c>
      <c r="L25" s="17" t="s">
        <v>19</v>
      </c>
      <c r="M25" s="18" t="s">
        <v>74</v>
      </c>
      <c r="N25" s="66">
        <f t="shared" si="16"/>
        <v>0</v>
      </c>
      <c r="O25" s="17" t="s">
        <v>2</v>
      </c>
      <c r="P25" s="18" t="s">
        <v>76</v>
      </c>
      <c r="Q25" s="19" t="str">
        <f t="shared" si="17"/>
        <v>2</v>
      </c>
      <c r="R25" s="17" t="s">
        <v>2</v>
      </c>
      <c r="S25" s="18" t="s">
        <v>74</v>
      </c>
      <c r="T25" s="19">
        <f t="shared" si="18"/>
        <v>0</v>
      </c>
      <c r="U25" s="17" t="s">
        <v>76</v>
      </c>
      <c r="V25" s="18" t="s">
        <v>2</v>
      </c>
      <c r="W25" s="66">
        <f t="shared" si="7"/>
        <v>0</v>
      </c>
      <c r="X25" s="17" t="s">
        <v>19</v>
      </c>
      <c r="Y25" s="18" t="s">
        <v>2</v>
      </c>
      <c r="Z25" s="85">
        <f t="shared" si="19"/>
        <v>0</v>
      </c>
      <c r="AA25" s="17" t="s">
        <v>2</v>
      </c>
      <c r="AB25" s="18" t="s">
        <v>74</v>
      </c>
      <c r="AC25" s="19" t="str">
        <f t="shared" si="20"/>
        <v>2</v>
      </c>
      <c r="AD25" s="28"/>
      <c r="AE25" s="26"/>
      <c r="AF25" s="19"/>
      <c r="AG25" s="21">
        <f t="shared" si="21"/>
        <v>8</v>
      </c>
      <c r="AH25" s="22">
        <f>'10.Spieltag'!AJ25</f>
        <v>107</v>
      </c>
      <c r="AI25" s="29">
        <f>'10.Spieltag'!AK25</f>
        <v>9</v>
      </c>
      <c r="AJ25" s="24">
        <f t="shared" si="22"/>
        <v>115</v>
      </c>
      <c r="AK25" s="25">
        <f t="shared" si="11"/>
        <v>11</v>
      </c>
      <c r="AL25" s="1"/>
    </row>
    <row r="26" spans="1:38" ht="28.2" customHeight="1" thickBot="1">
      <c r="A26" s="29">
        <f t="shared" si="12"/>
        <v>4</v>
      </c>
      <c r="B26" s="21" t="s">
        <v>82</v>
      </c>
      <c r="C26" s="17" t="s">
        <v>19</v>
      </c>
      <c r="D26" s="18" t="s">
        <v>74</v>
      </c>
      <c r="E26" s="19" t="str">
        <f t="shared" si="13"/>
        <v>5</v>
      </c>
      <c r="F26" s="17" t="s">
        <v>19</v>
      </c>
      <c r="G26" s="18" t="s">
        <v>74</v>
      </c>
      <c r="H26" s="19" t="str">
        <f t="shared" si="14"/>
        <v>2</v>
      </c>
      <c r="I26" s="17" t="s">
        <v>74</v>
      </c>
      <c r="J26" s="18" t="s">
        <v>74</v>
      </c>
      <c r="K26" s="19">
        <f t="shared" si="15"/>
        <v>0</v>
      </c>
      <c r="L26" s="17" t="s">
        <v>19</v>
      </c>
      <c r="M26" s="18" t="s">
        <v>76</v>
      </c>
      <c r="N26" s="66">
        <f t="shared" si="16"/>
        <v>0</v>
      </c>
      <c r="O26" s="17" t="s">
        <v>2</v>
      </c>
      <c r="P26" s="18" t="s">
        <v>74</v>
      </c>
      <c r="Q26" s="19" t="str">
        <f t="shared" si="17"/>
        <v>3</v>
      </c>
      <c r="R26" s="17" t="s">
        <v>19</v>
      </c>
      <c r="S26" s="18" t="s">
        <v>74</v>
      </c>
      <c r="T26" s="19">
        <f t="shared" si="18"/>
        <v>0</v>
      </c>
      <c r="U26" s="17" t="s">
        <v>76</v>
      </c>
      <c r="V26" s="18" t="s">
        <v>77</v>
      </c>
      <c r="W26" s="66">
        <f t="shared" si="7"/>
        <v>0</v>
      </c>
      <c r="X26" s="17" t="s">
        <v>74</v>
      </c>
      <c r="Y26" s="18" t="s">
        <v>2</v>
      </c>
      <c r="Z26" s="85">
        <f t="shared" si="19"/>
        <v>0</v>
      </c>
      <c r="AA26" s="17" t="s">
        <v>19</v>
      </c>
      <c r="AB26" s="18" t="s">
        <v>76</v>
      </c>
      <c r="AC26" s="19" t="str">
        <f t="shared" si="20"/>
        <v>2</v>
      </c>
      <c r="AD26" s="28"/>
      <c r="AE26" s="26"/>
      <c r="AF26" s="19"/>
      <c r="AG26" s="21">
        <f t="shared" ref="AG26" si="23">E26+H26+K26+N26+Q26+T26+W26+Z26+AC26+AF26</f>
        <v>12</v>
      </c>
      <c r="AH26" s="22">
        <f>'10.Spieltag'!AJ26</f>
        <v>127</v>
      </c>
      <c r="AI26" s="29">
        <f>'10.Spieltag'!AK26</f>
        <v>5</v>
      </c>
      <c r="AJ26" s="24">
        <f t="shared" ref="AJ26" si="24">AG26+AH26</f>
        <v>139</v>
      </c>
      <c r="AK26" s="25">
        <f t="shared" si="11"/>
        <v>4</v>
      </c>
      <c r="AL26" s="1"/>
    </row>
    <row r="27" spans="1:38" ht="28.2" customHeight="1" thickBot="1">
      <c r="A27" s="29">
        <f t="shared" ref="A27" si="25">AK27</f>
        <v>14</v>
      </c>
      <c r="B27" s="21" t="s">
        <v>73</v>
      </c>
      <c r="C27" s="17" t="s">
        <v>19</v>
      </c>
      <c r="D27" s="18" t="s">
        <v>74</v>
      </c>
      <c r="E27" s="19" t="str">
        <f t="shared" si="13"/>
        <v>5</v>
      </c>
      <c r="F27" s="17" t="s">
        <v>19</v>
      </c>
      <c r="G27" s="18" t="s">
        <v>74</v>
      </c>
      <c r="H27" s="19" t="str">
        <f t="shared" si="14"/>
        <v>2</v>
      </c>
      <c r="I27" s="17" t="s">
        <v>74</v>
      </c>
      <c r="J27" s="18" t="s">
        <v>19</v>
      </c>
      <c r="K27" s="19" t="str">
        <f t="shared" si="15"/>
        <v>3</v>
      </c>
      <c r="L27" s="17" t="s">
        <v>2</v>
      </c>
      <c r="M27" s="18" t="s">
        <v>74</v>
      </c>
      <c r="N27" s="66">
        <f t="shared" si="16"/>
        <v>0</v>
      </c>
      <c r="O27" s="17" t="s">
        <v>2</v>
      </c>
      <c r="P27" s="18" t="s">
        <v>74</v>
      </c>
      <c r="Q27" s="19" t="str">
        <f t="shared" si="17"/>
        <v>3</v>
      </c>
      <c r="R27" s="17" t="s">
        <v>19</v>
      </c>
      <c r="S27" s="18" t="s">
        <v>76</v>
      </c>
      <c r="T27" s="19">
        <f t="shared" si="18"/>
        <v>0</v>
      </c>
      <c r="U27" s="17" t="s">
        <v>74</v>
      </c>
      <c r="V27" s="18" t="s">
        <v>19</v>
      </c>
      <c r="W27" s="66">
        <f t="shared" si="7"/>
        <v>0</v>
      </c>
      <c r="X27" s="17" t="s">
        <v>19</v>
      </c>
      <c r="Y27" s="18" t="s">
        <v>74</v>
      </c>
      <c r="Z27" s="85">
        <f t="shared" si="19"/>
        <v>0</v>
      </c>
      <c r="AA27" s="17" t="s">
        <v>2</v>
      </c>
      <c r="AB27" s="18" t="s">
        <v>74</v>
      </c>
      <c r="AC27" s="19" t="str">
        <f t="shared" si="20"/>
        <v>2</v>
      </c>
      <c r="AD27" s="28"/>
      <c r="AE27" s="26"/>
      <c r="AF27" s="19"/>
      <c r="AG27" s="21">
        <f t="shared" ref="AG27" si="26">E27+H27+K27+N27+Q27+T27+W27+Z27+AC27+AF27</f>
        <v>15</v>
      </c>
      <c r="AH27" s="22">
        <f>'10.Spieltag'!AJ27</f>
        <v>93</v>
      </c>
      <c r="AI27" s="29">
        <f>'10.Spieltag'!AK27</f>
        <v>15</v>
      </c>
      <c r="AJ27" s="24">
        <f t="shared" ref="AJ27" si="27">AG27+AH27</f>
        <v>108</v>
      </c>
      <c r="AK27" s="25">
        <f t="shared" si="11"/>
        <v>14</v>
      </c>
      <c r="AL27" s="1"/>
    </row>
    <row r="28" spans="1:38" ht="28.2" customHeight="1">
      <c r="AL28" s="1"/>
    </row>
    <row r="29" spans="1:38" ht="28.2" customHeight="1">
      <c r="AL29" s="1"/>
    </row>
    <row r="30" spans="1:38" ht="28.2" customHeight="1">
      <c r="AL30" s="1"/>
    </row>
  </sheetData>
  <sortState xmlns:xlrd2="http://schemas.microsoft.com/office/spreadsheetml/2017/richdata2" ref="A8:AK25">
    <sortCondition ref="A8:A25"/>
  </sortState>
  <phoneticPr fontId="0" type="noConversion"/>
  <conditionalFormatting sqref="F4 I6 X4 C6 L6 O4 O6 AA4 U6 R4 L4 R6 C4 F6 I4 X6 U4 AA6">
    <cfRule type="cellIs" dxfId="113" priority="11" operator="equal">
      <formula>"Schalke 04"</formula>
    </cfRule>
  </conditionalFormatting>
  <conditionalFormatting sqref="A27">
    <cfRule type="colorScale" priority="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27">
    <cfRule type="colorScale" priority="1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8:B27">
    <cfRule type="expression" dxfId="112" priority="6">
      <formula>($AG8&gt;40)</formula>
    </cfRule>
  </conditionalFormatting>
  <conditionalFormatting sqref="A31:A1048576 A1:A3 A5:A26">
    <cfRule type="colorScale" priority="98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6:AL10">
    <cfRule type="top10" dxfId="111" priority="993" rank="3"/>
  </conditionalFormatting>
  <conditionalFormatting sqref="AI8:AI26">
    <cfRule type="colorScale" priority="134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G1:AG1048576">
    <cfRule type="top10" dxfId="110" priority="1" rank="3"/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P30"/>
  <sheetViews>
    <sheetView topLeftCell="E13" workbookViewId="0">
      <selection activeCell="AG9" sqref="AG9"/>
    </sheetView>
  </sheetViews>
  <sheetFormatPr baseColWidth="10" defaultColWidth="11.44140625" defaultRowHeight="10.199999999999999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>
      <c r="AD1" s="68"/>
      <c r="AE1" s="69"/>
      <c r="AF1" s="69"/>
      <c r="AK1" s="32"/>
    </row>
    <row r="2" spans="1:42" ht="11.4">
      <c r="B2" s="16"/>
      <c r="AD2" s="68"/>
      <c r="AE2" s="70"/>
      <c r="AF2" s="70"/>
    </row>
    <row r="3" spans="1:42" ht="11.4">
      <c r="B3" s="16"/>
      <c r="AD3" s="68"/>
      <c r="AE3" s="69"/>
      <c r="AF3" s="69"/>
    </row>
    <row r="4" spans="1:42" ht="16.2" thickBot="1">
      <c r="A4" s="2" t="s">
        <v>33</v>
      </c>
      <c r="B4" s="16"/>
      <c r="C4" s="68" t="s">
        <v>57</v>
      </c>
      <c r="F4" s="68" t="s">
        <v>70</v>
      </c>
      <c r="I4" s="68" t="s">
        <v>14</v>
      </c>
      <c r="L4" s="68" t="s">
        <v>67</v>
      </c>
      <c r="O4" s="68" t="s">
        <v>11</v>
      </c>
      <c r="R4" s="68" t="s">
        <v>71</v>
      </c>
      <c r="U4" s="68" t="s">
        <v>18</v>
      </c>
      <c r="X4" s="68" t="s">
        <v>12</v>
      </c>
      <c r="AA4" s="68" t="s">
        <v>69</v>
      </c>
      <c r="AD4" s="67"/>
      <c r="AE4" s="71"/>
      <c r="AF4" s="71"/>
      <c r="AK4" s="45"/>
    </row>
    <row r="5" spans="1:42" ht="13.8" thickBot="1">
      <c r="B5" s="16"/>
      <c r="F5" s="1"/>
      <c r="R5" s="13"/>
      <c r="AD5" s="67"/>
      <c r="AE5" s="71"/>
      <c r="AF5" s="71"/>
      <c r="AG5" s="83" t="s">
        <v>22</v>
      </c>
      <c r="AH5" s="30"/>
      <c r="AI5" s="30"/>
      <c r="AJ5" s="31"/>
      <c r="AK5" s="45"/>
      <c r="AL5" s="1"/>
    </row>
    <row r="6" spans="1:42" ht="16.2" thickBot="1">
      <c r="C6" s="68" t="s">
        <v>17</v>
      </c>
      <c r="F6" s="68" t="s">
        <v>68</v>
      </c>
      <c r="I6" s="68" t="s">
        <v>15</v>
      </c>
      <c r="L6" s="68" t="s">
        <v>21</v>
      </c>
      <c r="O6" s="68" t="s">
        <v>58</v>
      </c>
      <c r="R6" s="68" t="s">
        <v>56</v>
      </c>
      <c r="U6" s="68" t="s">
        <v>59</v>
      </c>
      <c r="X6" s="68" t="s">
        <v>16</v>
      </c>
      <c r="AA6" s="68" t="s">
        <v>13</v>
      </c>
      <c r="AD6" s="67"/>
      <c r="AE6" s="67"/>
      <c r="AF6" s="67"/>
      <c r="AG6" s="84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>
      <c r="A7" s="8" t="s">
        <v>6</v>
      </c>
      <c r="B7" s="14" t="s">
        <v>7</v>
      </c>
      <c r="C7" s="76" t="s">
        <v>2</v>
      </c>
      <c r="D7" s="76" t="s">
        <v>2</v>
      </c>
      <c r="E7" s="77" t="s">
        <v>1</v>
      </c>
      <c r="F7" s="76" t="s">
        <v>19</v>
      </c>
      <c r="G7" s="76" t="s">
        <v>19</v>
      </c>
      <c r="H7" s="77" t="s">
        <v>1</v>
      </c>
      <c r="I7" s="76" t="s">
        <v>74</v>
      </c>
      <c r="J7" s="76" t="s">
        <v>19</v>
      </c>
      <c r="K7" s="77" t="s">
        <v>1</v>
      </c>
      <c r="L7" s="76" t="s">
        <v>76</v>
      </c>
      <c r="M7" s="76" t="s">
        <v>76</v>
      </c>
      <c r="N7" s="77" t="s">
        <v>1</v>
      </c>
      <c r="O7" s="76" t="s">
        <v>76</v>
      </c>
      <c r="P7" s="76" t="s">
        <v>19</v>
      </c>
      <c r="Q7" s="77" t="s">
        <v>1</v>
      </c>
      <c r="R7" s="76" t="s">
        <v>76</v>
      </c>
      <c r="S7" s="76" t="s">
        <v>74</v>
      </c>
      <c r="T7" s="77" t="s">
        <v>1</v>
      </c>
      <c r="U7" s="76" t="s">
        <v>76</v>
      </c>
      <c r="V7" s="76" t="s">
        <v>74</v>
      </c>
      <c r="W7" s="77" t="s">
        <v>1</v>
      </c>
      <c r="X7" s="76" t="s">
        <v>19</v>
      </c>
      <c r="Y7" s="76" t="s">
        <v>74</v>
      </c>
      <c r="Z7" s="77" t="s">
        <v>1</v>
      </c>
      <c r="AA7" s="76" t="s">
        <v>76</v>
      </c>
      <c r="AB7" s="76" t="s">
        <v>77</v>
      </c>
      <c r="AC7" s="77" t="s">
        <v>1</v>
      </c>
      <c r="AD7" s="78"/>
      <c r="AE7" s="78"/>
      <c r="AF7" s="79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65</v>
      </c>
      <c r="AM7" s="38"/>
      <c r="AN7" s="34"/>
      <c r="AO7" s="39" t="s">
        <v>19</v>
      </c>
    </row>
    <row r="8" spans="1:42" ht="24.9" customHeight="1" thickBot="1">
      <c r="A8" s="29">
        <f t="shared" ref="A8" si="0">AK8</f>
        <v>2</v>
      </c>
      <c r="B8" s="21" t="s">
        <v>85</v>
      </c>
      <c r="C8" s="17" t="s">
        <v>74</v>
      </c>
      <c r="D8" s="18" t="s">
        <v>2</v>
      </c>
      <c r="E8" s="19">
        <f t="shared" ref="E8" si="1">IF(OR(EXACT($C$7,C8)*(EXACT($D$7,D8)))=TRUE,$AO$9,IF(($D$7-$C$7=D8-C8),$AO$8,IF(OR(EXACT($C$7&gt;$D$7,C8&gt;D8)*EXACT($C$7=$D$7,C8=D8)*EXACT($C$7&lt;$D$7,C8&lt;D8)),$AO$7,0)))</f>
        <v>0</v>
      </c>
      <c r="F8" s="17" t="s">
        <v>19</v>
      </c>
      <c r="G8" s="18" t="s">
        <v>19</v>
      </c>
      <c r="H8" s="19" t="str">
        <f t="shared" ref="H8" si="2">IF(OR(EXACT($F$7,F8)*(EXACT($G$7,G8)))=TRUE,$AO$9,IF(($G$7-$F$7=G8-F8),$AO$8,IF(OR(EXACT($F$7&gt;$G$7,F8&gt;G8)*EXACT($F$7=$G$7,F8=G8)*EXACT($F$7&lt;$G$7,F8&lt;G8)),$AO$7,0)))</f>
        <v>5</v>
      </c>
      <c r="I8" s="17" t="s">
        <v>74</v>
      </c>
      <c r="J8" s="18" t="s">
        <v>77</v>
      </c>
      <c r="K8" s="19" t="str">
        <f t="shared" ref="K8" si="3">IF(OR(EXACT($I$7,I8)*(EXACT($J$7,J8)))=TRUE,$AO$9,IF(($J$7-$I$7=J8-I8),$AO$8,IF(OR(EXACT($I$7&gt;$J$7,I8&gt;J8)*EXACT($I$7=$J$7,I8=J8)*EXACT($I$7&lt;$J$7,I8&lt;J8)),$AO$7,0)))</f>
        <v>2</v>
      </c>
      <c r="L8" s="17" t="s">
        <v>2</v>
      </c>
      <c r="M8" s="18" t="s">
        <v>74</v>
      </c>
      <c r="N8" s="66">
        <f t="shared" ref="N8" si="4">IF(OR(EXACT($L$7,L8)*(EXACT($M$7,M8)))=TRUE,$AO$9,IF(($M$7-$L$7=M8-L8),$AO$8,IF(OR(EXACT($L$7&gt;$M$7,L8&gt;M8)*EXACT($L$7=$M$7,L8=M8)*EXACT($L$7&lt;$M$7,L8&lt;M8)),$AO$7,0)))</f>
        <v>0</v>
      </c>
      <c r="O8" s="17" t="s">
        <v>19</v>
      </c>
      <c r="P8" s="18" t="s">
        <v>76</v>
      </c>
      <c r="Q8" s="85">
        <f>IF(OR(EXACT($O$7,O8)*(EXACT($P$7,P8)))=TRUE,$AO$9,IF(($P$7-$O$7=P8-O8),$AO$8,IF(OR(EXACT($O$7&gt;$P$7,O8&gt;P8)*EXACT($O$7=$P$7,O8=P8)*EXACT($O$7&lt;$P$7,O8&lt;P8)),$AO$7,0)))*2*2</f>
        <v>0</v>
      </c>
      <c r="R8" s="17" t="s">
        <v>19</v>
      </c>
      <c r="S8" s="18" t="s">
        <v>74</v>
      </c>
      <c r="T8" s="19">
        <f t="shared" ref="T8" si="5">IF(OR(EXACT($R$7,R8)*(EXACT($S$7,S8)))=TRUE,$AO$9,IF(($S$7-$R$7=S8-R8),$AO$8,IF(OR(EXACT($R$7&gt;$S$7,R8&gt;S8)*EXACT($R$7=$S$7,R8=S8)*EXACT($R$7&lt;$S$7,R8&lt;S8)),$AO$7,0)))</f>
        <v>0</v>
      </c>
      <c r="U8" s="17" t="s">
        <v>74</v>
      </c>
      <c r="V8" s="18" t="s">
        <v>2</v>
      </c>
      <c r="W8" s="66" t="str">
        <f t="shared" ref="W8:W27" si="6">IF(OR(EXACT($U$7,U8)*(EXACT($V$7,V8)))=TRUE,$AO$9,IF(($V$7-$U$7=V8-U8),$AO$8,IF(OR(EXACT($U$7&gt;$V$7,U8&gt;V8)*EXACT($U$7=$V$7,U8=V8)*EXACT($U$7&lt;$V$7,U8&lt;V8)),$AO$7,0)))</f>
        <v>2</v>
      </c>
      <c r="X8" s="17" t="s">
        <v>19</v>
      </c>
      <c r="Y8" s="18" t="s">
        <v>74</v>
      </c>
      <c r="Z8" s="19" t="str">
        <f t="shared" ref="Z8" si="7">IF(OR(EXACT($X$7,X8)*(EXACT($Y$7,Y8)))=TRUE,$AO$9,IF(($Y$7-$X$7=Y8-X8),$AO$8,IF(OR(EXACT($X$7&gt;$Y$7,X8&gt;Y8)*EXACT($X$7=$Y$7,X8=Y8)*EXACT($X$7&lt;$Y$7,X8&lt;Y8)),$AO$7,0)))</f>
        <v>5</v>
      </c>
      <c r="AA8" s="17" t="s">
        <v>74</v>
      </c>
      <c r="AB8" s="18" t="s">
        <v>77</v>
      </c>
      <c r="AC8" s="19" t="str">
        <f t="shared" ref="AC8" si="8">IF(OR(EXACT($AA$7,AA8)*(EXACT($AB$7,AB8)))=TRUE,$AO$9,IF(($AB$7-$AA$7=AB8-AA8),$AO$8,IF(OR(EXACT($AA$7&gt;$AB$7,AA8&gt;AB8)*EXACT($AA$7=$AB$7,AA8=AB8)*EXACT($AA$7&lt;$AB$7,AA8&lt;AB8)),$AO$7,0)))</f>
        <v>2</v>
      </c>
      <c r="AD8" s="20"/>
      <c r="AE8" s="18"/>
      <c r="AF8" s="19"/>
      <c r="AG8" s="21">
        <f t="shared" ref="AG8" si="9">E8+H8+K8+N8+Q8+T8+W8+Z8+AC8+AF8</f>
        <v>16</v>
      </c>
      <c r="AH8" s="22">
        <f>'11.Spieltag'!AJ8</f>
        <v>145</v>
      </c>
      <c r="AI8" s="29">
        <f>'11.Spieltag'!AK8</f>
        <v>2</v>
      </c>
      <c r="AJ8" s="24">
        <f t="shared" ref="AJ8" si="10">AG8+AH8</f>
        <v>161</v>
      </c>
      <c r="AK8" s="25">
        <f t="shared" ref="AK8:AK27" si="11">RANK(AJ8,$AJ$8:$AJ$27)</f>
        <v>2</v>
      </c>
      <c r="AL8" s="40" t="s">
        <v>66</v>
      </c>
      <c r="AM8" s="41"/>
      <c r="AN8" s="41"/>
      <c r="AO8" s="42" t="s">
        <v>2</v>
      </c>
    </row>
    <row r="9" spans="1:42" ht="24.9" customHeight="1" thickBot="1">
      <c r="A9" s="29">
        <f t="shared" ref="A9:A26" si="12">AK9</f>
        <v>14</v>
      </c>
      <c r="B9" s="21" t="s">
        <v>90</v>
      </c>
      <c r="C9" s="17"/>
      <c r="D9" s="18"/>
      <c r="E9" s="19"/>
      <c r="F9" s="17"/>
      <c r="G9" s="18"/>
      <c r="H9" s="19"/>
      <c r="I9" s="17"/>
      <c r="J9" s="18"/>
      <c r="K9" s="19"/>
      <c r="L9" s="17"/>
      <c r="M9" s="18"/>
      <c r="N9" s="66"/>
      <c r="O9" s="17"/>
      <c r="P9" s="18"/>
      <c r="Q9" s="19"/>
      <c r="R9" s="17"/>
      <c r="S9" s="18"/>
      <c r="T9" s="19"/>
      <c r="U9" s="17"/>
      <c r="V9" s="18"/>
      <c r="W9" s="66"/>
      <c r="X9" s="17"/>
      <c r="Y9" s="18"/>
      <c r="Z9" s="19"/>
      <c r="AA9" s="17"/>
      <c r="AB9" s="18"/>
      <c r="AC9" s="19"/>
      <c r="AD9" s="28"/>
      <c r="AE9" s="26"/>
      <c r="AF9" s="19"/>
      <c r="AG9" s="21">
        <f t="shared" ref="AG9:AG25" si="13">E9+H9+K9+N9+Q9+T9+W9+Z9+AC9+AF9</f>
        <v>0</v>
      </c>
      <c r="AH9" s="22">
        <f>'11.Spieltag'!AJ9</f>
        <v>117</v>
      </c>
      <c r="AI9" s="29">
        <f>'11.Spieltag'!AK9</f>
        <v>9</v>
      </c>
      <c r="AJ9" s="24">
        <f t="shared" ref="AJ9:AJ25" si="14">AG9+AH9</f>
        <v>117</v>
      </c>
      <c r="AK9" s="25">
        <f t="shared" si="11"/>
        <v>14</v>
      </c>
      <c r="AL9" s="37" t="s">
        <v>23</v>
      </c>
      <c r="AM9" s="34"/>
      <c r="AN9" s="43"/>
      <c r="AO9" s="44" t="s">
        <v>20</v>
      </c>
    </row>
    <row r="10" spans="1:42" ht="24.9" customHeight="1" thickBot="1">
      <c r="A10" s="29">
        <f t="shared" si="12"/>
        <v>7</v>
      </c>
      <c r="B10" s="21" t="s">
        <v>95</v>
      </c>
      <c r="C10" s="17" t="s">
        <v>74</v>
      </c>
      <c r="D10" s="18" t="s">
        <v>19</v>
      </c>
      <c r="E10" s="19">
        <f t="shared" ref="E10:E27" si="15">IF(OR(EXACT($C$7,C10)*(EXACT($D$7,D10)))=TRUE,$AO$9,IF(($D$7-$C$7=D10-C10),$AO$8,IF(OR(EXACT($C$7&gt;$D$7,C10&gt;D10)*EXACT($C$7=$D$7,C10=D10)*EXACT($C$7&lt;$D$7,C10&lt;D10)),$AO$7,0)))</f>
        <v>0</v>
      </c>
      <c r="F10" s="17" t="s">
        <v>19</v>
      </c>
      <c r="G10" s="18" t="s">
        <v>74</v>
      </c>
      <c r="H10" s="19">
        <f t="shared" ref="H10:H27" si="16">IF(OR(EXACT($F$7,F10)*(EXACT($G$7,G10)))=TRUE,$AO$9,IF(($G$7-$F$7=G10-F10),$AO$8,IF(OR(EXACT($F$7&gt;$G$7,F10&gt;G10)*EXACT($F$7=$G$7,F10=G10)*EXACT($F$7&lt;$G$7,F10&lt;G10)),$AO$7,0)))</f>
        <v>0</v>
      </c>
      <c r="I10" s="17" t="s">
        <v>74</v>
      </c>
      <c r="J10" s="18" t="s">
        <v>2</v>
      </c>
      <c r="K10" s="19" t="str">
        <f t="shared" ref="K10:K27" si="17">IF(OR(EXACT($I$7,I10)*(EXACT($J$7,J10)))=TRUE,$AO$9,IF(($J$7-$I$7=J10-I10),$AO$8,IF(OR(EXACT($I$7&gt;$J$7,I10&gt;J10)*EXACT($I$7=$J$7,I10=J10)*EXACT($I$7&lt;$J$7,I10&lt;J10)),$AO$7,0)))</f>
        <v>2</v>
      </c>
      <c r="L10" s="17" t="s">
        <v>19</v>
      </c>
      <c r="M10" s="18" t="s">
        <v>74</v>
      </c>
      <c r="N10" s="66">
        <f t="shared" ref="N10:N27" si="18">IF(OR(EXACT($L$7,L10)*(EXACT($M$7,M10)))=TRUE,$AO$9,IF(($M$7-$L$7=M10-L10),$AO$8,IF(OR(EXACT($L$7&gt;$M$7,L10&gt;M10)*EXACT($L$7=$M$7,L10=M10)*EXACT($L$7&lt;$M$7,L10&lt;M10)),$AO$7,0)))</f>
        <v>0</v>
      </c>
      <c r="O10" s="17" t="s">
        <v>74</v>
      </c>
      <c r="P10" s="18" t="s">
        <v>19</v>
      </c>
      <c r="Q10" s="19">
        <f>IF(OR(EXACT($O$7,O10)*(EXACT($P$7,P10)))=TRUE,$AO$9,IF(($P$7-$O$7=P10-O10),$AO$8,IF(OR(EXACT($O$7&gt;$P$7,O10&gt;P10)*EXACT($O$7=$P$7,O10=P10)*EXACT($O$7&lt;$P$7,O10&lt;P10)),$AO$7,0)))*2</f>
        <v>4</v>
      </c>
      <c r="R10" s="17" t="s">
        <v>74</v>
      </c>
      <c r="S10" s="18" t="s">
        <v>19</v>
      </c>
      <c r="T10" s="19" t="str">
        <f t="shared" ref="T10:T27" si="19">IF(OR(EXACT($R$7,R10)*(EXACT($S$7,S10)))=TRUE,$AO$9,IF(($S$7-$R$7=S10-R10),$AO$8,IF(OR(EXACT($R$7&gt;$S$7,R10&gt;S10)*EXACT($R$7=$S$7,R10=S10)*EXACT($R$7&lt;$S$7,R10&lt;S10)),$AO$7,0)))</f>
        <v>3</v>
      </c>
      <c r="U10" s="17" t="s">
        <v>74</v>
      </c>
      <c r="V10" s="18" t="s">
        <v>2</v>
      </c>
      <c r="W10" s="66" t="str">
        <f t="shared" si="6"/>
        <v>2</v>
      </c>
      <c r="X10" s="17" t="s">
        <v>19</v>
      </c>
      <c r="Y10" s="18" t="s">
        <v>74</v>
      </c>
      <c r="Z10" s="85">
        <f>IF(OR(EXACT($X$7,X10)*(EXACT($Y$7,Y10)))=TRUE,$AO$9,IF(($Y$7-$X$7=Y10-X10),$AO$8,IF(OR(EXACT($X$7&gt;$Y$7,X10&gt;Y10)*EXACT($X$7=$Y$7,X10=Y10)*EXACT($X$7&lt;$Y$7,X10&lt;Y10)),$AO$7,0)))*2</f>
        <v>10</v>
      </c>
      <c r="AA10" s="17" t="s">
        <v>74</v>
      </c>
      <c r="AB10" s="18" t="s">
        <v>2</v>
      </c>
      <c r="AC10" s="19" t="str">
        <f t="shared" ref="AC10:AC27" si="20">IF(OR(EXACT($AA$7,AA10)*(EXACT($AB$7,AB10)))=TRUE,$AO$9,IF(($AB$7-$AA$7=AB10-AA10),$AO$8,IF(OR(EXACT($AA$7&gt;$AB$7,AA10&gt;AB10)*EXACT($AA$7=$AB$7,AA10=AB10)*EXACT($AA$7&lt;$AB$7,AA10&lt;AB10)),$AO$7,0)))</f>
        <v>2</v>
      </c>
      <c r="AD10" s="28"/>
      <c r="AE10" s="26"/>
      <c r="AF10" s="19"/>
      <c r="AG10" s="21">
        <f t="shared" si="13"/>
        <v>23</v>
      </c>
      <c r="AH10" s="22">
        <f>'11.Spieltag'!AJ10</f>
        <v>122</v>
      </c>
      <c r="AI10" s="29">
        <f>'11.Spieltag'!AK10</f>
        <v>8</v>
      </c>
      <c r="AJ10" s="24">
        <f t="shared" si="14"/>
        <v>145</v>
      </c>
      <c r="AK10" s="25">
        <f t="shared" si="11"/>
        <v>7</v>
      </c>
      <c r="AL10" s="80"/>
      <c r="AM10" s="81"/>
      <c r="AN10" s="81"/>
      <c r="AO10" s="82"/>
    </row>
    <row r="11" spans="1:42" ht="24.9" customHeight="1" thickBot="1">
      <c r="A11" s="29">
        <f t="shared" si="12"/>
        <v>8</v>
      </c>
      <c r="B11" s="21" t="s">
        <v>98</v>
      </c>
      <c r="C11" s="17" t="s">
        <v>19</v>
      </c>
      <c r="D11" s="18" t="s">
        <v>2</v>
      </c>
      <c r="E11" s="19">
        <f t="shared" si="15"/>
        <v>0</v>
      </c>
      <c r="F11" s="17" t="s">
        <v>74</v>
      </c>
      <c r="G11" s="18" t="s">
        <v>19</v>
      </c>
      <c r="H11" s="19">
        <f t="shared" si="16"/>
        <v>0</v>
      </c>
      <c r="I11" s="17" t="s">
        <v>74</v>
      </c>
      <c r="J11" s="18" t="s">
        <v>19</v>
      </c>
      <c r="K11" s="19" t="str">
        <f t="shared" si="17"/>
        <v>5</v>
      </c>
      <c r="L11" s="17" t="s">
        <v>2</v>
      </c>
      <c r="M11" s="18" t="s">
        <v>74</v>
      </c>
      <c r="N11" s="66">
        <f t="shared" si="18"/>
        <v>0</v>
      </c>
      <c r="O11" s="17" t="s">
        <v>19</v>
      </c>
      <c r="P11" s="18" t="s">
        <v>74</v>
      </c>
      <c r="Q11" s="85">
        <f t="shared" ref="Q11:Q27" si="21">IF(OR(EXACT($O$7,O11)*(EXACT($P$7,P11)))=TRUE,$AO$9,IF(($P$7-$O$7=P11-O11),$AO$8,IF(OR(EXACT($O$7&gt;$P$7,O11&gt;P11)*EXACT($O$7=$P$7,O11=P11)*EXACT($O$7&lt;$P$7,O11&lt;P11)),$AO$7,0)))*2*2</f>
        <v>0</v>
      </c>
      <c r="R11" s="17" t="s">
        <v>74</v>
      </c>
      <c r="S11" s="18" t="s">
        <v>74</v>
      </c>
      <c r="T11" s="19">
        <f t="shared" si="19"/>
        <v>0</v>
      </c>
      <c r="U11" s="17" t="s">
        <v>74</v>
      </c>
      <c r="V11" s="18" t="s">
        <v>2</v>
      </c>
      <c r="W11" s="66" t="str">
        <f t="shared" si="6"/>
        <v>2</v>
      </c>
      <c r="X11" s="17" t="s">
        <v>2</v>
      </c>
      <c r="Y11" s="18" t="s">
        <v>74</v>
      </c>
      <c r="Z11" s="19" t="str">
        <f t="shared" ref="Z11:Z27" si="22">IF(OR(EXACT($X$7,X11)*(EXACT($Y$7,Y11)))=TRUE,$AO$9,IF(($Y$7-$X$7=Y11-X11),$AO$8,IF(OR(EXACT($X$7&gt;$Y$7,X11&gt;Y11)*EXACT($X$7=$Y$7,X11=Y11)*EXACT($X$7&lt;$Y$7,X11&lt;Y11)),$AO$7,0)))</f>
        <v>2</v>
      </c>
      <c r="AA11" s="17" t="s">
        <v>74</v>
      </c>
      <c r="AB11" s="18" t="s">
        <v>2</v>
      </c>
      <c r="AC11" s="19" t="str">
        <f t="shared" si="20"/>
        <v>2</v>
      </c>
      <c r="AD11" s="28"/>
      <c r="AE11" s="26"/>
      <c r="AF11" s="19"/>
      <c r="AG11" s="21">
        <f t="shared" si="13"/>
        <v>11</v>
      </c>
      <c r="AH11" s="22">
        <f>'11.Spieltag'!AJ11</f>
        <v>131</v>
      </c>
      <c r="AI11" s="29">
        <f>'11.Spieltag'!AK11</f>
        <v>7</v>
      </c>
      <c r="AJ11" s="24">
        <f t="shared" si="14"/>
        <v>142</v>
      </c>
      <c r="AK11" s="25">
        <f t="shared" si="11"/>
        <v>8</v>
      </c>
      <c r="AL11" s="1"/>
      <c r="AP11" s="67"/>
    </row>
    <row r="12" spans="1:42" ht="24.9" customHeight="1" thickBot="1">
      <c r="A12" s="29">
        <f t="shared" si="12"/>
        <v>1</v>
      </c>
      <c r="B12" s="21" t="s">
        <v>88</v>
      </c>
      <c r="C12" s="17" t="s">
        <v>19</v>
      </c>
      <c r="D12" s="18" t="s">
        <v>19</v>
      </c>
      <c r="E12" s="19" t="str">
        <f t="shared" si="15"/>
        <v>3</v>
      </c>
      <c r="F12" s="17" t="s">
        <v>2</v>
      </c>
      <c r="G12" s="18" t="s">
        <v>19</v>
      </c>
      <c r="H12" s="19">
        <f t="shared" si="16"/>
        <v>0</v>
      </c>
      <c r="I12" s="17" t="s">
        <v>74</v>
      </c>
      <c r="J12" s="18" t="s">
        <v>19</v>
      </c>
      <c r="K12" s="19" t="str">
        <f t="shared" si="17"/>
        <v>5</v>
      </c>
      <c r="L12" s="17" t="s">
        <v>19</v>
      </c>
      <c r="M12" s="18" t="s">
        <v>76</v>
      </c>
      <c r="N12" s="66">
        <f t="shared" si="18"/>
        <v>0</v>
      </c>
      <c r="O12" s="17" t="s">
        <v>19</v>
      </c>
      <c r="P12" s="18" t="s">
        <v>74</v>
      </c>
      <c r="Q12" s="85">
        <f t="shared" si="21"/>
        <v>0</v>
      </c>
      <c r="R12" s="17" t="s">
        <v>74</v>
      </c>
      <c r="S12" s="18" t="s">
        <v>19</v>
      </c>
      <c r="T12" s="19" t="str">
        <f t="shared" si="19"/>
        <v>3</v>
      </c>
      <c r="U12" s="17" t="s">
        <v>74</v>
      </c>
      <c r="V12" s="18" t="s">
        <v>19</v>
      </c>
      <c r="W12" s="66" t="str">
        <f t="shared" si="6"/>
        <v>3</v>
      </c>
      <c r="X12" s="17" t="s">
        <v>19</v>
      </c>
      <c r="Y12" s="18" t="s">
        <v>74</v>
      </c>
      <c r="Z12" s="19" t="str">
        <f t="shared" si="22"/>
        <v>5</v>
      </c>
      <c r="AA12" s="17" t="s">
        <v>74</v>
      </c>
      <c r="AB12" s="18" t="s">
        <v>77</v>
      </c>
      <c r="AC12" s="19" t="str">
        <f t="shared" si="20"/>
        <v>2</v>
      </c>
      <c r="AD12" s="28"/>
      <c r="AE12" s="26"/>
      <c r="AF12" s="19"/>
      <c r="AG12" s="21">
        <f t="shared" si="13"/>
        <v>21</v>
      </c>
      <c r="AH12" s="22">
        <f>'11.Spieltag'!AJ12</f>
        <v>163</v>
      </c>
      <c r="AI12" s="29">
        <f>'11.Spieltag'!AK12</f>
        <v>1</v>
      </c>
      <c r="AJ12" s="24">
        <f t="shared" si="14"/>
        <v>184</v>
      </c>
      <c r="AK12" s="25">
        <f t="shared" si="11"/>
        <v>1</v>
      </c>
      <c r="AL12" s="1"/>
    </row>
    <row r="13" spans="1:42" ht="24.9" customHeight="1" thickBot="1">
      <c r="A13" s="29">
        <f t="shared" si="12"/>
        <v>10</v>
      </c>
      <c r="B13" s="21" t="s">
        <v>75</v>
      </c>
      <c r="C13" s="17" t="s">
        <v>19</v>
      </c>
      <c r="D13" s="18" t="s">
        <v>19</v>
      </c>
      <c r="E13" s="19" t="str">
        <f t="shared" si="15"/>
        <v>3</v>
      </c>
      <c r="F13" s="17" t="s">
        <v>74</v>
      </c>
      <c r="G13" s="18" t="s">
        <v>74</v>
      </c>
      <c r="H13" s="19" t="str">
        <f t="shared" si="16"/>
        <v>3</v>
      </c>
      <c r="I13" s="17" t="s">
        <v>74</v>
      </c>
      <c r="J13" s="18" t="s">
        <v>76</v>
      </c>
      <c r="K13" s="19">
        <f t="shared" si="17"/>
        <v>0</v>
      </c>
      <c r="L13" s="17" t="s">
        <v>2</v>
      </c>
      <c r="M13" s="18" t="s">
        <v>74</v>
      </c>
      <c r="N13" s="66">
        <f t="shared" si="18"/>
        <v>0</v>
      </c>
      <c r="O13" s="17" t="s">
        <v>2</v>
      </c>
      <c r="P13" s="18" t="s">
        <v>74</v>
      </c>
      <c r="Q13" s="85">
        <f t="shared" si="21"/>
        <v>0</v>
      </c>
      <c r="R13" s="17" t="s">
        <v>74</v>
      </c>
      <c r="S13" s="18" t="s">
        <v>74</v>
      </c>
      <c r="T13" s="19">
        <f t="shared" si="19"/>
        <v>0</v>
      </c>
      <c r="U13" s="17" t="s">
        <v>74</v>
      </c>
      <c r="V13" s="18" t="s">
        <v>19</v>
      </c>
      <c r="W13" s="66" t="str">
        <f t="shared" si="6"/>
        <v>3</v>
      </c>
      <c r="X13" s="17" t="s">
        <v>19</v>
      </c>
      <c r="Y13" s="18" t="s">
        <v>74</v>
      </c>
      <c r="Z13" s="19" t="str">
        <f t="shared" si="22"/>
        <v>5</v>
      </c>
      <c r="AA13" s="17" t="s">
        <v>74</v>
      </c>
      <c r="AB13" s="18" t="s">
        <v>2</v>
      </c>
      <c r="AC13" s="19" t="str">
        <f t="shared" si="20"/>
        <v>2</v>
      </c>
      <c r="AD13" s="27"/>
      <c r="AE13" s="26"/>
      <c r="AF13" s="19"/>
      <c r="AG13" s="21">
        <f t="shared" si="13"/>
        <v>16</v>
      </c>
      <c r="AH13" s="22">
        <f>'11.Spieltag'!AJ13</f>
        <v>112</v>
      </c>
      <c r="AI13" s="29">
        <f>'11.Spieltag'!AK13</f>
        <v>12</v>
      </c>
      <c r="AJ13" s="24">
        <f t="shared" si="14"/>
        <v>128</v>
      </c>
      <c r="AK13" s="25">
        <f t="shared" si="11"/>
        <v>10</v>
      </c>
      <c r="AL13" s="1"/>
    </row>
    <row r="14" spans="1:42" ht="24.9" customHeight="1" thickBot="1">
      <c r="A14" s="29">
        <f t="shared" si="12"/>
        <v>4</v>
      </c>
      <c r="B14" s="21" t="s">
        <v>93</v>
      </c>
      <c r="C14" s="17"/>
      <c r="D14" s="18"/>
      <c r="E14" s="19"/>
      <c r="F14" s="17" t="s">
        <v>19</v>
      </c>
      <c r="G14" s="18" t="s">
        <v>19</v>
      </c>
      <c r="H14" s="19" t="str">
        <f t="shared" si="16"/>
        <v>5</v>
      </c>
      <c r="I14" s="17" t="s">
        <v>74</v>
      </c>
      <c r="J14" s="18" t="s">
        <v>19</v>
      </c>
      <c r="K14" s="19" t="str">
        <f t="shared" si="17"/>
        <v>5</v>
      </c>
      <c r="L14" s="17" t="s">
        <v>19</v>
      </c>
      <c r="M14" s="18" t="s">
        <v>76</v>
      </c>
      <c r="N14" s="66">
        <f t="shared" si="18"/>
        <v>0</v>
      </c>
      <c r="O14" s="17" t="s">
        <v>2</v>
      </c>
      <c r="P14" s="18" t="s">
        <v>19</v>
      </c>
      <c r="Q14" s="85">
        <f t="shared" si="21"/>
        <v>0</v>
      </c>
      <c r="R14" s="17" t="s">
        <v>19</v>
      </c>
      <c r="S14" s="18" t="s">
        <v>74</v>
      </c>
      <c r="T14" s="19">
        <f t="shared" si="19"/>
        <v>0</v>
      </c>
      <c r="U14" s="17" t="s">
        <v>74</v>
      </c>
      <c r="V14" s="18" t="s">
        <v>2</v>
      </c>
      <c r="W14" s="66" t="str">
        <f t="shared" si="6"/>
        <v>2</v>
      </c>
      <c r="X14" s="17" t="s">
        <v>2</v>
      </c>
      <c r="Y14" s="18" t="s">
        <v>19</v>
      </c>
      <c r="Z14" s="19" t="str">
        <f t="shared" si="22"/>
        <v>3</v>
      </c>
      <c r="AA14" s="17" t="s">
        <v>74</v>
      </c>
      <c r="AB14" s="18" t="s">
        <v>2</v>
      </c>
      <c r="AC14" s="19" t="str">
        <f t="shared" si="20"/>
        <v>2</v>
      </c>
      <c r="AD14" s="28"/>
      <c r="AE14" s="26"/>
      <c r="AF14" s="19"/>
      <c r="AG14" s="21">
        <f t="shared" si="13"/>
        <v>17</v>
      </c>
      <c r="AH14" s="22">
        <f>'11.Spieltag'!AJ14</f>
        <v>135</v>
      </c>
      <c r="AI14" s="29">
        <f>'11.Spieltag'!AK14</f>
        <v>6</v>
      </c>
      <c r="AJ14" s="24">
        <f t="shared" si="14"/>
        <v>152</v>
      </c>
      <c r="AK14" s="25">
        <f t="shared" si="11"/>
        <v>4</v>
      </c>
      <c r="AL14" s="1"/>
    </row>
    <row r="15" spans="1:42" ht="24.9" customHeight="1" thickBot="1">
      <c r="A15" s="29">
        <f t="shared" si="12"/>
        <v>6</v>
      </c>
      <c r="B15" s="21" t="s">
        <v>81</v>
      </c>
      <c r="C15" s="17" t="s">
        <v>74</v>
      </c>
      <c r="D15" s="18" t="s">
        <v>19</v>
      </c>
      <c r="E15" s="19">
        <f t="shared" si="15"/>
        <v>0</v>
      </c>
      <c r="F15" s="17" t="s">
        <v>19</v>
      </c>
      <c r="G15" s="18" t="s">
        <v>76</v>
      </c>
      <c r="H15" s="19">
        <f t="shared" si="16"/>
        <v>0</v>
      </c>
      <c r="I15" s="17" t="s">
        <v>76</v>
      </c>
      <c r="J15" s="18" t="s">
        <v>19</v>
      </c>
      <c r="K15" s="19" t="str">
        <f t="shared" si="17"/>
        <v>2</v>
      </c>
      <c r="L15" s="17" t="s">
        <v>19</v>
      </c>
      <c r="M15" s="18" t="s">
        <v>76</v>
      </c>
      <c r="N15" s="66">
        <f t="shared" si="18"/>
        <v>0</v>
      </c>
      <c r="O15" s="17" t="s">
        <v>2</v>
      </c>
      <c r="P15" s="18" t="s">
        <v>74</v>
      </c>
      <c r="Q15" s="85">
        <f t="shared" si="21"/>
        <v>0</v>
      </c>
      <c r="R15" s="17" t="s">
        <v>74</v>
      </c>
      <c r="S15" s="18" t="s">
        <v>74</v>
      </c>
      <c r="T15" s="19">
        <f t="shared" si="19"/>
        <v>0</v>
      </c>
      <c r="U15" s="17" t="s">
        <v>76</v>
      </c>
      <c r="V15" s="18" t="s">
        <v>19</v>
      </c>
      <c r="W15" s="66" t="str">
        <f t="shared" si="6"/>
        <v>2</v>
      </c>
      <c r="X15" s="17" t="s">
        <v>2</v>
      </c>
      <c r="Y15" s="18" t="s">
        <v>76</v>
      </c>
      <c r="Z15" s="19" t="str">
        <f t="shared" si="22"/>
        <v>2</v>
      </c>
      <c r="AA15" s="17" t="s">
        <v>76</v>
      </c>
      <c r="AB15" s="18" t="s">
        <v>19</v>
      </c>
      <c r="AC15" s="19" t="str">
        <f t="shared" si="20"/>
        <v>2</v>
      </c>
      <c r="AD15" s="28"/>
      <c r="AE15" s="26"/>
      <c r="AF15" s="19"/>
      <c r="AG15" s="21">
        <f t="shared" si="13"/>
        <v>8</v>
      </c>
      <c r="AH15" s="22">
        <f>'11.Spieltag'!AJ15</f>
        <v>139</v>
      </c>
      <c r="AI15" s="29">
        <f>'11.Spieltag'!AK15</f>
        <v>4</v>
      </c>
      <c r="AJ15" s="24">
        <f t="shared" si="14"/>
        <v>147</v>
      </c>
      <c r="AK15" s="25">
        <f t="shared" si="11"/>
        <v>6</v>
      </c>
      <c r="AL15" s="1"/>
    </row>
    <row r="16" spans="1:42" ht="24.9" customHeight="1" thickBot="1">
      <c r="A16" s="29">
        <f t="shared" si="12"/>
        <v>15</v>
      </c>
      <c r="B16" s="21" t="s">
        <v>87</v>
      </c>
      <c r="C16" s="17"/>
      <c r="D16" s="18"/>
      <c r="E16" s="19"/>
      <c r="F16" s="17"/>
      <c r="G16" s="18"/>
      <c r="H16" s="19"/>
      <c r="I16" s="17"/>
      <c r="J16" s="18"/>
      <c r="K16" s="19"/>
      <c r="L16" s="17"/>
      <c r="M16" s="18"/>
      <c r="N16" s="66"/>
      <c r="O16" s="17" t="s">
        <v>74</v>
      </c>
      <c r="P16" s="18" t="s">
        <v>76</v>
      </c>
      <c r="Q16" s="85">
        <f t="shared" si="21"/>
        <v>0</v>
      </c>
      <c r="R16" s="17" t="s">
        <v>19</v>
      </c>
      <c r="S16" s="18" t="s">
        <v>19</v>
      </c>
      <c r="T16" s="19">
        <f t="shared" si="19"/>
        <v>0</v>
      </c>
      <c r="U16" s="17" t="s">
        <v>74</v>
      </c>
      <c r="V16" s="18" t="s">
        <v>2</v>
      </c>
      <c r="W16" s="66" t="str">
        <f t="shared" si="6"/>
        <v>2</v>
      </c>
      <c r="X16" s="17" t="s">
        <v>2</v>
      </c>
      <c r="Y16" s="18" t="s">
        <v>76</v>
      </c>
      <c r="Z16" s="19" t="str">
        <f t="shared" si="22"/>
        <v>2</v>
      </c>
      <c r="AA16" s="17" t="s">
        <v>74</v>
      </c>
      <c r="AB16" s="18" t="s">
        <v>2</v>
      </c>
      <c r="AC16" s="19" t="str">
        <f t="shared" si="20"/>
        <v>2</v>
      </c>
      <c r="AD16" s="28"/>
      <c r="AE16" s="26"/>
      <c r="AF16" s="19"/>
      <c r="AG16" s="21">
        <f t="shared" si="13"/>
        <v>6</v>
      </c>
      <c r="AH16" s="22">
        <f>'11.Spieltag'!AJ16</f>
        <v>109</v>
      </c>
      <c r="AI16" s="29">
        <f>'11.Spieltag'!AK16</f>
        <v>13</v>
      </c>
      <c r="AJ16" s="24">
        <f t="shared" si="14"/>
        <v>115</v>
      </c>
      <c r="AK16" s="25">
        <f t="shared" si="11"/>
        <v>15</v>
      </c>
      <c r="AL16" s="1"/>
    </row>
    <row r="17" spans="1:38" ht="24.9" customHeight="1" thickBot="1">
      <c r="A17" s="29">
        <f t="shared" si="12"/>
        <v>16</v>
      </c>
      <c r="B17" s="21" t="s">
        <v>80</v>
      </c>
      <c r="C17" s="17" t="s">
        <v>19</v>
      </c>
      <c r="D17" s="18" t="s">
        <v>77</v>
      </c>
      <c r="E17" s="19">
        <f t="shared" si="15"/>
        <v>0</v>
      </c>
      <c r="F17" s="17" t="s">
        <v>19</v>
      </c>
      <c r="G17" s="18" t="s">
        <v>74</v>
      </c>
      <c r="H17" s="19">
        <f t="shared" si="16"/>
        <v>0</v>
      </c>
      <c r="I17" s="17" t="s">
        <v>74</v>
      </c>
      <c r="J17" s="18" t="s">
        <v>2</v>
      </c>
      <c r="K17" s="19" t="str">
        <f t="shared" si="17"/>
        <v>2</v>
      </c>
      <c r="L17" s="17" t="s">
        <v>2</v>
      </c>
      <c r="M17" s="18" t="s">
        <v>74</v>
      </c>
      <c r="N17" s="66">
        <f t="shared" si="18"/>
        <v>0</v>
      </c>
      <c r="O17" s="17" t="s">
        <v>2</v>
      </c>
      <c r="P17" s="18" t="s">
        <v>74</v>
      </c>
      <c r="Q17" s="85">
        <f t="shared" si="21"/>
        <v>0</v>
      </c>
      <c r="R17" s="17" t="s">
        <v>76</v>
      </c>
      <c r="S17" s="18" t="s">
        <v>76</v>
      </c>
      <c r="T17" s="19">
        <f t="shared" si="19"/>
        <v>0</v>
      </c>
      <c r="U17" s="17" t="s">
        <v>74</v>
      </c>
      <c r="V17" s="18" t="s">
        <v>19</v>
      </c>
      <c r="W17" s="66" t="str">
        <f t="shared" si="6"/>
        <v>3</v>
      </c>
      <c r="X17" s="17" t="s">
        <v>19</v>
      </c>
      <c r="Y17" s="18" t="s">
        <v>2</v>
      </c>
      <c r="Z17" s="19">
        <f t="shared" si="22"/>
        <v>0</v>
      </c>
      <c r="AA17" s="17" t="s">
        <v>74</v>
      </c>
      <c r="AB17" s="18" t="s">
        <v>2</v>
      </c>
      <c r="AC17" s="19" t="str">
        <f t="shared" si="20"/>
        <v>2</v>
      </c>
      <c r="AD17" s="28"/>
      <c r="AE17" s="26"/>
      <c r="AF17" s="19"/>
      <c r="AG17" s="21">
        <f t="shared" si="13"/>
        <v>7</v>
      </c>
      <c r="AH17" s="22">
        <f>'11.Spieltag'!AJ17</f>
        <v>104</v>
      </c>
      <c r="AI17" s="29">
        <f>'11.Spieltag'!AK17</f>
        <v>15</v>
      </c>
      <c r="AJ17" s="24">
        <f t="shared" si="14"/>
        <v>111</v>
      </c>
      <c r="AK17" s="25">
        <f t="shared" si="11"/>
        <v>16</v>
      </c>
      <c r="AL17" s="1"/>
    </row>
    <row r="18" spans="1:38" ht="24.9" customHeight="1" thickBot="1">
      <c r="A18" s="29">
        <f t="shared" si="12"/>
        <v>20</v>
      </c>
      <c r="B18" s="21" t="s">
        <v>84</v>
      </c>
      <c r="C18" s="17"/>
      <c r="D18" s="18"/>
      <c r="E18" s="19"/>
      <c r="F18" s="17"/>
      <c r="G18" s="18"/>
      <c r="H18" s="19"/>
      <c r="I18" s="17"/>
      <c r="J18" s="18"/>
      <c r="K18" s="19"/>
      <c r="L18" s="17"/>
      <c r="M18" s="18"/>
      <c r="N18" s="66"/>
      <c r="O18" s="17"/>
      <c r="P18" s="18"/>
      <c r="Q18" s="66"/>
      <c r="R18" s="17"/>
      <c r="S18" s="18"/>
      <c r="T18" s="19"/>
      <c r="U18" s="17"/>
      <c r="V18" s="18"/>
      <c r="W18" s="66"/>
      <c r="X18" s="17"/>
      <c r="Y18" s="18"/>
      <c r="Z18" s="19"/>
      <c r="AA18" s="17"/>
      <c r="AB18" s="18"/>
      <c r="AC18" s="19"/>
      <c r="AD18" s="28"/>
      <c r="AE18" s="26"/>
      <c r="AF18" s="19"/>
      <c r="AG18" s="21">
        <f t="shared" si="13"/>
        <v>0</v>
      </c>
      <c r="AH18" s="22">
        <f>'11.Spieltag'!AJ18</f>
        <v>81</v>
      </c>
      <c r="AI18" s="29">
        <f>'11.Spieltag'!AK18</f>
        <v>18</v>
      </c>
      <c r="AJ18" s="24">
        <f t="shared" si="14"/>
        <v>81</v>
      </c>
      <c r="AK18" s="25">
        <f t="shared" si="11"/>
        <v>20</v>
      </c>
      <c r="AL18" s="1"/>
    </row>
    <row r="19" spans="1:38" ht="24.9" customHeight="1" thickBot="1">
      <c r="A19" s="29">
        <f t="shared" si="12"/>
        <v>13</v>
      </c>
      <c r="B19" s="21" t="s">
        <v>89</v>
      </c>
      <c r="C19" s="17" t="s">
        <v>76</v>
      </c>
      <c r="D19" s="18" t="s">
        <v>74</v>
      </c>
      <c r="E19" s="19">
        <f t="shared" si="15"/>
        <v>0</v>
      </c>
      <c r="F19" s="17" t="s">
        <v>74</v>
      </c>
      <c r="G19" s="18" t="s">
        <v>74</v>
      </c>
      <c r="H19" s="19" t="str">
        <f t="shared" si="16"/>
        <v>3</v>
      </c>
      <c r="I19" s="17" t="s">
        <v>74</v>
      </c>
      <c r="J19" s="18" t="s">
        <v>19</v>
      </c>
      <c r="K19" s="19" t="str">
        <f t="shared" si="17"/>
        <v>5</v>
      </c>
      <c r="L19" s="17" t="s">
        <v>19</v>
      </c>
      <c r="M19" s="18" t="s">
        <v>76</v>
      </c>
      <c r="N19" s="66">
        <f t="shared" si="18"/>
        <v>0</v>
      </c>
      <c r="O19" s="17" t="s">
        <v>74</v>
      </c>
      <c r="P19" s="18" t="s">
        <v>76</v>
      </c>
      <c r="Q19" s="85">
        <f t="shared" si="21"/>
        <v>0</v>
      </c>
      <c r="R19" s="17" t="s">
        <v>76</v>
      </c>
      <c r="S19" s="18" t="s">
        <v>76</v>
      </c>
      <c r="T19" s="19">
        <f t="shared" si="19"/>
        <v>0</v>
      </c>
      <c r="U19" s="17" t="s">
        <v>74</v>
      </c>
      <c r="V19" s="18" t="s">
        <v>2</v>
      </c>
      <c r="W19" s="66" t="str">
        <f t="shared" si="6"/>
        <v>2</v>
      </c>
      <c r="X19" s="17" t="s">
        <v>74</v>
      </c>
      <c r="Y19" s="18" t="s">
        <v>76</v>
      </c>
      <c r="Z19" s="19" t="str">
        <f t="shared" si="22"/>
        <v>3</v>
      </c>
      <c r="AA19" s="17" t="s">
        <v>74</v>
      </c>
      <c r="AB19" s="18" t="s">
        <v>2</v>
      </c>
      <c r="AC19" s="19" t="str">
        <f t="shared" si="20"/>
        <v>2</v>
      </c>
      <c r="AD19" s="28"/>
      <c r="AE19" s="26"/>
      <c r="AF19" s="19"/>
      <c r="AG19" s="21">
        <f t="shared" si="13"/>
        <v>15</v>
      </c>
      <c r="AH19" s="22">
        <f>'11.Spieltag'!AJ19</f>
        <v>103</v>
      </c>
      <c r="AI19" s="29">
        <f>'11.Spieltag'!AK19</f>
        <v>16</v>
      </c>
      <c r="AJ19" s="24">
        <f t="shared" si="14"/>
        <v>118</v>
      </c>
      <c r="AK19" s="25">
        <f t="shared" si="11"/>
        <v>13</v>
      </c>
      <c r="AL19" s="1"/>
    </row>
    <row r="20" spans="1:38" ht="24.9" customHeight="1" thickBot="1">
      <c r="A20" s="29">
        <f t="shared" si="12"/>
        <v>12</v>
      </c>
      <c r="B20" s="21" t="s">
        <v>83</v>
      </c>
      <c r="C20" s="17" t="s">
        <v>74</v>
      </c>
      <c r="D20" s="18" t="s">
        <v>19</v>
      </c>
      <c r="E20" s="19">
        <f t="shared" si="15"/>
        <v>0</v>
      </c>
      <c r="F20" s="17" t="s">
        <v>19</v>
      </c>
      <c r="G20" s="18" t="s">
        <v>74</v>
      </c>
      <c r="H20" s="19">
        <f t="shared" si="16"/>
        <v>0</v>
      </c>
      <c r="I20" s="17" t="s">
        <v>76</v>
      </c>
      <c r="J20" s="18" t="s">
        <v>19</v>
      </c>
      <c r="K20" s="19" t="str">
        <f t="shared" si="17"/>
        <v>2</v>
      </c>
      <c r="L20" s="17" t="s">
        <v>19</v>
      </c>
      <c r="M20" s="18" t="s">
        <v>19</v>
      </c>
      <c r="N20" s="66" t="str">
        <f t="shared" si="18"/>
        <v>3</v>
      </c>
      <c r="O20" s="17" t="s">
        <v>74</v>
      </c>
      <c r="P20" s="18" t="s">
        <v>76</v>
      </c>
      <c r="Q20" s="85">
        <f t="shared" si="21"/>
        <v>0</v>
      </c>
      <c r="R20" s="17" t="s">
        <v>19</v>
      </c>
      <c r="S20" s="18" t="s">
        <v>74</v>
      </c>
      <c r="T20" s="19">
        <f t="shared" si="19"/>
        <v>0</v>
      </c>
      <c r="U20" s="17" t="s">
        <v>74</v>
      </c>
      <c r="V20" s="18" t="s">
        <v>2</v>
      </c>
      <c r="W20" s="66" t="str">
        <f t="shared" si="6"/>
        <v>2</v>
      </c>
      <c r="X20" s="17" t="s">
        <v>19</v>
      </c>
      <c r="Y20" s="18" t="s">
        <v>19</v>
      </c>
      <c r="Z20" s="19">
        <f t="shared" si="22"/>
        <v>0</v>
      </c>
      <c r="AA20" s="17" t="s">
        <v>76</v>
      </c>
      <c r="AB20" s="18" t="s">
        <v>2</v>
      </c>
      <c r="AC20" s="19" t="str">
        <f t="shared" si="20"/>
        <v>2</v>
      </c>
      <c r="AD20" s="28"/>
      <c r="AE20" s="26"/>
      <c r="AF20" s="19"/>
      <c r="AG20" s="21">
        <f t="shared" si="13"/>
        <v>9</v>
      </c>
      <c r="AH20" s="22">
        <f>'11.Spieltag'!AJ20</f>
        <v>116</v>
      </c>
      <c r="AI20" s="29">
        <f>'11.Spieltag'!AK20</f>
        <v>10</v>
      </c>
      <c r="AJ20" s="24">
        <f t="shared" si="14"/>
        <v>125</v>
      </c>
      <c r="AK20" s="25">
        <f t="shared" si="11"/>
        <v>12</v>
      </c>
      <c r="AL20" s="1"/>
    </row>
    <row r="21" spans="1:38" ht="24.9" customHeight="1" thickBot="1">
      <c r="A21" s="29">
        <f t="shared" si="12"/>
        <v>3</v>
      </c>
      <c r="B21" s="21" t="s">
        <v>86</v>
      </c>
      <c r="C21" s="17" t="s">
        <v>74</v>
      </c>
      <c r="D21" s="18" t="s">
        <v>74</v>
      </c>
      <c r="E21" s="19" t="str">
        <f t="shared" si="15"/>
        <v>3</v>
      </c>
      <c r="F21" s="17" t="s">
        <v>19</v>
      </c>
      <c r="G21" s="18" t="s">
        <v>74</v>
      </c>
      <c r="H21" s="19">
        <f t="shared" si="16"/>
        <v>0</v>
      </c>
      <c r="I21" s="17" t="s">
        <v>76</v>
      </c>
      <c r="J21" s="18" t="s">
        <v>19</v>
      </c>
      <c r="K21" s="19" t="str">
        <f t="shared" si="17"/>
        <v>2</v>
      </c>
      <c r="L21" s="17" t="s">
        <v>2</v>
      </c>
      <c r="M21" s="18" t="s">
        <v>76</v>
      </c>
      <c r="N21" s="66">
        <f t="shared" si="18"/>
        <v>0</v>
      </c>
      <c r="O21" s="17" t="s">
        <v>19</v>
      </c>
      <c r="P21" s="18" t="s">
        <v>74</v>
      </c>
      <c r="Q21" s="85">
        <f t="shared" si="21"/>
        <v>0</v>
      </c>
      <c r="R21" s="17" t="s">
        <v>74</v>
      </c>
      <c r="S21" s="18" t="s">
        <v>74</v>
      </c>
      <c r="T21" s="19">
        <f t="shared" si="19"/>
        <v>0</v>
      </c>
      <c r="U21" s="17" t="s">
        <v>74</v>
      </c>
      <c r="V21" s="18" t="s">
        <v>19</v>
      </c>
      <c r="W21" s="66" t="str">
        <f t="shared" si="6"/>
        <v>3</v>
      </c>
      <c r="X21" s="17" t="s">
        <v>19</v>
      </c>
      <c r="Y21" s="18" t="s">
        <v>74</v>
      </c>
      <c r="Z21" s="19" t="str">
        <f t="shared" si="22"/>
        <v>5</v>
      </c>
      <c r="AA21" s="17" t="s">
        <v>76</v>
      </c>
      <c r="AB21" s="18" t="s">
        <v>19</v>
      </c>
      <c r="AC21" s="19" t="str">
        <f t="shared" si="20"/>
        <v>2</v>
      </c>
      <c r="AD21" s="28"/>
      <c r="AE21" s="26"/>
      <c r="AF21" s="19"/>
      <c r="AG21" s="21">
        <f t="shared" si="13"/>
        <v>15</v>
      </c>
      <c r="AH21" s="22">
        <f>'11.Spieltag'!AJ21</f>
        <v>145</v>
      </c>
      <c r="AI21" s="29">
        <f>'11.Spieltag'!AK21</f>
        <v>2</v>
      </c>
      <c r="AJ21" s="24">
        <f t="shared" si="14"/>
        <v>160</v>
      </c>
      <c r="AK21" s="25">
        <f t="shared" si="11"/>
        <v>3</v>
      </c>
      <c r="AL21" s="1"/>
    </row>
    <row r="22" spans="1:38" ht="24.9" customHeight="1" thickBot="1">
      <c r="A22" s="29">
        <f>AK22</f>
        <v>17</v>
      </c>
      <c r="B22" s="21" t="s">
        <v>96</v>
      </c>
      <c r="C22" s="17" t="s">
        <v>19</v>
      </c>
      <c r="D22" s="18" t="s">
        <v>2</v>
      </c>
      <c r="E22" s="19">
        <f t="shared" si="15"/>
        <v>0</v>
      </c>
      <c r="F22" s="17" t="s">
        <v>19</v>
      </c>
      <c r="G22" s="18" t="s">
        <v>19</v>
      </c>
      <c r="H22" s="19" t="str">
        <f t="shared" si="16"/>
        <v>5</v>
      </c>
      <c r="I22" s="17" t="s">
        <v>74</v>
      </c>
      <c r="J22" s="18" t="s">
        <v>2</v>
      </c>
      <c r="K22" s="19" t="str">
        <f t="shared" si="17"/>
        <v>2</v>
      </c>
      <c r="L22" s="17" t="s">
        <v>76</v>
      </c>
      <c r="M22" s="18" t="s">
        <v>19</v>
      </c>
      <c r="N22" s="66">
        <f t="shared" si="18"/>
        <v>0</v>
      </c>
      <c r="O22" s="17" t="s">
        <v>19</v>
      </c>
      <c r="P22" s="18" t="s">
        <v>74</v>
      </c>
      <c r="Q22" s="85">
        <f t="shared" si="21"/>
        <v>0</v>
      </c>
      <c r="R22" s="17" t="s">
        <v>19</v>
      </c>
      <c r="S22" s="18" t="s">
        <v>76</v>
      </c>
      <c r="T22" s="19">
        <f t="shared" si="19"/>
        <v>0</v>
      </c>
      <c r="U22" s="17" t="s">
        <v>74</v>
      </c>
      <c r="V22" s="18" t="s">
        <v>2</v>
      </c>
      <c r="W22" s="66" t="str">
        <f t="shared" si="6"/>
        <v>2</v>
      </c>
      <c r="X22" s="17" t="s">
        <v>2</v>
      </c>
      <c r="Y22" s="18" t="s">
        <v>76</v>
      </c>
      <c r="Z22" s="19" t="str">
        <f t="shared" si="22"/>
        <v>2</v>
      </c>
      <c r="AA22" s="17" t="s">
        <v>74</v>
      </c>
      <c r="AB22" s="18" t="s">
        <v>2</v>
      </c>
      <c r="AC22" s="19" t="str">
        <f t="shared" si="20"/>
        <v>2</v>
      </c>
      <c r="AD22" s="28"/>
      <c r="AE22" s="26"/>
      <c r="AF22" s="19"/>
      <c r="AG22" s="21">
        <f t="shared" si="13"/>
        <v>13</v>
      </c>
      <c r="AH22" s="22">
        <f>'11.Spieltag'!AJ22</f>
        <v>89</v>
      </c>
      <c r="AI22" s="29">
        <f>'11.Spieltag'!AK22</f>
        <v>17</v>
      </c>
      <c r="AJ22" s="24">
        <f t="shared" si="14"/>
        <v>102</v>
      </c>
      <c r="AK22" s="25">
        <f t="shared" si="11"/>
        <v>17</v>
      </c>
      <c r="AL22" s="1"/>
    </row>
    <row r="23" spans="1:38" ht="24.9" customHeight="1" thickBot="1">
      <c r="A23" s="29">
        <f t="shared" si="12"/>
        <v>19</v>
      </c>
      <c r="B23" s="21" t="s">
        <v>94</v>
      </c>
      <c r="C23" s="17" t="s">
        <v>74</v>
      </c>
      <c r="D23" s="18" t="s">
        <v>19</v>
      </c>
      <c r="E23" s="19">
        <f t="shared" si="15"/>
        <v>0</v>
      </c>
      <c r="F23" s="17" t="s">
        <v>19</v>
      </c>
      <c r="G23" s="18" t="s">
        <v>76</v>
      </c>
      <c r="H23" s="19">
        <f t="shared" si="16"/>
        <v>0</v>
      </c>
      <c r="I23" s="17" t="s">
        <v>76</v>
      </c>
      <c r="J23" s="18" t="s">
        <v>19</v>
      </c>
      <c r="K23" s="19" t="str">
        <f t="shared" si="17"/>
        <v>2</v>
      </c>
      <c r="L23" s="17" t="s">
        <v>19</v>
      </c>
      <c r="M23" s="18" t="s">
        <v>74</v>
      </c>
      <c r="N23" s="66">
        <f t="shared" si="18"/>
        <v>0</v>
      </c>
      <c r="O23" s="17" t="s">
        <v>19</v>
      </c>
      <c r="P23" s="18" t="s">
        <v>74</v>
      </c>
      <c r="Q23" s="85">
        <f t="shared" si="21"/>
        <v>0</v>
      </c>
      <c r="R23" s="17" t="s">
        <v>76</v>
      </c>
      <c r="S23" s="18" t="s">
        <v>74</v>
      </c>
      <c r="T23" s="19" t="str">
        <f t="shared" si="19"/>
        <v>5</v>
      </c>
      <c r="U23" s="17" t="s">
        <v>74</v>
      </c>
      <c r="V23" s="18" t="s">
        <v>2</v>
      </c>
      <c r="W23" s="66" t="str">
        <f t="shared" si="6"/>
        <v>2</v>
      </c>
      <c r="X23" s="17" t="s">
        <v>2</v>
      </c>
      <c r="Y23" s="18" t="s">
        <v>76</v>
      </c>
      <c r="Z23" s="19" t="str">
        <f t="shared" si="22"/>
        <v>2</v>
      </c>
      <c r="AA23" s="17" t="s">
        <v>74</v>
      </c>
      <c r="AB23" s="18" t="s">
        <v>19</v>
      </c>
      <c r="AC23" s="19" t="str">
        <f t="shared" si="20"/>
        <v>2</v>
      </c>
      <c r="AD23" s="28"/>
      <c r="AE23" s="26"/>
      <c r="AF23" s="19"/>
      <c r="AG23" s="21">
        <f t="shared" si="13"/>
        <v>13</v>
      </c>
      <c r="AH23" s="22">
        <f>'11.Spieltag'!AJ23</f>
        <v>77</v>
      </c>
      <c r="AI23" s="29">
        <f>'11.Spieltag'!AK23</f>
        <v>20</v>
      </c>
      <c r="AJ23" s="24">
        <f t="shared" si="14"/>
        <v>90</v>
      </c>
      <c r="AK23" s="25">
        <f t="shared" si="11"/>
        <v>19</v>
      </c>
      <c r="AL23" s="1"/>
    </row>
    <row r="24" spans="1:38" ht="24.9" customHeight="1" thickBot="1">
      <c r="A24" s="29">
        <f t="shared" si="12"/>
        <v>18</v>
      </c>
      <c r="B24" s="21" t="s">
        <v>92</v>
      </c>
      <c r="C24" s="17" t="s">
        <v>74</v>
      </c>
      <c r="D24" s="18" t="s">
        <v>2</v>
      </c>
      <c r="E24" s="19">
        <f t="shared" si="15"/>
        <v>0</v>
      </c>
      <c r="F24" s="17" t="s">
        <v>19</v>
      </c>
      <c r="G24" s="18" t="s">
        <v>74</v>
      </c>
      <c r="H24" s="19">
        <f t="shared" si="16"/>
        <v>0</v>
      </c>
      <c r="I24" s="17" t="s">
        <v>76</v>
      </c>
      <c r="J24" s="18" t="s">
        <v>74</v>
      </c>
      <c r="K24" s="19" t="str">
        <f t="shared" si="17"/>
        <v>3</v>
      </c>
      <c r="L24" s="17" t="s">
        <v>19</v>
      </c>
      <c r="M24" s="18" t="s">
        <v>74</v>
      </c>
      <c r="N24" s="66">
        <f t="shared" si="18"/>
        <v>0</v>
      </c>
      <c r="O24" s="17" t="s">
        <v>19</v>
      </c>
      <c r="P24" s="18" t="s">
        <v>74</v>
      </c>
      <c r="Q24" s="85">
        <f t="shared" si="21"/>
        <v>0</v>
      </c>
      <c r="R24" s="17" t="s">
        <v>74</v>
      </c>
      <c r="S24" s="18" t="s">
        <v>2</v>
      </c>
      <c r="T24" s="19" t="str">
        <f t="shared" si="19"/>
        <v>2</v>
      </c>
      <c r="U24" s="17" t="s">
        <v>76</v>
      </c>
      <c r="V24" s="18" t="s">
        <v>2</v>
      </c>
      <c r="W24" s="66" t="str">
        <f t="shared" si="6"/>
        <v>2</v>
      </c>
      <c r="X24" s="17" t="s">
        <v>20</v>
      </c>
      <c r="Y24" s="18" t="s">
        <v>74</v>
      </c>
      <c r="Z24" s="19" t="str">
        <f t="shared" si="22"/>
        <v>2</v>
      </c>
      <c r="AA24" s="17" t="s">
        <v>74</v>
      </c>
      <c r="AB24" s="18" t="s">
        <v>19</v>
      </c>
      <c r="AC24" s="19" t="str">
        <f t="shared" si="20"/>
        <v>2</v>
      </c>
      <c r="AD24" s="28"/>
      <c r="AE24" s="26"/>
      <c r="AF24" s="19"/>
      <c r="AG24" s="21">
        <f t="shared" si="13"/>
        <v>11</v>
      </c>
      <c r="AH24" s="22">
        <f>'11.Spieltag'!AJ24</f>
        <v>81</v>
      </c>
      <c r="AI24" s="29">
        <f>'11.Spieltag'!AK24</f>
        <v>18</v>
      </c>
      <c r="AJ24" s="24">
        <f t="shared" si="14"/>
        <v>92</v>
      </c>
      <c r="AK24" s="25">
        <f t="shared" si="11"/>
        <v>18</v>
      </c>
      <c r="AL24" s="1"/>
    </row>
    <row r="25" spans="1:38" ht="24.9" customHeight="1" thickBot="1">
      <c r="A25" s="29">
        <f t="shared" si="12"/>
        <v>9</v>
      </c>
      <c r="B25" s="21" t="s">
        <v>78</v>
      </c>
      <c r="C25" s="17" t="s">
        <v>76</v>
      </c>
      <c r="D25" s="18" t="s">
        <v>74</v>
      </c>
      <c r="E25" s="19">
        <f t="shared" si="15"/>
        <v>0</v>
      </c>
      <c r="F25" s="17" t="s">
        <v>74</v>
      </c>
      <c r="G25" s="18" t="s">
        <v>74</v>
      </c>
      <c r="H25" s="19" t="str">
        <f t="shared" si="16"/>
        <v>3</v>
      </c>
      <c r="I25" s="17" t="s">
        <v>74</v>
      </c>
      <c r="J25" s="18" t="s">
        <v>2</v>
      </c>
      <c r="K25" s="19" t="str">
        <f t="shared" si="17"/>
        <v>2</v>
      </c>
      <c r="L25" s="17" t="s">
        <v>19</v>
      </c>
      <c r="M25" s="18" t="s">
        <v>76</v>
      </c>
      <c r="N25" s="66">
        <f t="shared" si="18"/>
        <v>0</v>
      </c>
      <c r="O25" s="17" t="s">
        <v>2</v>
      </c>
      <c r="P25" s="18" t="s">
        <v>74</v>
      </c>
      <c r="Q25" s="85">
        <f t="shared" si="21"/>
        <v>0</v>
      </c>
      <c r="R25" s="17" t="s">
        <v>76</v>
      </c>
      <c r="S25" s="18" t="s">
        <v>76</v>
      </c>
      <c r="T25" s="19">
        <f t="shared" si="19"/>
        <v>0</v>
      </c>
      <c r="U25" s="17" t="s">
        <v>76</v>
      </c>
      <c r="V25" s="18" t="s">
        <v>19</v>
      </c>
      <c r="W25" s="66" t="str">
        <f t="shared" si="6"/>
        <v>2</v>
      </c>
      <c r="X25" s="17" t="s">
        <v>19</v>
      </c>
      <c r="Y25" s="18" t="s">
        <v>74</v>
      </c>
      <c r="Z25" s="19" t="str">
        <f t="shared" si="22"/>
        <v>5</v>
      </c>
      <c r="AA25" s="17" t="s">
        <v>76</v>
      </c>
      <c r="AB25" s="18" t="s">
        <v>19</v>
      </c>
      <c r="AC25" s="19" t="str">
        <f t="shared" si="20"/>
        <v>2</v>
      </c>
      <c r="AD25" s="28"/>
      <c r="AE25" s="26"/>
      <c r="AF25" s="19"/>
      <c r="AG25" s="21">
        <f t="shared" si="13"/>
        <v>14</v>
      </c>
      <c r="AH25" s="22">
        <f>'11.Spieltag'!AJ25</f>
        <v>115</v>
      </c>
      <c r="AI25" s="29">
        <f>'11.Spieltag'!AK25</f>
        <v>11</v>
      </c>
      <c r="AJ25" s="24">
        <f t="shared" si="14"/>
        <v>129</v>
      </c>
      <c r="AK25" s="25">
        <f t="shared" si="11"/>
        <v>9</v>
      </c>
      <c r="AL25" s="1"/>
    </row>
    <row r="26" spans="1:38" ht="28.2" customHeight="1" thickBot="1">
      <c r="A26" s="29">
        <f t="shared" si="12"/>
        <v>5</v>
      </c>
      <c r="B26" s="21" t="s">
        <v>82</v>
      </c>
      <c r="C26" s="17" t="s">
        <v>74</v>
      </c>
      <c r="D26" s="18" t="s">
        <v>74</v>
      </c>
      <c r="E26" s="19" t="str">
        <f t="shared" si="15"/>
        <v>3</v>
      </c>
      <c r="F26" s="17" t="s">
        <v>19</v>
      </c>
      <c r="G26" s="18" t="s">
        <v>76</v>
      </c>
      <c r="H26" s="19">
        <f t="shared" si="16"/>
        <v>0</v>
      </c>
      <c r="I26" s="17" t="s">
        <v>74</v>
      </c>
      <c r="J26" s="18" t="s">
        <v>2</v>
      </c>
      <c r="K26" s="19" t="str">
        <f t="shared" si="17"/>
        <v>2</v>
      </c>
      <c r="L26" s="17" t="s">
        <v>2</v>
      </c>
      <c r="M26" s="18" t="s">
        <v>76</v>
      </c>
      <c r="N26" s="66">
        <f t="shared" si="18"/>
        <v>0</v>
      </c>
      <c r="O26" s="17" t="s">
        <v>19</v>
      </c>
      <c r="P26" s="18" t="s">
        <v>76</v>
      </c>
      <c r="Q26" s="85">
        <f t="shared" si="21"/>
        <v>0</v>
      </c>
      <c r="R26" s="17" t="s">
        <v>19</v>
      </c>
      <c r="S26" s="18" t="s">
        <v>74</v>
      </c>
      <c r="T26" s="19">
        <f t="shared" si="19"/>
        <v>0</v>
      </c>
      <c r="U26" s="17" t="s">
        <v>74</v>
      </c>
      <c r="V26" s="18" t="s">
        <v>2</v>
      </c>
      <c r="W26" s="66" t="str">
        <f t="shared" si="6"/>
        <v>2</v>
      </c>
      <c r="X26" s="17" t="s">
        <v>19</v>
      </c>
      <c r="Y26" s="18" t="s">
        <v>76</v>
      </c>
      <c r="Z26" s="19" t="str">
        <f t="shared" si="22"/>
        <v>2</v>
      </c>
      <c r="AA26" s="17" t="s">
        <v>74</v>
      </c>
      <c r="AB26" s="18" t="s">
        <v>19</v>
      </c>
      <c r="AC26" s="19" t="str">
        <f t="shared" si="20"/>
        <v>2</v>
      </c>
      <c r="AD26" s="28"/>
      <c r="AE26" s="26"/>
      <c r="AF26" s="19"/>
      <c r="AG26" s="21">
        <f t="shared" ref="AG26" si="23">E26+H26+K26+N26+Q26+T26+W26+Z26+AC26+AF26</f>
        <v>11</v>
      </c>
      <c r="AH26" s="22">
        <f>'11.Spieltag'!AJ26</f>
        <v>139</v>
      </c>
      <c r="AI26" s="29">
        <f>'11.Spieltag'!AK26</f>
        <v>4</v>
      </c>
      <c r="AJ26" s="24">
        <f t="shared" ref="AJ26" si="24">AG26+AH26</f>
        <v>150</v>
      </c>
      <c r="AK26" s="25">
        <f t="shared" si="11"/>
        <v>5</v>
      </c>
      <c r="AL26" s="1"/>
    </row>
    <row r="27" spans="1:38" ht="28.2" customHeight="1" thickBot="1">
      <c r="A27" s="29">
        <f t="shared" ref="A27" si="25">AK27</f>
        <v>11</v>
      </c>
      <c r="B27" s="21" t="s">
        <v>73</v>
      </c>
      <c r="C27" s="17" t="s">
        <v>19</v>
      </c>
      <c r="D27" s="18" t="s">
        <v>74</v>
      </c>
      <c r="E27" s="19">
        <f t="shared" si="15"/>
        <v>0</v>
      </c>
      <c r="F27" s="17" t="s">
        <v>19</v>
      </c>
      <c r="G27" s="18" t="s">
        <v>19</v>
      </c>
      <c r="H27" s="19" t="str">
        <f t="shared" si="16"/>
        <v>5</v>
      </c>
      <c r="I27" s="17" t="s">
        <v>74</v>
      </c>
      <c r="J27" s="18" t="s">
        <v>19</v>
      </c>
      <c r="K27" s="19" t="str">
        <f t="shared" si="17"/>
        <v>5</v>
      </c>
      <c r="L27" s="17" t="s">
        <v>19</v>
      </c>
      <c r="M27" s="18" t="s">
        <v>74</v>
      </c>
      <c r="N27" s="66">
        <f t="shared" si="18"/>
        <v>0</v>
      </c>
      <c r="O27" s="17" t="s">
        <v>19</v>
      </c>
      <c r="P27" s="18" t="s">
        <v>74</v>
      </c>
      <c r="Q27" s="85">
        <f t="shared" si="21"/>
        <v>0</v>
      </c>
      <c r="R27" s="17" t="s">
        <v>74</v>
      </c>
      <c r="S27" s="18" t="s">
        <v>19</v>
      </c>
      <c r="T27" s="19" t="str">
        <f t="shared" si="19"/>
        <v>3</v>
      </c>
      <c r="U27" s="17" t="s">
        <v>74</v>
      </c>
      <c r="V27" s="18" t="s">
        <v>2</v>
      </c>
      <c r="W27" s="66" t="str">
        <f t="shared" si="6"/>
        <v>2</v>
      </c>
      <c r="X27" s="17" t="s">
        <v>2</v>
      </c>
      <c r="Y27" s="18" t="s">
        <v>74</v>
      </c>
      <c r="Z27" s="19" t="str">
        <f t="shared" si="22"/>
        <v>2</v>
      </c>
      <c r="AA27" s="17" t="s">
        <v>74</v>
      </c>
      <c r="AB27" s="18" t="s">
        <v>19</v>
      </c>
      <c r="AC27" s="19" t="str">
        <f t="shared" si="20"/>
        <v>2</v>
      </c>
      <c r="AD27" s="28"/>
      <c r="AE27" s="26"/>
      <c r="AF27" s="19"/>
      <c r="AG27" s="21">
        <f t="shared" ref="AG27" si="26">E27+H27+K27+N27+Q27+T27+W27+Z27+AC27+AF27</f>
        <v>19</v>
      </c>
      <c r="AH27" s="22">
        <f>'11.Spieltag'!AJ27</f>
        <v>108</v>
      </c>
      <c r="AI27" s="29">
        <f>'11.Spieltag'!AK27</f>
        <v>14</v>
      </c>
      <c r="AJ27" s="24">
        <f t="shared" ref="AJ27" si="27">AG27+AH27</f>
        <v>127</v>
      </c>
      <c r="AK27" s="25">
        <f t="shared" si="11"/>
        <v>11</v>
      </c>
      <c r="AL27" s="1"/>
    </row>
    <row r="28" spans="1:38" ht="28.2" customHeight="1">
      <c r="AL28" s="1"/>
    </row>
    <row r="29" spans="1:38" ht="28.2" customHeight="1">
      <c r="AL29" s="1"/>
    </row>
    <row r="30" spans="1:38" ht="28.2" customHeight="1">
      <c r="AL30" s="1"/>
    </row>
  </sheetData>
  <sortState xmlns:xlrd2="http://schemas.microsoft.com/office/spreadsheetml/2017/richdata2" ref="A8:AK25">
    <sortCondition ref="A8:A25"/>
  </sortState>
  <phoneticPr fontId="0" type="noConversion"/>
  <conditionalFormatting sqref="R4 U4 C6 X4 I6 O6 L4 L6 AA4 AA6 C4 F6 F4 R6 I4 U6 O4 X6">
    <cfRule type="cellIs" dxfId="109" priority="13" operator="equal">
      <formula>"Schalke 04"</formula>
    </cfRule>
  </conditionalFormatting>
  <conditionalFormatting sqref="A27">
    <cfRule type="colorScale" priority="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27">
    <cfRule type="colorScale" priority="1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8:B27">
    <cfRule type="expression" dxfId="108" priority="8">
      <formula>($AG8&gt;40)</formula>
    </cfRule>
  </conditionalFormatting>
  <conditionalFormatting sqref="A31:A1048576 A1:A3 A5:A26">
    <cfRule type="colorScale" priority="97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26">
    <cfRule type="colorScale" priority="134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G1:AG1048576">
    <cfRule type="top10" dxfId="107" priority="1" rank="3"/>
  </conditionalFormatting>
  <pageMargins left="0.19685039370078741" right="0" top="0" bottom="0" header="0.51181102362204722" footer="0.51181102362204722"/>
  <pageSetup paperSize="9" scale="90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P30"/>
  <sheetViews>
    <sheetView topLeftCell="A13" workbookViewId="0">
      <selection activeCell="AG9" sqref="AG9"/>
    </sheetView>
  </sheetViews>
  <sheetFormatPr baseColWidth="10" defaultColWidth="11.44140625" defaultRowHeight="10.199999999999999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>
      <c r="AD1" s="68"/>
      <c r="AE1" s="69"/>
      <c r="AF1" s="69"/>
      <c r="AK1" s="32"/>
    </row>
    <row r="2" spans="1:42" ht="11.4">
      <c r="B2" s="16"/>
      <c r="AD2" s="68"/>
      <c r="AE2" s="70"/>
      <c r="AF2" s="70"/>
    </row>
    <row r="3" spans="1:42" ht="11.4">
      <c r="B3" s="16"/>
      <c r="AD3" s="68"/>
      <c r="AE3" s="69"/>
      <c r="AF3" s="69"/>
    </row>
    <row r="4" spans="1:42" ht="16.2" thickBot="1">
      <c r="A4" s="2" t="s">
        <v>35</v>
      </c>
      <c r="B4" s="16"/>
      <c r="C4" s="68" t="s">
        <v>68</v>
      </c>
      <c r="F4" s="68" t="s">
        <v>59</v>
      </c>
      <c r="I4" s="68" t="s">
        <v>17</v>
      </c>
      <c r="L4" s="68" t="s">
        <v>21</v>
      </c>
      <c r="O4" s="68" t="s">
        <v>11</v>
      </c>
      <c r="R4" s="68" t="s">
        <v>56</v>
      </c>
      <c r="U4" s="68" t="s">
        <v>13</v>
      </c>
      <c r="X4" s="68" t="s">
        <v>58</v>
      </c>
      <c r="AA4" s="68" t="s">
        <v>16</v>
      </c>
      <c r="AD4" s="67"/>
      <c r="AE4" s="71"/>
      <c r="AF4" s="71"/>
      <c r="AK4" s="45"/>
    </row>
    <row r="5" spans="1:42" ht="13.8" thickBot="1">
      <c r="B5" s="16"/>
      <c r="C5" s="13"/>
      <c r="F5" s="1"/>
      <c r="AD5" s="67"/>
      <c r="AE5" s="71"/>
      <c r="AF5" s="71"/>
      <c r="AG5" s="83" t="s">
        <v>22</v>
      </c>
      <c r="AH5" s="30"/>
      <c r="AI5" s="30"/>
      <c r="AJ5" s="31"/>
      <c r="AK5" s="45"/>
      <c r="AL5" s="1"/>
    </row>
    <row r="6" spans="1:42" ht="16.2" thickBot="1">
      <c r="C6" s="68" t="s">
        <v>15</v>
      </c>
      <c r="F6" s="68" t="s">
        <v>69</v>
      </c>
      <c r="I6" s="68" t="s">
        <v>18</v>
      </c>
      <c r="L6" s="68" t="s">
        <v>14</v>
      </c>
      <c r="O6" s="68" t="s">
        <v>71</v>
      </c>
      <c r="R6" s="68" t="s">
        <v>57</v>
      </c>
      <c r="U6" s="68" t="s">
        <v>12</v>
      </c>
      <c r="X6" s="68" t="s">
        <v>67</v>
      </c>
      <c r="AA6" s="68" t="s">
        <v>70</v>
      </c>
      <c r="AD6" s="67"/>
      <c r="AE6" s="67"/>
      <c r="AF6" s="67"/>
      <c r="AG6" s="84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>
      <c r="A7" s="8" t="s">
        <v>6</v>
      </c>
      <c r="B7" s="14" t="s">
        <v>7</v>
      </c>
      <c r="C7" s="76" t="s">
        <v>19</v>
      </c>
      <c r="D7" s="76" t="s">
        <v>74</v>
      </c>
      <c r="E7" s="77" t="s">
        <v>1</v>
      </c>
      <c r="F7" s="76" t="s">
        <v>76</v>
      </c>
      <c r="G7" s="76" t="s">
        <v>76</v>
      </c>
      <c r="H7" s="77" t="s">
        <v>1</v>
      </c>
      <c r="I7" s="76" t="s">
        <v>74</v>
      </c>
      <c r="J7" s="76" t="s">
        <v>19</v>
      </c>
      <c r="K7" s="77" t="s">
        <v>1</v>
      </c>
      <c r="L7" s="76" t="s">
        <v>76</v>
      </c>
      <c r="M7" s="76" t="s">
        <v>74</v>
      </c>
      <c r="N7" s="77" t="s">
        <v>1</v>
      </c>
      <c r="O7" s="76" t="s">
        <v>76</v>
      </c>
      <c r="P7" s="76" t="s">
        <v>74</v>
      </c>
      <c r="Q7" s="77" t="s">
        <v>1</v>
      </c>
      <c r="R7" s="76" t="s">
        <v>76</v>
      </c>
      <c r="S7" s="76" t="s">
        <v>19</v>
      </c>
      <c r="T7" s="77" t="s">
        <v>1</v>
      </c>
      <c r="U7" s="76" t="s">
        <v>74</v>
      </c>
      <c r="V7" s="76" t="s">
        <v>19</v>
      </c>
      <c r="W7" s="77" t="s">
        <v>1</v>
      </c>
      <c r="X7" s="76" t="s">
        <v>77</v>
      </c>
      <c r="Y7" s="76" t="s">
        <v>74</v>
      </c>
      <c r="Z7" s="77" t="s">
        <v>1</v>
      </c>
      <c r="AA7" s="76" t="s">
        <v>74</v>
      </c>
      <c r="AB7" s="76" t="s">
        <v>76</v>
      </c>
      <c r="AC7" s="77" t="s">
        <v>1</v>
      </c>
      <c r="AD7" s="78"/>
      <c r="AE7" s="78"/>
      <c r="AF7" s="79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65</v>
      </c>
      <c r="AM7" s="38"/>
      <c r="AN7" s="34"/>
      <c r="AO7" s="39" t="s">
        <v>19</v>
      </c>
    </row>
    <row r="8" spans="1:42" ht="24.9" customHeight="1" thickBot="1">
      <c r="A8" s="29">
        <f t="shared" ref="A8" si="0">AK8</f>
        <v>2</v>
      </c>
      <c r="B8" s="21" t="s">
        <v>85</v>
      </c>
      <c r="C8" s="17" t="s">
        <v>74</v>
      </c>
      <c r="D8" s="18" t="s">
        <v>2</v>
      </c>
      <c r="E8" s="19">
        <f t="shared" ref="E8" si="1">IF(OR(EXACT($C$7,C8)*(EXACT($D$7,D8)))=TRUE,$AO$9,IF(($D$7-$C$7=D8-C8),$AO$8,IF(OR(EXACT($C$7&gt;$D$7,C8&gt;D8)*EXACT($C$7=$D$7,C8=D8)*EXACT($C$7&lt;$D$7,C8&lt;D8)),$AO$7,0)))</f>
        <v>0</v>
      </c>
      <c r="F8" s="17" t="s">
        <v>2</v>
      </c>
      <c r="G8" s="18" t="s">
        <v>74</v>
      </c>
      <c r="H8" s="19">
        <f t="shared" ref="H8" si="2">IF(OR(EXACT($F$7,F8)*(EXACT($G$7,G8)))=TRUE,$AO$9,IF(($G$7-$F$7=G8-F8),$AO$8,IF(OR(EXACT($F$7&gt;$G$7,F8&gt;G8)*EXACT($F$7=$G$7,F8=G8)*EXACT($F$7&lt;$G$7,F8&lt;G8)),$AO$7,0)))</f>
        <v>0</v>
      </c>
      <c r="I8" s="17" t="s">
        <v>19</v>
      </c>
      <c r="J8" s="18" t="s">
        <v>19</v>
      </c>
      <c r="K8" s="19">
        <f t="shared" ref="K8" si="3">IF(OR(EXACT($I$7,I8)*(EXACT($J$7,J8)))=TRUE,$AO$9,IF(($J$7-$I$7=J8-I8),$AO$8,IF(OR(EXACT($I$7&gt;$J$7,I8&gt;J8)*EXACT($I$7=$J$7,I8=J8)*EXACT($I$7&lt;$J$7,I8&lt;J8)),$AO$7,0)))</f>
        <v>0</v>
      </c>
      <c r="L8" s="17" t="s">
        <v>74</v>
      </c>
      <c r="M8" s="18" t="s">
        <v>74</v>
      </c>
      <c r="N8" s="66">
        <f t="shared" ref="N8" si="4">IF(OR(EXACT($L$7,L8)*(EXACT($M$7,M8)))=TRUE,$AO$9,IF(($M$7-$L$7=M8-L8),$AO$8,IF(OR(EXACT($L$7&gt;$M$7,L8&gt;M8)*EXACT($L$7=$M$7,L8=M8)*EXACT($L$7&lt;$M$7,L8&lt;M8)),$AO$7,0)))</f>
        <v>0</v>
      </c>
      <c r="O8" s="17" t="s">
        <v>2</v>
      </c>
      <c r="P8" s="18" t="s">
        <v>74</v>
      </c>
      <c r="Q8" s="85">
        <f>IF(OR(EXACT($O$7,O8)*(EXACT($P$7,P8)))=TRUE,$AO$9,IF(($P$7-$O$7=P8-O8),$AO$8,IF(OR(EXACT($O$7&gt;$P$7,O8&gt;P8)*EXACT($O$7=$P$7,O8=P8)*EXACT($O$7&lt;$P$7,O8&lt;P8)),$AO$7,0)))*2*2</f>
        <v>0</v>
      </c>
      <c r="R8" s="17" t="s">
        <v>74</v>
      </c>
      <c r="S8" s="18" t="s">
        <v>19</v>
      </c>
      <c r="T8" s="19" t="str">
        <f t="shared" ref="T8" si="5">IF(OR(EXACT($R$7,R8)*(EXACT($S$7,S8)))=TRUE,$AO$9,IF(($S$7-$R$7=S8-R8),$AO$8,IF(OR(EXACT($R$7&gt;$S$7,R8&gt;S8)*EXACT($R$7=$S$7,R8=S8)*EXACT($R$7&lt;$S$7,R8&lt;S8)),$AO$7,0)))</f>
        <v>2</v>
      </c>
      <c r="U8" s="17" t="s">
        <v>2</v>
      </c>
      <c r="V8" s="18" t="s">
        <v>19</v>
      </c>
      <c r="W8" s="66">
        <f t="shared" ref="W8:W27" si="6">IF(OR(EXACT($U$7,U8)*(EXACT($V$7,V8)))=TRUE,$AO$9,IF(($V$7-$U$7=V8-U8),$AO$8,IF(OR(EXACT($U$7&gt;$V$7,U8&gt;V8)*EXACT($U$7=$V$7,U8=V8)*EXACT($U$7&lt;$V$7,U8&lt;V8)),$AO$7,0)))</f>
        <v>0</v>
      </c>
      <c r="X8" s="17" t="s">
        <v>19</v>
      </c>
      <c r="Y8" s="18" t="s">
        <v>74</v>
      </c>
      <c r="Z8" s="19" t="str">
        <f t="shared" ref="Z8" si="7">IF(OR(EXACT($X$7,X8)*(EXACT($Y$7,Y8)))=TRUE,$AO$9,IF(($Y$7-$X$7=Y8-X8),$AO$8,IF(OR(EXACT($X$7&gt;$Y$7,X8&gt;Y8)*EXACT($X$7=$Y$7,X8=Y8)*EXACT($X$7&lt;$Y$7,X8&lt;Y8)),$AO$7,0)))</f>
        <v>2</v>
      </c>
      <c r="AA8" s="17" t="s">
        <v>19</v>
      </c>
      <c r="AB8" s="18" t="s">
        <v>19</v>
      </c>
      <c r="AC8" s="19">
        <f t="shared" ref="AC8" si="8">IF(OR(EXACT($AA$7,AA8)*(EXACT($AB$7,AB8)))=TRUE,$AO$9,IF(($AB$7-$AA$7=AB8-AA8),$AO$8,IF(OR(EXACT($AA$7&gt;$AB$7,AA8&gt;AB8)*EXACT($AA$7=$AB$7,AA8=AB8)*EXACT($AA$7&lt;$AB$7,AA8&lt;AB8)),$AO$7,0)))</f>
        <v>0</v>
      </c>
      <c r="AD8" s="20"/>
      <c r="AE8" s="18"/>
      <c r="AF8" s="19"/>
      <c r="AG8" s="21">
        <f t="shared" ref="AG8" si="9">E8+H8+K8+N8+Q8+T8+W8+Z8+AC8+AF8</f>
        <v>4</v>
      </c>
      <c r="AH8" s="22">
        <f>'12.Spieltag'!AJ8</f>
        <v>161</v>
      </c>
      <c r="AI8" s="29">
        <f>'12.Spieltag'!AK8</f>
        <v>2</v>
      </c>
      <c r="AJ8" s="24">
        <f t="shared" ref="AJ8" si="10">AG8+AH8</f>
        <v>165</v>
      </c>
      <c r="AK8" s="25">
        <f t="shared" ref="AK8:AK27" si="11">RANK(AJ8,$AJ$8:$AJ$27)</f>
        <v>2</v>
      </c>
      <c r="AL8" s="40" t="s">
        <v>66</v>
      </c>
      <c r="AM8" s="41"/>
      <c r="AN8" s="41"/>
      <c r="AO8" s="42" t="s">
        <v>2</v>
      </c>
    </row>
    <row r="9" spans="1:42" ht="24.9" customHeight="1" thickBot="1">
      <c r="A9" s="29">
        <f t="shared" ref="A9:A26" si="12">AK9</f>
        <v>15</v>
      </c>
      <c r="B9" s="21" t="s">
        <v>90</v>
      </c>
      <c r="C9" s="17"/>
      <c r="D9" s="18"/>
      <c r="E9" s="19"/>
      <c r="F9" s="17"/>
      <c r="G9" s="18"/>
      <c r="H9" s="19"/>
      <c r="I9" s="17"/>
      <c r="J9" s="18"/>
      <c r="K9" s="19"/>
      <c r="L9" s="17"/>
      <c r="M9" s="18"/>
      <c r="N9" s="66"/>
      <c r="O9" s="17"/>
      <c r="P9" s="18"/>
      <c r="Q9" s="85"/>
      <c r="R9" s="17"/>
      <c r="S9" s="18"/>
      <c r="T9" s="19"/>
      <c r="U9" s="17"/>
      <c r="V9" s="18"/>
      <c r="W9" s="66"/>
      <c r="X9" s="17"/>
      <c r="Y9" s="18"/>
      <c r="Z9" s="19"/>
      <c r="AA9" s="17"/>
      <c r="AB9" s="18"/>
      <c r="AC9" s="19"/>
      <c r="AD9" s="28"/>
      <c r="AE9" s="26"/>
      <c r="AF9" s="19"/>
      <c r="AG9" s="21">
        <f t="shared" ref="AG9:AG25" si="13">E9+H9+K9+N9+Q9+T9+W9+Z9+AC9+AF9</f>
        <v>0</v>
      </c>
      <c r="AH9" s="22">
        <f>'12.Spieltag'!AJ9</f>
        <v>117</v>
      </c>
      <c r="AI9" s="29">
        <f>'12.Spieltag'!AK9</f>
        <v>14</v>
      </c>
      <c r="AJ9" s="24">
        <f t="shared" ref="AJ9:AJ25" si="14">AG9+AH9</f>
        <v>117</v>
      </c>
      <c r="AK9" s="25">
        <f t="shared" si="11"/>
        <v>15</v>
      </c>
      <c r="AL9" s="37" t="s">
        <v>23</v>
      </c>
      <c r="AM9" s="34"/>
      <c r="AN9" s="43"/>
      <c r="AO9" s="44" t="s">
        <v>20</v>
      </c>
    </row>
    <row r="10" spans="1:42" ht="24.9" customHeight="1" thickBot="1">
      <c r="A10" s="29">
        <f t="shared" si="12"/>
        <v>6</v>
      </c>
      <c r="B10" s="21" t="s">
        <v>95</v>
      </c>
      <c r="C10" s="17" t="s">
        <v>74</v>
      </c>
      <c r="D10" s="18" t="s">
        <v>2</v>
      </c>
      <c r="E10" s="19">
        <f t="shared" ref="E10:E27" si="15">IF(OR(EXACT($C$7,C10)*(EXACT($D$7,D10)))=TRUE,$AO$9,IF(($D$7-$C$7=D10-C10),$AO$8,IF(OR(EXACT($C$7&gt;$D$7,C10&gt;D10)*EXACT($C$7=$D$7,C10=D10)*EXACT($C$7&lt;$D$7,C10&lt;D10)),$AO$7,0)))</f>
        <v>0</v>
      </c>
      <c r="F10" s="17" t="s">
        <v>19</v>
      </c>
      <c r="G10" s="18" t="s">
        <v>76</v>
      </c>
      <c r="H10" s="19">
        <f t="shared" ref="H10:H27" si="16">IF(OR(EXACT($F$7,F10)*(EXACT($G$7,G10)))=TRUE,$AO$9,IF(($G$7-$F$7=G10-F10),$AO$8,IF(OR(EXACT($F$7&gt;$G$7,F10&gt;G10)*EXACT($F$7=$G$7,F10=G10)*EXACT($F$7&lt;$G$7,F10&lt;G10)),$AO$7,0)))</f>
        <v>0</v>
      </c>
      <c r="I10" s="17" t="s">
        <v>2</v>
      </c>
      <c r="J10" s="18" t="s">
        <v>74</v>
      </c>
      <c r="K10" s="19">
        <f t="shared" ref="K10:K27" si="17">IF(OR(EXACT($I$7,I10)*(EXACT($J$7,J10)))=TRUE,$AO$9,IF(($J$7-$I$7=J10-I10),$AO$8,IF(OR(EXACT($I$7&gt;$J$7,I10&gt;J10)*EXACT($I$7=$J$7,I10=J10)*EXACT($I$7&lt;$J$7,I10&lt;J10)),$AO$7,0)))</f>
        <v>0</v>
      </c>
      <c r="L10" s="17" t="s">
        <v>74</v>
      </c>
      <c r="M10" s="18" t="s">
        <v>19</v>
      </c>
      <c r="N10" s="66" t="str">
        <f t="shared" ref="N10:N27" si="18">IF(OR(EXACT($L$7,L10)*(EXACT($M$7,M10)))=TRUE,$AO$9,IF(($M$7-$L$7=M10-L10),$AO$8,IF(OR(EXACT($L$7&gt;$M$7,L10&gt;M10)*EXACT($L$7=$M$7,L10=M10)*EXACT($L$7&lt;$M$7,L10&lt;M10)),$AO$7,0)))</f>
        <v>3</v>
      </c>
      <c r="O10" s="17" t="s">
        <v>19</v>
      </c>
      <c r="P10" s="18" t="s">
        <v>74</v>
      </c>
      <c r="Q10" s="85">
        <f t="shared" ref="Q10:Q26" si="19">IF(OR(EXACT($O$7,O10)*(EXACT($P$7,P10)))=TRUE,$AO$9,IF(($P$7-$O$7=P10-O10),$AO$8,IF(OR(EXACT($O$7&gt;$P$7,O10&gt;P10)*EXACT($O$7=$P$7,O10=P10)*EXACT($O$7&lt;$P$7,O10&lt;P10)),$AO$7,0)))*2*2</f>
        <v>0</v>
      </c>
      <c r="R10" s="17" t="s">
        <v>19</v>
      </c>
      <c r="S10" s="18" t="s">
        <v>74</v>
      </c>
      <c r="T10" s="19">
        <f t="shared" ref="T10:T27" si="20">IF(OR(EXACT($R$7,R10)*(EXACT($S$7,S10)))=TRUE,$AO$9,IF(($S$7-$R$7=S10-R10),$AO$8,IF(OR(EXACT($R$7&gt;$S$7,R10&gt;S10)*EXACT($R$7=$S$7,R10=S10)*EXACT($R$7&lt;$S$7,R10&lt;S10)),$AO$7,0)))</f>
        <v>0</v>
      </c>
      <c r="U10" s="17" t="s">
        <v>19</v>
      </c>
      <c r="V10" s="18" t="s">
        <v>19</v>
      </c>
      <c r="W10" s="66">
        <f t="shared" si="6"/>
        <v>0</v>
      </c>
      <c r="X10" s="17" t="s">
        <v>19</v>
      </c>
      <c r="Y10" s="18" t="s">
        <v>74</v>
      </c>
      <c r="Z10" s="19" t="str">
        <f t="shared" ref="Z10:Z27" si="21">IF(OR(EXACT($X$7,X10)*(EXACT($Y$7,Y10)))=TRUE,$AO$9,IF(($Y$7-$X$7=Y10-X10),$AO$8,IF(OR(EXACT($X$7&gt;$Y$7,X10&gt;Y10)*EXACT($X$7=$Y$7,X10=Y10)*EXACT($X$7&lt;$Y$7,X10&lt;Y10)),$AO$7,0)))</f>
        <v>2</v>
      </c>
      <c r="AA10" s="17" t="s">
        <v>19</v>
      </c>
      <c r="AB10" s="18" t="s">
        <v>74</v>
      </c>
      <c r="AC10" s="19" t="str">
        <f t="shared" ref="AC10:AC27" si="22">IF(OR(EXACT($AA$7,AA10)*(EXACT($AB$7,AB10)))=TRUE,$AO$9,IF(($AB$7-$AA$7=AB10-AA10),$AO$8,IF(OR(EXACT($AA$7&gt;$AB$7,AA10&gt;AB10)*EXACT($AA$7=$AB$7,AA10=AB10)*EXACT($AA$7&lt;$AB$7,AA10&lt;AB10)),$AO$7,0)))</f>
        <v>3</v>
      </c>
      <c r="AD10" s="28"/>
      <c r="AE10" s="26"/>
      <c r="AF10" s="19"/>
      <c r="AG10" s="21">
        <f t="shared" si="13"/>
        <v>8</v>
      </c>
      <c r="AH10" s="22">
        <f>'12.Spieltag'!AJ10</f>
        <v>145</v>
      </c>
      <c r="AI10" s="29">
        <f>'12.Spieltag'!AK10</f>
        <v>7</v>
      </c>
      <c r="AJ10" s="24">
        <f t="shared" si="14"/>
        <v>153</v>
      </c>
      <c r="AK10" s="25">
        <f t="shared" si="11"/>
        <v>6</v>
      </c>
      <c r="AL10" s="80"/>
      <c r="AM10" s="81"/>
      <c r="AN10" s="81"/>
      <c r="AO10" s="82"/>
    </row>
    <row r="11" spans="1:42" ht="24.9" customHeight="1" thickBot="1">
      <c r="A11" s="29">
        <f t="shared" si="12"/>
        <v>8</v>
      </c>
      <c r="B11" s="21" t="s">
        <v>98</v>
      </c>
      <c r="C11" s="17" t="s">
        <v>74</v>
      </c>
      <c r="D11" s="18" t="s">
        <v>19</v>
      </c>
      <c r="E11" s="19">
        <f t="shared" si="15"/>
        <v>0</v>
      </c>
      <c r="F11" s="17" t="s">
        <v>2</v>
      </c>
      <c r="G11" s="18" t="s">
        <v>74</v>
      </c>
      <c r="H11" s="19">
        <f t="shared" si="16"/>
        <v>0</v>
      </c>
      <c r="I11" s="17" t="s">
        <v>19</v>
      </c>
      <c r="J11" s="18" t="s">
        <v>74</v>
      </c>
      <c r="K11" s="19">
        <f t="shared" si="17"/>
        <v>0</v>
      </c>
      <c r="L11" s="17" t="s">
        <v>74</v>
      </c>
      <c r="M11" s="18" t="s">
        <v>19</v>
      </c>
      <c r="N11" s="66" t="str">
        <f t="shared" si="18"/>
        <v>3</v>
      </c>
      <c r="O11" s="17" t="s">
        <v>19</v>
      </c>
      <c r="P11" s="18" t="s">
        <v>74</v>
      </c>
      <c r="Q11" s="85">
        <f t="shared" si="19"/>
        <v>0</v>
      </c>
      <c r="R11" s="17" t="s">
        <v>74</v>
      </c>
      <c r="S11" s="18" t="s">
        <v>19</v>
      </c>
      <c r="T11" s="19" t="str">
        <f t="shared" si="20"/>
        <v>2</v>
      </c>
      <c r="U11" s="17" t="s">
        <v>2</v>
      </c>
      <c r="V11" s="18" t="s">
        <v>19</v>
      </c>
      <c r="W11" s="66">
        <f t="shared" si="6"/>
        <v>0</v>
      </c>
      <c r="X11" s="17" t="s">
        <v>74</v>
      </c>
      <c r="Y11" s="18" t="s">
        <v>74</v>
      </c>
      <c r="Z11" s="19">
        <f t="shared" si="21"/>
        <v>0</v>
      </c>
      <c r="AA11" s="17" t="s">
        <v>19</v>
      </c>
      <c r="AB11" s="18" t="s">
        <v>19</v>
      </c>
      <c r="AC11" s="19">
        <f t="shared" si="22"/>
        <v>0</v>
      </c>
      <c r="AD11" s="28"/>
      <c r="AE11" s="26"/>
      <c r="AF11" s="19"/>
      <c r="AG11" s="21">
        <f t="shared" si="13"/>
        <v>5</v>
      </c>
      <c r="AH11" s="22">
        <f>'12.Spieltag'!AJ11</f>
        <v>142</v>
      </c>
      <c r="AI11" s="29">
        <f>'12.Spieltag'!AK11</f>
        <v>8</v>
      </c>
      <c r="AJ11" s="24">
        <f t="shared" si="14"/>
        <v>147</v>
      </c>
      <c r="AK11" s="25">
        <f t="shared" si="11"/>
        <v>8</v>
      </c>
      <c r="AL11" s="1"/>
      <c r="AP11" s="67"/>
    </row>
    <row r="12" spans="1:42" ht="24.9" customHeight="1" thickBot="1">
      <c r="A12" s="29">
        <f t="shared" si="12"/>
        <v>1</v>
      </c>
      <c r="B12" s="21" t="s">
        <v>88</v>
      </c>
      <c r="C12" s="17"/>
      <c r="D12" s="18"/>
      <c r="E12" s="19"/>
      <c r="F12" s="17"/>
      <c r="G12" s="18"/>
      <c r="H12" s="19"/>
      <c r="I12" s="17"/>
      <c r="J12" s="18"/>
      <c r="K12" s="19"/>
      <c r="L12" s="17"/>
      <c r="M12" s="18"/>
      <c r="N12" s="66"/>
      <c r="O12" s="17"/>
      <c r="P12" s="18"/>
      <c r="Q12" s="85"/>
      <c r="R12" s="17"/>
      <c r="S12" s="18"/>
      <c r="T12" s="19"/>
      <c r="U12" s="17"/>
      <c r="V12" s="18"/>
      <c r="W12" s="66"/>
      <c r="X12" s="17"/>
      <c r="Y12" s="18"/>
      <c r="Z12" s="19"/>
      <c r="AA12" s="17"/>
      <c r="AB12" s="18"/>
      <c r="AC12" s="19"/>
      <c r="AD12" s="28"/>
      <c r="AE12" s="26"/>
      <c r="AF12" s="19"/>
      <c r="AG12" s="21">
        <f t="shared" si="13"/>
        <v>0</v>
      </c>
      <c r="AH12" s="22">
        <f>'12.Spieltag'!AJ12</f>
        <v>184</v>
      </c>
      <c r="AI12" s="29">
        <f>'12.Spieltag'!AK12</f>
        <v>1</v>
      </c>
      <c r="AJ12" s="24">
        <f t="shared" si="14"/>
        <v>184</v>
      </c>
      <c r="AK12" s="25">
        <f t="shared" si="11"/>
        <v>1</v>
      </c>
      <c r="AL12" s="1"/>
    </row>
    <row r="13" spans="1:42" ht="24.9" customHeight="1" thickBot="1">
      <c r="A13" s="29">
        <f t="shared" si="12"/>
        <v>11</v>
      </c>
      <c r="B13" s="21" t="s">
        <v>75</v>
      </c>
      <c r="C13" s="17" t="s">
        <v>19</v>
      </c>
      <c r="D13" s="18" t="s">
        <v>19</v>
      </c>
      <c r="E13" s="19">
        <f t="shared" si="15"/>
        <v>0</v>
      </c>
      <c r="F13" s="17" t="s">
        <v>77</v>
      </c>
      <c r="G13" s="18" t="s">
        <v>74</v>
      </c>
      <c r="H13" s="19">
        <f t="shared" si="16"/>
        <v>0</v>
      </c>
      <c r="I13" s="17" t="s">
        <v>19</v>
      </c>
      <c r="J13" s="18" t="s">
        <v>74</v>
      </c>
      <c r="K13" s="19">
        <f t="shared" si="17"/>
        <v>0</v>
      </c>
      <c r="L13" s="17" t="s">
        <v>74</v>
      </c>
      <c r="M13" s="18" t="s">
        <v>74</v>
      </c>
      <c r="N13" s="66">
        <f t="shared" si="18"/>
        <v>0</v>
      </c>
      <c r="O13" s="17" t="s">
        <v>19</v>
      </c>
      <c r="P13" s="18" t="s">
        <v>74</v>
      </c>
      <c r="Q13" s="85">
        <f t="shared" si="19"/>
        <v>0</v>
      </c>
      <c r="R13" s="17" t="s">
        <v>74</v>
      </c>
      <c r="S13" s="18" t="s">
        <v>19</v>
      </c>
      <c r="T13" s="19" t="str">
        <f t="shared" si="20"/>
        <v>2</v>
      </c>
      <c r="U13" s="17" t="s">
        <v>74</v>
      </c>
      <c r="V13" s="18" t="s">
        <v>74</v>
      </c>
      <c r="W13" s="66">
        <f t="shared" si="6"/>
        <v>0</v>
      </c>
      <c r="X13" s="17" t="s">
        <v>19</v>
      </c>
      <c r="Y13" s="18" t="s">
        <v>74</v>
      </c>
      <c r="Z13" s="19" t="str">
        <f t="shared" si="21"/>
        <v>2</v>
      </c>
      <c r="AA13" s="17" t="s">
        <v>19</v>
      </c>
      <c r="AB13" s="18" t="s">
        <v>74</v>
      </c>
      <c r="AC13" s="19" t="str">
        <f t="shared" si="22"/>
        <v>3</v>
      </c>
      <c r="AD13" s="27"/>
      <c r="AE13" s="26"/>
      <c r="AF13" s="19"/>
      <c r="AG13" s="21">
        <f t="shared" si="13"/>
        <v>7</v>
      </c>
      <c r="AH13" s="22">
        <f>'12.Spieltag'!AJ13</f>
        <v>128</v>
      </c>
      <c r="AI13" s="29">
        <f>'12.Spieltag'!AK13</f>
        <v>10</v>
      </c>
      <c r="AJ13" s="24">
        <f t="shared" si="14"/>
        <v>135</v>
      </c>
      <c r="AK13" s="25">
        <f t="shared" si="11"/>
        <v>11</v>
      </c>
      <c r="AL13" s="1"/>
    </row>
    <row r="14" spans="1:42" ht="24.9" customHeight="1" thickBot="1">
      <c r="A14" s="29">
        <f t="shared" si="12"/>
        <v>4</v>
      </c>
      <c r="B14" s="21" t="s">
        <v>93</v>
      </c>
      <c r="C14" s="17" t="s">
        <v>19</v>
      </c>
      <c r="D14" s="18" t="s">
        <v>19</v>
      </c>
      <c r="E14" s="19">
        <f t="shared" si="15"/>
        <v>0</v>
      </c>
      <c r="F14" s="17" t="s">
        <v>2</v>
      </c>
      <c r="G14" s="18" t="s">
        <v>76</v>
      </c>
      <c r="H14" s="19">
        <f t="shared" si="16"/>
        <v>0</v>
      </c>
      <c r="I14" s="17" t="s">
        <v>19</v>
      </c>
      <c r="J14" s="18" t="s">
        <v>74</v>
      </c>
      <c r="K14" s="19">
        <f t="shared" si="17"/>
        <v>0</v>
      </c>
      <c r="L14" s="17" t="s">
        <v>74</v>
      </c>
      <c r="M14" s="18" t="s">
        <v>19</v>
      </c>
      <c r="N14" s="66" t="str">
        <f t="shared" si="18"/>
        <v>3</v>
      </c>
      <c r="O14" s="17" t="s">
        <v>19</v>
      </c>
      <c r="P14" s="18" t="s">
        <v>74</v>
      </c>
      <c r="Q14" s="85">
        <f t="shared" si="19"/>
        <v>0</v>
      </c>
      <c r="R14" s="17" t="s">
        <v>74</v>
      </c>
      <c r="S14" s="18" t="s">
        <v>2</v>
      </c>
      <c r="T14" s="19" t="str">
        <f t="shared" si="20"/>
        <v>3</v>
      </c>
      <c r="U14" s="17" t="s">
        <v>19</v>
      </c>
      <c r="V14" s="18" t="s">
        <v>19</v>
      </c>
      <c r="W14" s="66">
        <f t="shared" si="6"/>
        <v>0</v>
      </c>
      <c r="X14" s="17" t="s">
        <v>74</v>
      </c>
      <c r="Y14" s="18" t="s">
        <v>76</v>
      </c>
      <c r="Z14" s="19" t="str">
        <f t="shared" si="21"/>
        <v>2</v>
      </c>
      <c r="AA14" s="17" t="s">
        <v>2</v>
      </c>
      <c r="AB14" s="18" t="s">
        <v>19</v>
      </c>
      <c r="AC14" s="19" t="str">
        <f t="shared" si="22"/>
        <v>3</v>
      </c>
      <c r="AD14" s="28"/>
      <c r="AE14" s="26"/>
      <c r="AF14" s="19"/>
      <c r="AG14" s="21">
        <f t="shared" si="13"/>
        <v>11</v>
      </c>
      <c r="AH14" s="22">
        <f>'12.Spieltag'!AJ14</f>
        <v>152</v>
      </c>
      <c r="AI14" s="29">
        <f>'12.Spieltag'!AK14</f>
        <v>4</v>
      </c>
      <c r="AJ14" s="24">
        <f t="shared" si="14"/>
        <v>163</v>
      </c>
      <c r="AK14" s="25">
        <f t="shared" si="11"/>
        <v>4</v>
      </c>
      <c r="AL14" s="1"/>
    </row>
    <row r="15" spans="1:42" ht="24.9" customHeight="1" thickBot="1">
      <c r="A15" s="29">
        <f t="shared" si="12"/>
        <v>7</v>
      </c>
      <c r="B15" s="21" t="s">
        <v>81</v>
      </c>
      <c r="C15" s="17" t="s">
        <v>76</v>
      </c>
      <c r="D15" s="18" t="s">
        <v>19</v>
      </c>
      <c r="E15" s="19">
        <f t="shared" si="15"/>
        <v>0</v>
      </c>
      <c r="F15" s="17" t="s">
        <v>2</v>
      </c>
      <c r="G15" s="18" t="s">
        <v>76</v>
      </c>
      <c r="H15" s="19">
        <f t="shared" si="16"/>
        <v>0</v>
      </c>
      <c r="I15" s="17" t="s">
        <v>19</v>
      </c>
      <c r="J15" s="18" t="s">
        <v>76</v>
      </c>
      <c r="K15" s="19">
        <f t="shared" si="17"/>
        <v>0</v>
      </c>
      <c r="L15" s="17" t="s">
        <v>19</v>
      </c>
      <c r="M15" s="18" t="s">
        <v>74</v>
      </c>
      <c r="N15" s="66">
        <f t="shared" si="18"/>
        <v>0</v>
      </c>
      <c r="O15" s="17" t="s">
        <v>19</v>
      </c>
      <c r="P15" s="18" t="s">
        <v>76</v>
      </c>
      <c r="Q15" s="85">
        <f t="shared" si="19"/>
        <v>0</v>
      </c>
      <c r="R15" s="17" t="s">
        <v>74</v>
      </c>
      <c r="S15" s="18" t="s">
        <v>19</v>
      </c>
      <c r="T15" s="19" t="str">
        <f t="shared" si="20"/>
        <v>2</v>
      </c>
      <c r="U15" s="17" t="s">
        <v>76</v>
      </c>
      <c r="V15" s="18" t="s">
        <v>19</v>
      </c>
      <c r="W15" s="66" t="str">
        <f t="shared" si="6"/>
        <v>2</v>
      </c>
      <c r="X15" s="17" t="s">
        <v>74</v>
      </c>
      <c r="Y15" s="18" t="s">
        <v>19</v>
      </c>
      <c r="Z15" s="19">
        <f t="shared" si="21"/>
        <v>0</v>
      </c>
      <c r="AA15" s="17" t="s">
        <v>74</v>
      </c>
      <c r="AB15" s="18" t="s">
        <v>74</v>
      </c>
      <c r="AC15" s="19">
        <f t="shared" si="22"/>
        <v>0</v>
      </c>
      <c r="AD15" s="28"/>
      <c r="AE15" s="26"/>
      <c r="AF15" s="19"/>
      <c r="AG15" s="21">
        <f t="shared" si="13"/>
        <v>4</v>
      </c>
      <c r="AH15" s="22">
        <f>'12.Spieltag'!AJ15</f>
        <v>147</v>
      </c>
      <c r="AI15" s="29">
        <f>'12.Spieltag'!AK15</f>
        <v>6</v>
      </c>
      <c r="AJ15" s="24">
        <f t="shared" si="14"/>
        <v>151</v>
      </c>
      <c r="AK15" s="25">
        <f t="shared" si="11"/>
        <v>7</v>
      </c>
      <c r="AL15" s="1"/>
    </row>
    <row r="16" spans="1:42" ht="24.9" customHeight="1" thickBot="1">
      <c r="A16" s="29">
        <f t="shared" si="12"/>
        <v>14</v>
      </c>
      <c r="B16" s="21" t="s">
        <v>87</v>
      </c>
      <c r="C16" s="17" t="s">
        <v>74</v>
      </c>
      <c r="D16" s="18" t="s">
        <v>19</v>
      </c>
      <c r="E16" s="19">
        <f t="shared" si="15"/>
        <v>0</v>
      </c>
      <c r="F16" s="17" t="s">
        <v>2</v>
      </c>
      <c r="G16" s="18" t="s">
        <v>76</v>
      </c>
      <c r="H16" s="19">
        <f t="shared" si="16"/>
        <v>0</v>
      </c>
      <c r="I16" s="17" t="s">
        <v>2</v>
      </c>
      <c r="J16" s="18" t="s">
        <v>74</v>
      </c>
      <c r="K16" s="19">
        <f t="shared" si="17"/>
        <v>0</v>
      </c>
      <c r="L16" s="17" t="s">
        <v>74</v>
      </c>
      <c r="M16" s="18" t="s">
        <v>19</v>
      </c>
      <c r="N16" s="66" t="str">
        <f t="shared" si="18"/>
        <v>3</v>
      </c>
      <c r="O16" s="17" t="s">
        <v>19</v>
      </c>
      <c r="P16" s="18" t="s">
        <v>76</v>
      </c>
      <c r="Q16" s="85">
        <f t="shared" si="19"/>
        <v>0</v>
      </c>
      <c r="R16" s="17" t="s">
        <v>74</v>
      </c>
      <c r="S16" s="18" t="s">
        <v>19</v>
      </c>
      <c r="T16" s="19" t="str">
        <f t="shared" si="20"/>
        <v>2</v>
      </c>
      <c r="U16" s="17" t="s">
        <v>19</v>
      </c>
      <c r="V16" s="18" t="s">
        <v>19</v>
      </c>
      <c r="W16" s="66">
        <f t="shared" si="6"/>
        <v>0</v>
      </c>
      <c r="X16" s="17" t="s">
        <v>74</v>
      </c>
      <c r="Y16" s="18" t="s">
        <v>19</v>
      </c>
      <c r="Z16" s="19">
        <f t="shared" si="21"/>
        <v>0</v>
      </c>
      <c r="AA16" s="17" t="s">
        <v>19</v>
      </c>
      <c r="AB16" s="18" t="s">
        <v>74</v>
      </c>
      <c r="AC16" s="19" t="str">
        <f t="shared" si="22"/>
        <v>3</v>
      </c>
      <c r="AD16" s="28"/>
      <c r="AE16" s="26"/>
      <c r="AF16" s="19"/>
      <c r="AG16" s="21">
        <f t="shared" si="13"/>
        <v>8</v>
      </c>
      <c r="AH16" s="22">
        <f>'12.Spieltag'!AJ16</f>
        <v>115</v>
      </c>
      <c r="AI16" s="29">
        <f>'12.Spieltag'!AK16</f>
        <v>15</v>
      </c>
      <c r="AJ16" s="24">
        <f t="shared" si="14"/>
        <v>123</v>
      </c>
      <c r="AK16" s="25">
        <f t="shared" si="11"/>
        <v>14</v>
      </c>
      <c r="AL16" s="1"/>
    </row>
    <row r="17" spans="1:38" ht="24.9" customHeight="1" thickBot="1">
      <c r="A17" s="29">
        <f t="shared" si="12"/>
        <v>16</v>
      </c>
      <c r="B17" s="21" t="s">
        <v>80</v>
      </c>
      <c r="C17" s="17" t="s">
        <v>2</v>
      </c>
      <c r="D17" s="18" t="s">
        <v>2</v>
      </c>
      <c r="E17" s="19">
        <f t="shared" si="15"/>
        <v>0</v>
      </c>
      <c r="F17" s="17" t="s">
        <v>19</v>
      </c>
      <c r="G17" s="18" t="s">
        <v>76</v>
      </c>
      <c r="H17" s="19">
        <f t="shared" si="16"/>
        <v>0</v>
      </c>
      <c r="I17" s="17" t="s">
        <v>77</v>
      </c>
      <c r="J17" s="18" t="s">
        <v>74</v>
      </c>
      <c r="K17" s="19">
        <f t="shared" si="17"/>
        <v>0</v>
      </c>
      <c r="L17" s="17" t="s">
        <v>74</v>
      </c>
      <c r="M17" s="18" t="s">
        <v>74</v>
      </c>
      <c r="N17" s="66">
        <f t="shared" si="18"/>
        <v>0</v>
      </c>
      <c r="O17" s="17" t="s">
        <v>77</v>
      </c>
      <c r="P17" s="18" t="s">
        <v>74</v>
      </c>
      <c r="Q17" s="85">
        <f t="shared" si="19"/>
        <v>0</v>
      </c>
      <c r="R17" s="17" t="s">
        <v>74</v>
      </c>
      <c r="S17" s="18" t="s">
        <v>74</v>
      </c>
      <c r="T17" s="19">
        <f t="shared" si="20"/>
        <v>0</v>
      </c>
      <c r="U17" s="17" t="s">
        <v>20</v>
      </c>
      <c r="V17" s="18" t="s">
        <v>19</v>
      </c>
      <c r="W17" s="66">
        <f t="shared" si="6"/>
        <v>0</v>
      </c>
      <c r="X17" s="17" t="s">
        <v>74</v>
      </c>
      <c r="Y17" s="18" t="s">
        <v>74</v>
      </c>
      <c r="Z17" s="19">
        <f t="shared" si="21"/>
        <v>0</v>
      </c>
      <c r="AA17" s="17" t="s">
        <v>19</v>
      </c>
      <c r="AB17" s="18" t="s">
        <v>74</v>
      </c>
      <c r="AC17" s="19" t="str">
        <f t="shared" si="22"/>
        <v>3</v>
      </c>
      <c r="AD17" s="28"/>
      <c r="AE17" s="26"/>
      <c r="AF17" s="19"/>
      <c r="AG17" s="21">
        <f t="shared" si="13"/>
        <v>3</v>
      </c>
      <c r="AH17" s="22">
        <f>'12.Spieltag'!AJ17</f>
        <v>111</v>
      </c>
      <c r="AI17" s="29">
        <f>'12.Spieltag'!AK17</f>
        <v>16</v>
      </c>
      <c r="AJ17" s="24">
        <f t="shared" si="14"/>
        <v>114</v>
      </c>
      <c r="AK17" s="25">
        <f t="shared" si="11"/>
        <v>16</v>
      </c>
      <c r="AL17" s="1"/>
    </row>
    <row r="18" spans="1:38" ht="24.9" customHeight="1" thickBot="1">
      <c r="A18" s="29">
        <f t="shared" si="12"/>
        <v>20</v>
      </c>
      <c r="B18" s="21" t="s">
        <v>84</v>
      </c>
      <c r="C18" s="17"/>
      <c r="D18" s="18"/>
      <c r="E18" s="19"/>
      <c r="F18" s="17"/>
      <c r="G18" s="18"/>
      <c r="H18" s="19"/>
      <c r="I18" s="17"/>
      <c r="J18" s="18"/>
      <c r="K18" s="19"/>
      <c r="L18" s="17"/>
      <c r="M18" s="18"/>
      <c r="N18" s="66"/>
      <c r="O18" s="17"/>
      <c r="P18" s="18"/>
      <c r="Q18" s="85"/>
      <c r="R18" s="17"/>
      <c r="S18" s="18"/>
      <c r="T18" s="19"/>
      <c r="U18" s="17"/>
      <c r="V18" s="18"/>
      <c r="W18" s="66"/>
      <c r="X18" s="17"/>
      <c r="Y18" s="18"/>
      <c r="Z18" s="19"/>
      <c r="AA18" s="17"/>
      <c r="AB18" s="18"/>
      <c r="AC18" s="19"/>
      <c r="AD18" s="28"/>
      <c r="AE18" s="26"/>
      <c r="AF18" s="19"/>
      <c r="AG18" s="21">
        <f t="shared" si="13"/>
        <v>0</v>
      </c>
      <c r="AH18" s="22">
        <f>'12.Spieltag'!AJ18</f>
        <v>81</v>
      </c>
      <c r="AI18" s="29">
        <f>'12.Spieltag'!AK18</f>
        <v>20</v>
      </c>
      <c r="AJ18" s="24">
        <f t="shared" si="14"/>
        <v>81</v>
      </c>
      <c r="AK18" s="25">
        <f t="shared" si="11"/>
        <v>20</v>
      </c>
      <c r="AL18" s="1"/>
    </row>
    <row r="19" spans="1:38" ht="24.9" customHeight="1" thickBot="1">
      <c r="A19" s="29">
        <f t="shared" si="12"/>
        <v>13</v>
      </c>
      <c r="B19" s="21" t="s">
        <v>89</v>
      </c>
      <c r="C19" s="17" t="s">
        <v>76</v>
      </c>
      <c r="D19" s="18" t="s">
        <v>74</v>
      </c>
      <c r="E19" s="19">
        <f t="shared" si="15"/>
        <v>0</v>
      </c>
      <c r="F19" s="17" t="s">
        <v>77</v>
      </c>
      <c r="G19" s="18" t="s">
        <v>76</v>
      </c>
      <c r="H19" s="19">
        <f t="shared" si="16"/>
        <v>0</v>
      </c>
      <c r="I19" s="17" t="s">
        <v>74</v>
      </c>
      <c r="J19" s="18" t="s">
        <v>76</v>
      </c>
      <c r="K19" s="19">
        <f t="shared" si="17"/>
        <v>0</v>
      </c>
      <c r="L19" s="17" t="s">
        <v>74</v>
      </c>
      <c r="M19" s="18" t="s">
        <v>74</v>
      </c>
      <c r="N19" s="66">
        <f t="shared" si="18"/>
        <v>0</v>
      </c>
      <c r="O19" s="17" t="s">
        <v>74</v>
      </c>
      <c r="P19" s="18" t="s">
        <v>76</v>
      </c>
      <c r="Q19" s="85">
        <f t="shared" si="19"/>
        <v>0</v>
      </c>
      <c r="R19" s="17" t="s">
        <v>74</v>
      </c>
      <c r="S19" s="18" t="s">
        <v>19</v>
      </c>
      <c r="T19" s="19" t="str">
        <f t="shared" si="20"/>
        <v>2</v>
      </c>
      <c r="U19" s="17" t="s">
        <v>76</v>
      </c>
      <c r="V19" s="18" t="s">
        <v>19</v>
      </c>
      <c r="W19" s="66" t="str">
        <f t="shared" si="6"/>
        <v>2</v>
      </c>
      <c r="X19" s="17" t="s">
        <v>74</v>
      </c>
      <c r="Y19" s="18" t="s">
        <v>19</v>
      </c>
      <c r="Z19" s="19">
        <f t="shared" si="21"/>
        <v>0</v>
      </c>
      <c r="AA19" s="17" t="s">
        <v>2</v>
      </c>
      <c r="AB19" s="18" t="s">
        <v>74</v>
      </c>
      <c r="AC19" s="19" t="str">
        <f t="shared" si="22"/>
        <v>2</v>
      </c>
      <c r="AD19" s="28"/>
      <c r="AE19" s="26"/>
      <c r="AF19" s="19"/>
      <c r="AG19" s="21">
        <f t="shared" si="13"/>
        <v>6</v>
      </c>
      <c r="AH19" s="22">
        <f>'12.Spieltag'!AJ19</f>
        <v>118</v>
      </c>
      <c r="AI19" s="29">
        <f>'12.Spieltag'!AK19</f>
        <v>13</v>
      </c>
      <c r="AJ19" s="24">
        <f t="shared" si="14"/>
        <v>124</v>
      </c>
      <c r="AK19" s="25">
        <f t="shared" si="11"/>
        <v>13</v>
      </c>
      <c r="AL19" s="1"/>
    </row>
    <row r="20" spans="1:38" ht="24.9" customHeight="1" thickBot="1">
      <c r="A20" s="29">
        <f t="shared" si="12"/>
        <v>11</v>
      </c>
      <c r="B20" s="21" t="s">
        <v>83</v>
      </c>
      <c r="C20" s="17" t="s">
        <v>76</v>
      </c>
      <c r="D20" s="18" t="s">
        <v>74</v>
      </c>
      <c r="E20" s="19">
        <f t="shared" si="15"/>
        <v>0</v>
      </c>
      <c r="F20" s="17" t="s">
        <v>77</v>
      </c>
      <c r="G20" s="18" t="s">
        <v>76</v>
      </c>
      <c r="H20" s="19">
        <f t="shared" si="16"/>
        <v>0</v>
      </c>
      <c r="I20" s="17" t="s">
        <v>74</v>
      </c>
      <c r="J20" s="18" t="s">
        <v>74</v>
      </c>
      <c r="K20" s="19">
        <f t="shared" si="17"/>
        <v>0</v>
      </c>
      <c r="L20" s="17" t="s">
        <v>74</v>
      </c>
      <c r="M20" s="18" t="s">
        <v>74</v>
      </c>
      <c r="N20" s="66">
        <f t="shared" si="18"/>
        <v>0</v>
      </c>
      <c r="O20" s="17" t="s">
        <v>74</v>
      </c>
      <c r="P20" s="18" t="s">
        <v>76</v>
      </c>
      <c r="Q20" s="85">
        <f t="shared" si="19"/>
        <v>0</v>
      </c>
      <c r="R20" s="17" t="s">
        <v>76</v>
      </c>
      <c r="S20" s="18" t="s">
        <v>19</v>
      </c>
      <c r="T20" s="19" t="str">
        <f t="shared" si="20"/>
        <v>5</v>
      </c>
      <c r="U20" s="17" t="s">
        <v>19</v>
      </c>
      <c r="V20" s="18" t="s">
        <v>74</v>
      </c>
      <c r="W20" s="66">
        <f t="shared" si="6"/>
        <v>0</v>
      </c>
      <c r="X20" s="17" t="s">
        <v>74</v>
      </c>
      <c r="Y20" s="18" t="s">
        <v>76</v>
      </c>
      <c r="Z20" s="19" t="str">
        <f t="shared" si="21"/>
        <v>2</v>
      </c>
      <c r="AA20" s="17" t="s">
        <v>19</v>
      </c>
      <c r="AB20" s="18" t="s">
        <v>74</v>
      </c>
      <c r="AC20" s="19" t="str">
        <f t="shared" si="22"/>
        <v>3</v>
      </c>
      <c r="AD20" s="28"/>
      <c r="AE20" s="26"/>
      <c r="AF20" s="19"/>
      <c r="AG20" s="21">
        <f t="shared" si="13"/>
        <v>10</v>
      </c>
      <c r="AH20" s="22">
        <f>'12.Spieltag'!AJ20</f>
        <v>125</v>
      </c>
      <c r="AI20" s="29">
        <f>'12.Spieltag'!AK20</f>
        <v>12</v>
      </c>
      <c r="AJ20" s="24">
        <f t="shared" si="14"/>
        <v>135</v>
      </c>
      <c r="AK20" s="25">
        <f t="shared" si="11"/>
        <v>11</v>
      </c>
      <c r="AL20" s="1"/>
    </row>
    <row r="21" spans="1:38" ht="24.9" customHeight="1" thickBot="1">
      <c r="A21" s="29">
        <f t="shared" si="12"/>
        <v>2</v>
      </c>
      <c r="B21" s="21" t="s">
        <v>86</v>
      </c>
      <c r="C21" s="17" t="s">
        <v>74</v>
      </c>
      <c r="D21" s="18" t="s">
        <v>74</v>
      </c>
      <c r="E21" s="19">
        <f t="shared" si="15"/>
        <v>0</v>
      </c>
      <c r="F21" s="17" t="s">
        <v>2</v>
      </c>
      <c r="G21" s="18" t="s">
        <v>76</v>
      </c>
      <c r="H21" s="19">
        <f t="shared" si="16"/>
        <v>0</v>
      </c>
      <c r="I21" s="17" t="s">
        <v>19</v>
      </c>
      <c r="J21" s="18" t="s">
        <v>74</v>
      </c>
      <c r="K21" s="19">
        <f t="shared" si="17"/>
        <v>0</v>
      </c>
      <c r="L21" s="17" t="s">
        <v>74</v>
      </c>
      <c r="M21" s="18" t="s">
        <v>74</v>
      </c>
      <c r="N21" s="66">
        <f t="shared" si="18"/>
        <v>0</v>
      </c>
      <c r="O21" s="17" t="s">
        <v>19</v>
      </c>
      <c r="P21" s="18" t="s">
        <v>74</v>
      </c>
      <c r="Q21" s="85">
        <f t="shared" si="19"/>
        <v>0</v>
      </c>
      <c r="R21" s="17" t="s">
        <v>74</v>
      </c>
      <c r="S21" s="18" t="s">
        <v>19</v>
      </c>
      <c r="T21" s="19" t="str">
        <f t="shared" si="20"/>
        <v>2</v>
      </c>
      <c r="U21" s="17" t="s">
        <v>74</v>
      </c>
      <c r="V21" s="18" t="s">
        <v>74</v>
      </c>
      <c r="W21" s="66">
        <f t="shared" si="6"/>
        <v>0</v>
      </c>
      <c r="X21" s="17" t="s">
        <v>74</v>
      </c>
      <c r="Y21" s="18" t="s">
        <v>74</v>
      </c>
      <c r="Z21" s="19">
        <f t="shared" si="21"/>
        <v>0</v>
      </c>
      <c r="AA21" s="17" t="s">
        <v>19</v>
      </c>
      <c r="AB21" s="18" t="s">
        <v>74</v>
      </c>
      <c r="AC21" s="19" t="str">
        <f t="shared" si="22"/>
        <v>3</v>
      </c>
      <c r="AD21" s="28"/>
      <c r="AE21" s="26"/>
      <c r="AF21" s="19"/>
      <c r="AG21" s="21">
        <f t="shared" si="13"/>
        <v>5</v>
      </c>
      <c r="AH21" s="22">
        <f>'12.Spieltag'!AJ21</f>
        <v>160</v>
      </c>
      <c r="AI21" s="29">
        <f>'12.Spieltag'!AK21</f>
        <v>3</v>
      </c>
      <c r="AJ21" s="24">
        <f t="shared" si="14"/>
        <v>165</v>
      </c>
      <c r="AK21" s="25">
        <f t="shared" si="11"/>
        <v>2</v>
      </c>
      <c r="AL21" s="1"/>
    </row>
    <row r="22" spans="1:38" ht="24.9" customHeight="1" thickBot="1">
      <c r="A22" s="29">
        <f t="shared" si="12"/>
        <v>17</v>
      </c>
      <c r="B22" s="21" t="s">
        <v>96</v>
      </c>
      <c r="C22" s="17" t="s">
        <v>76</v>
      </c>
      <c r="D22" s="18" t="s">
        <v>77</v>
      </c>
      <c r="E22" s="19">
        <f t="shared" si="15"/>
        <v>0</v>
      </c>
      <c r="F22" s="17" t="s">
        <v>77</v>
      </c>
      <c r="G22" s="18" t="s">
        <v>74</v>
      </c>
      <c r="H22" s="19">
        <f t="shared" si="16"/>
        <v>0</v>
      </c>
      <c r="I22" s="17" t="s">
        <v>19</v>
      </c>
      <c r="J22" s="18" t="s">
        <v>74</v>
      </c>
      <c r="K22" s="19">
        <f t="shared" si="17"/>
        <v>0</v>
      </c>
      <c r="L22" s="17" t="s">
        <v>76</v>
      </c>
      <c r="M22" s="18" t="s">
        <v>74</v>
      </c>
      <c r="N22" s="66" t="str">
        <f t="shared" si="18"/>
        <v>5</v>
      </c>
      <c r="O22" s="17" t="s">
        <v>19</v>
      </c>
      <c r="P22" s="18" t="s">
        <v>76</v>
      </c>
      <c r="Q22" s="85">
        <f t="shared" si="19"/>
        <v>0</v>
      </c>
      <c r="R22" s="17" t="s">
        <v>74</v>
      </c>
      <c r="S22" s="18" t="s">
        <v>2</v>
      </c>
      <c r="T22" s="19" t="str">
        <f t="shared" si="20"/>
        <v>3</v>
      </c>
      <c r="U22" s="17" t="s">
        <v>2</v>
      </c>
      <c r="V22" s="18" t="s">
        <v>19</v>
      </c>
      <c r="W22" s="66">
        <f t="shared" si="6"/>
        <v>0</v>
      </c>
      <c r="X22" s="17" t="s">
        <v>76</v>
      </c>
      <c r="Y22" s="18" t="s">
        <v>76</v>
      </c>
      <c r="Z22" s="19">
        <f t="shared" si="21"/>
        <v>0</v>
      </c>
      <c r="AA22" s="17" t="s">
        <v>19</v>
      </c>
      <c r="AB22" s="18" t="s">
        <v>74</v>
      </c>
      <c r="AC22" s="19" t="str">
        <f t="shared" si="22"/>
        <v>3</v>
      </c>
      <c r="AD22" s="28"/>
      <c r="AE22" s="26"/>
      <c r="AF22" s="19"/>
      <c r="AG22" s="21">
        <f t="shared" si="13"/>
        <v>11</v>
      </c>
      <c r="AH22" s="22">
        <f>'12.Spieltag'!AJ22</f>
        <v>102</v>
      </c>
      <c r="AI22" s="29">
        <f>'12.Spieltag'!AK22</f>
        <v>17</v>
      </c>
      <c r="AJ22" s="24">
        <f t="shared" si="14"/>
        <v>113</v>
      </c>
      <c r="AK22" s="25">
        <f t="shared" si="11"/>
        <v>17</v>
      </c>
      <c r="AL22" s="1"/>
    </row>
    <row r="23" spans="1:38" ht="24.9" customHeight="1" thickBot="1">
      <c r="A23" s="29">
        <f t="shared" si="12"/>
        <v>19</v>
      </c>
      <c r="B23" s="21" t="s">
        <v>94</v>
      </c>
      <c r="C23" s="17" t="s">
        <v>76</v>
      </c>
      <c r="D23" s="18" t="s">
        <v>2</v>
      </c>
      <c r="E23" s="19">
        <f t="shared" si="15"/>
        <v>0</v>
      </c>
      <c r="F23" s="17" t="s">
        <v>2</v>
      </c>
      <c r="G23" s="18" t="s">
        <v>74</v>
      </c>
      <c r="H23" s="19">
        <f t="shared" si="16"/>
        <v>0</v>
      </c>
      <c r="I23" s="17" t="s">
        <v>19</v>
      </c>
      <c r="J23" s="18" t="s">
        <v>76</v>
      </c>
      <c r="K23" s="19">
        <f t="shared" si="17"/>
        <v>0</v>
      </c>
      <c r="L23" s="17" t="s">
        <v>74</v>
      </c>
      <c r="M23" s="18" t="s">
        <v>74</v>
      </c>
      <c r="N23" s="66">
        <f t="shared" si="18"/>
        <v>0</v>
      </c>
      <c r="O23" s="17" t="s">
        <v>19</v>
      </c>
      <c r="P23" s="18" t="s">
        <v>74</v>
      </c>
      <c r="Q23" s="85">
        <f t="shared" si="19"/>
        <v>0</v>
      </c>
      <c r="R23" s="17" t="s">
        <v>74</v>
      </c>
      <c r="S23" s="18" t="s">
        <v>19</v>
      </c>
      <c r="T23" s="19" t="str">
        <f t="shared" si="20"/>
        <v>2</v>
      </c>
      <c r="U23" s="17" t="s">
        <v>74</v>
      </c>
      <c r="V23" s="18" t="s">
        <v>2</v>
      </c>
      <c r="W23" s="66" t="str">
        <f t="shared" si="6"/>
        <v>2</v>
      </c>
      <c r="X23" s="17" t="s">
        <v>19</v>
      </c>
      <c r="Y23" s="18" t="s">
        <v>19</v>
      </c>
      <c r="Z23" s="19">
        <f t="shared" si="21"/>
        <v>0</v>
      </c>
      <c r="AA23" s="17" t="s">
        <v>76</v>
      </c>
      <c r="AB23" s="18" t="s">
        <v>74</v>
      </c>
      <c r="AC23" s="19">
        <f t="shared" si="22"/>
        <v>0</v>
      </c>
      <c r="AD23" s="28"/>
      <c r="AE23" s="26"/>
      <c r="AF23" s="19"/>
      <c r="AG23" s="21">
        <f t="shared" si="13"/>
        <v>4</v>
      </c>
      <c r="AH23" s="22">
        <f>'12.Spieltag'!AJ23</f>
        <v>90</v>
      </c>
      <c r="AI23" s="29">
        <f>'12.Spieltag'!AK23</f>
        <v>19</v>
      </c>
      <c r="AJ23" s="24">
        <f t="shared" si="14"/>
        <v>94</v>
      </c>
      <c r="AK23" s="25">
        <f t="shared" si="11"/>
        <v>19</v>
      </c>
      <c r="AL23" s="1"/>
    </row>
    <row r="24" spans="1:38" ht="24.9" customHeight="1" thickBot="1">
      <c r="A24" s="29">
        <f t="shared" si="12"/>
        <v>18</v>
      </c>
      <c r="B24" s="21" t="s">
        <v>92</v>
      </c>
      <c r="C24" s="17" t="s">
        <v>76</v>
      </c>
      <c r="D24" s="18" t="s">
        <v>2</v>
      </c>
      <c r="E24" s="19">
        <f t="shared" si="15"/>
        <v>0</v>
      </c>
      <c r="F24" s="17" t="s">
        <v>19</v>
      </c>
      <c r="G24" s="18" t="s">
        <v>74</v>
      </c>
      <c r="H24" s="19">
        <f t="shared" si="16"/>
        <v>0</v>
      </c>
      <c r="I24" s="17" t="s">
        <v>19</v>
      </c>
      <c r="J24" s="18" t="s">
        <v>74</v>
      </c>
      <c r="K24" s="19">
        <f t="shared" si="17"/>
        <v>0</v>
      </c>
      <c r="L24" s="17" t="s">
        <v>74</v>
      </c>
      <c r="M24" s="18" t="s">
        <v>19</v>
      </c>
      <c r="N24" s="66" t="str">
        <f t="shared" si="18"/>
        <v>3</v>
      </c>
      <c r="O24" s="17" t="s">
        <v>2</v>
      </c>
      <c r="P24" s="18" t="s">
        <v>74</v>
      </c>
      <c r="Q24" s="85">
        <f t="shared" si="19"/>
        <v>0</v>
      </c>
      <c r="R24" s="17" t="s">
        <v>74</v>
      </c>
      <c r="S24" s="18" t="s">
        <v>19</v>
      </c>
      <c r="T24" s="19" t="str">
        <f t="shared" si="20"/>
        <v>2</v>
      </c>
      <c r="U24" s="17" t="s">
        <v>74</v>
      </c>
      <c r="V24" s="18" t="s">
        <v>77</v>
      </c>
      <c r="W24" s="66" t="str">
        <f t="shared" si="6"/>
        <v>2</v>
      </c>
      <c r="X24" s="17" t="s">
        <v>74</v>
      </c>
      <c r="Y24" s="18" t="s">
        <v>19</v>
      </c>
      <c r="Z24" s="19">
        <f t="shared" si="21"/>
        <v>0</v>
      </c>
      <c r="AA24" s="17" t="s">
        <v>19</v>
      </c>
      <c r="AB24" s="18" t="s">
        <v>74</v>
      </c>
      <c r="AC24" s="19" t="str">
        <f t="shared" si="22"/>
        <v>3</v>
      </c>
      <c r="AD24" s="28"/>
      <c r="AE24" s="26"/>
      <c r="AF24" s="19"/>
      <c r="AG24" s="21">
        <f t="shared" si="13"/>
        <v>10</v>
      </c>
      <c r="AH24" s="22">
        <f>'12.Spieltag'!AJ24</f>
        <v>92</v>
      </c>
      <c r="AI24" s="29">
        <f>'12.Spieltag'!AK24</f>
        <v>18</v>
      </c>
      <c r="AJ24" s="24">
        <f t="shared" si="14"/>
        <v>102</v>
      </c>
      <c r="AK24" s="25">
        <f t="shared" si="11"/>
        <v>18</v>
      </c>
      <c r="AL24" s="1"/>
    </row>
    <row r="25" spans="1:38" ht="24.9" customHeight="1" thickBot="1">
      <c r="A25" s="29">
        <f t="shared" si="12"/>
        <v>10</v>
      </c>
      <c r="B25" s="21" t="s">
        <v>78</v>
      </c>
      <c r="C25" s="17" t="s">
        <v>74</v>
      </c>
      <c r="D25" s="18" t="s">
        <v>74</v>
      </c>
      <c r="E25" s="19">
        <f t="shared" si="15"/>
        <v>0</v>
      </c>
      <c r="F25" s="17" t="s">
        <v>77</v>
      </c>
      <c r="G25" s="18" t="s">
        <v>76</v>
      </c>
      <c r="H25" s="19">
        <f t="shared" si="16"/>
        <v>0</v>
      </c>
      <c r="I25" s="17" t="s">
        <v>19</v>
      </c>
      <c r="J25" s="18" t="s">
        <v>74</v>
      </c>
      <c r="K25" s="19">
        <f t="shared" si="17"/>
        <v>0</v>
      </c>
      <c r="L25" s="17" t="s">
        <v>76</v>
      </c>
      <c r="M25" s="18" t="s">
        <v>76</v>
      </c>
      <c r="N25" s="66">
        <f t="shared" si="18"/>
        <v>0</v>
      </c>
      <c r="O25" s="17" t="s">
        <v>19</v>
      </c>
      <c r="P25" s="18" t="s">
        <v>74</v>
      </c>
      <c r="Q25" s="85">
        <f t="shared" si="19"/>
        <v>0</v>
      </c>
      <c r="R25" s="17" t="s">
        <v>74</v>
      </c>
      <c r="S25" s="18" t="s">
        <v>74</v>
      </c>
      <c r="T25" s="19">
        <f t="shared" si="20"/>
        <v>0</v>
      </c>
      <c r="U25" s="17" t="s">
        <v>74</v>
      </c>
      <c r="V25" s="18" t="s">
        <v>19</v>
      </c>
      <c r="W25" s="66" t="str">
        <f t="shared" si="6"/>
        <v>5</v>
      </c>
      <c r="X25" s="17" t="s">
        <v>19</v>
      </c>
      <c r="Y25" s="18" t="s">
        <v>19</v>
      </c>
      <c r="Z25" s="19">
        <f t="shared" si="21"/>
        <v>0</v>
      </c>
      <c r="AA25" s="17" t="s">
        <v>19</v>
      </c>
      <c r="AB25" s="18" t="s">
        <v>74</v>
      </c>
      <c r="AC25" s="19" t="str">
        <f t="shared" si="22"/>
        <v>3</v>
      </c>
      <c r="AD25" s="28"/>
      <c r="AE25" s="26"/>
      <c r="AF25" s="19"/>
      <c r="AG25" s="21">
        <f t="shared" si="13"/>
        <v>8</v>
      </c>
      <c r="AH25" s="22">
        <f>'12.Spieltag'!AJ25</f>
        <v>129</v>
      </c>
      <c r="AI25" s="29">
        <f>'12.Spieltag'!AK25</f>
        <v>9</v>
      </c>
      <c r="AJ25" s="24">
        <f t="shared" si="14"/>
        <v>137</v>
      </c>
      <c r="AK25" s="25">
        <f t="shared" si="11"/>
        <v>10</v>
      </c>
      <c r="AL25" s="1"/>
    </row>
    <row r="26" spans="1:38" ht="28.2" customHeight="1" thickBot="1">
      <c r="A26" s="29">
        <f t="shared" si="12"/>
        <v>5</v>
      </c>
      <c r="B26" s="21" t="s">
        <v>82</v>
      </c>
      <c r="C26" s="17" t="s">
        <v>74</v>
      </c>
      <c r="D26" s="18" t="s">
        <v>2</v>
      </c>
      <c r="E26" s="19">
        <f t="shared" si="15"/>
        <v>0</v>
      </c>
      <c r="F26" s="17" t="s">
        <v>19</v>
      </c>
      <c r="G26" s="18" t="s">
        <v>76</v>
      </c>
      <c r="H26" s="19">
        <f t="shared" si="16"/>
        <v>0</v>
      </c>
      <c r="I26" s="17" t="s">
        <v>19</v>
      </c>
      <c r="J26" s="18" t="s">
        <v>74</v>
      </c>
      <c r="K26" s="19">
        <f t="shared" si="17"/>
        <v>0</v>
      </c>
      <c r="L26" s="17" t="s">
        <v>19</v>
      </c>
      <c r="M26" s="18" t="s">
        <v>74</v>
      </c>
      <c r="N26" s="66">
        <f t="shared" si="18"/>
        <v>0</v>
      </c>
      <c r="O26" s="17" t="s">
        <v>19</v>
      </c>
      <c r="P26" s="18" t="s">
        <v>74</v>
      </c>
      <c r="Q26" s="85">
        <f t="shared" si="19"/>
        <v>0</v>
      </c>
      <c r="R26" s="17" t="s">
        <v>76</v>
      </c>
      <c r="S26" s="18" t="s">
        <v>19</v>
      </c>
      <c r="T26" s="19" t="str">
        <f t="shared" si="20"/>
        <v>5</v>
      </c>
      <c r="U26" s="17" t="s">
        <v>74</v>
      </c>
      <c r="V26" s="18" t="s">
        <v>2</v>
      </c>
      <c r="W26" s="66" t="str">
        <f t="shared" si="6"/>
        <v>2</v>
      </c>
      <c r="X26" s="17" t="s">
        <v>74</v>
      </c>
      <c r="Y26" s="18" t="s">
        <v>74</v>
      </c>
      <c r="Z26" s="19">
        <f t="shared" si="21"/>
        <v>0</v>
      </c>
      <c r="AA26" s="17" t="s">
        <v>74</v>
      </c>
      <c r="AB26" s="18" t="s">
        <v>19</v>
      </c>
      <c r="AC26" s="19">
        <f t="shared" si="22"/>
        <v>0</v>
      </c>
      <c r="AD26" s="28"/>
      <c r="AE26" s="26"/>
      <c r="AF26" s="19"/>
      <c r="AG26" s="21">
        <f t="shared" ref="AG26" si="23">E26+H26+K26+N26+Q26+T26+W26+Z26+AC26+AF26</f>
        <v>7</v>
      </c>
      <c r="AH26" s="22">
        <f>'12.Spieltag'!AJ26</f>
        <v>150</v>
      </c>
      <c r="AI26" s="29">
        <f>'12.Spieltag'!AK26</f>
        <v>5</v>
      </c>
      <c r="AJ26" s="24">
        <f t="shared" ref="AJ26" si="24">AG26+AH26</f>
        <v>157</v>
      </c>
      <c r="AK26" s="25">
        <f t="shared" si="11"/>
        <v>5</v>
      </c>
      <c r="AL26" s="1"/>
    </row>
    <row r="27" spans="1:38" ht="28.2" customHeight="1" thickBot="1">
      <c r="A27" s="29">
        <f t="shared" ref="A27" si="25">AK27</f>
        <v>8</v>
      </c>
      <c r="B27" s="21" t="s">
        <v>73</v>
      </c>
      <c r="C27" s="17" t="s">
        <v>74</v>
      </c>
      <c r="D27" s="18" t="s">
        <v>2</v>
      </c>
      <c r="E27" s="19">
        <f t="shared" si="15"/>
        <v>0</v>
      </c>
      <c r="F27" s="17" t="s">
        <v>2</v>
      </c>
      <c r="G27" s="18" t="s">
        <v>74</v>
      </c>
      <c r="H27" s="19">
        <f t="shared" si="16"/>
        <v>0</v>
      </c>
      <c r="I27" s="17" t="s">
        <v>19</v>
      </c>
      <c r="J27" s="18" t="s">
        <v>74</v>
      </c>
      <c r="K27" s="19">
        <f t="shared" si="17"/>
        <v>0</v>
      </c>
      <c r="L27" s="17" t="s">
        <v>74</v>
      </c>
      <c r="M27" s="18" t="s">
        <v>19</v>
      </c>
      <c r="N27" s="66" t="str">
        <f t="shared" si="18"/>
        <v>3</v>
      </c>
      <c r="O27" s="17" t="s">
        <v>76</v>
      </c>
      <c r="P27" s="18" t="s">
        <v>74</v>
      </c>
      <c r="Q27" s="88">
        <f>IF(OR(EXACT($O$7,O27)*(EXACT($P$7,P27)))=TRUE,$AO$9,IF(($P$7-$O$7=P27-O27),$AO$8,IF(OR(EXACT($O$7&gt;$P$7,O27&gt;P27)*EXACT($O$7=$P$7,O27=P27)*EXACT($O$7&lt;$P$7,O27&lt;P27)),$AO$7,0)))*2</f>
        <v>10</v>
      </c>
      <c r="R27" s="17" t="s">
        <v>74</v>
      </c>
      <c r="S27" s="18" t="s">
        <v>19</v>
      </c>
      <c r="T27" s="19" t="str">
        <f t="shared" si="20"/>
        <v>2</v>
      </c>
      <c r="U27" s="17" t="s">
        <v>19</v>
      </c>
      <c r="V27" s="18" t="s">
        <v>2</v>
      </c>
      <c r="W27" s="66" t="str">
        <f t="shared" si="6"/>
        <v>3</v>
      </c>
      <c r="X27" s="17" t="s">
        <v>19</v>
      </c>
      <c r="Y27" s="18" t="s">
        <v>74</v>
      </c>
      <c r="Z27" s="19" t="str">
        <f t="shared" si="21"/>
        <v>2</v>
      </c>
      <c r="AA27" s="17" t="s">
        <v>74</v>
      </c>
      <c r="AB27" s="18" t="s">
        <v>19</v>
      </c>
      <c r="AC27" s="19">
        <f t="shared" si="22"/>
        <v>0</v>
      </c>
      <c r="AD27" s="28"/>
      <c r="AE27" s="26"/>
      <c r="AF27" s="19"/>
      <c r="AG27" s="21">
        <f t="shared" ref="AG27" si="26">E27+H27+K27+N27+Q27+T27+W27+Z27+AC27+AF27</f>
        <v>20</v>
      </c>
      <c r="AH27" s="22">
        <f>'12.Spieltag'!AJ27</f>
        <v>127</v>
      </c>
      <c r="AI27" s="29">
        <f>'12.Spieltag'!AK27</f>
        <v>11</v>
      </c>
      <c r="AJ27" s="24">
        <f t="shared" ref="AJ27" si="27">AG27+AH27</f>
        <v>147</v>
      </c>
      <c r="AK27" s="25">
        <f t="shared" si="11"/>
        <v>8</v>
      </c>
      <c r="AL27" s="1"/>
    </row>
    <row r="28" spans="1:38" ht="28.2" customHeight="1">
      <c r="AL28" s="1"/>
    </row>
    <row r="29" spans="1:38" ht="28.2" customHeight="1">
      <c r="AL29" s="1"/>
    </row>
    <row r="30" spans="1:38" ht="28.2" customHeight="1">
      <c r="AL30" s="1"/>
    </row>
  </sheetData>
  <sortState xmlns:xlrd2="http://schemas.microsoft.com/office/spreadsheetml/2017/richdata2" ref="A8:AK25">
    <sortCondition ref="A8:A25"/>
  </sortState>
  <phoneticPr fontId="0" type="noConversion"/>
  <conditionalFormatting sqref="F6 C4 I6 I4 AA4 U4 X4 L6 O6 R6 F4 C6 O4 U6 R4 X6 L4 AA6">
    <cfRule type="cellIs" dxfId="106" priority="13" operator="equal">
      <formula>"Schalke 04"</formula>
    </cfRule>
  </conditionalFormatting>
  <conditionalFormatting sqref="A27">
    <cfRule type="colorScale" priority="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27">
    <cfRule type="colorScale" priority="1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8:B27">
    <cfRule type="expression" dxfId="105" priority="8">
      <formula>($AG8&gt;40)</formula>
    </cfRule>
  </conditionalFormatting>
  <conditionalFormatting sqref="A31:A1048576 A1:A3 A5:A26">
    <cfRule type="colorScale" priority="96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6:AL10">
    <cfRule type="top10" dxfId="104" priority="965" rank="3"/>
  </conditionalFormatting>
  <conditionalFormatting sqref="AI8:AI26">
    <cfRule type="colorScale" priority="133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G1:AG1048576">
    <cfRule type="top10" dxfId="103" priority="1" rank="3"/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P30"/>
  <sheetViews>
    <sheetView workbookViewId="0">
      <selection activeCell="AG9" sqref="AG9"/>
    </sheetView>
  </sheetViews>
  <sheetFormatPr baseColWidth="10" defaultColWidth="11.44140625" defaultRowHeight="10.199999999999999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>
      <c r="AD1" s="68"/>
      <c r="AE1" s="69"/>
      <c r="AF1" s="69"/>
      <c r="AK1" s="32"/>
    </row>
    <row r="2" spans="1:42" ht="11.4">
      <c r="B2" s="16"/>
      <c r="AD2" s="68"/>
      <c r="AE2" s="70"/>
      <c r="AF2" s="70"/>
    </row>
    <row r="3" spans="1:42" ht="11.4">
      <c r="B3" s="16"/>
      <c r="AD3" s="68"/>
      <c r="AE3" s="69"/>
      <c r="AF3" s="69"/>
    </row>
    <row r="4" spans="1:42" ht="16.2" thickBot="1">
      <c r="A4" s="2" t="s">
        <v>34</v>
      </c>
      <c r="B4" s="16"/>
      <c r="C4" s="68" t="s">
        <v>18</v>
      </c>
      <c r="F4" s="68" t="s">
        <v>71</v>
      </c>
      <c r="I4" s="68" t="s">
        <v>69</v>
      </c>
      <c r="L4" s="68" t="s">
        <v>57</v>
      </c>
      <c r="O4" s="68" t="s">
        <v>14</v>
      </c>
      <c r="R4" s="68" t="s">
        <v>67</v>
      </c>
      <c r="U4" s="68" t="s">
        <v>70</v>
      </c>
      <c r="X4" s="68" t="s">
        <v>15</v>
      </c>
      <c r="AA4" s="68" t="s">
        <v>12</v>
      </c>
      <c r="AD4" s="67"/>
      <c r="AE4" s="71"/>
      <c r="AF4" s="71"/>
      <c r="AK4" s="45"/>
    </row>
    <row r="5" spans="1:42" ht="13.8" thickBot="1">
      <c r="B5" s="16"/>
      <c r="AD5" s="67"/>
      <c r="AE5" s="71"/>
      <c r="AF5" s="71"/>
      <c r="AG5" s="83" t="s">
        <v>22</v>
      </c>
      <c r="AH5" s="30"/>
      <c r="AI5" s="30"/>
      <c r="AJ5" s="31"/>
      <c r="AK5" s="45"/>
      <c r="AL5" s="1"/>
    </row>
    <row r="6" spans="1:42" ht="16.2" thickBot="1">
      <c r="C6" s="68" t="s">
        <v>58</v>
      </c>
      <c r="F6" s="68" t="s">
        <v>17</v>
      </c>
      <c r="I6" s="68" t="s">
        <v>56</v>
      </c>
      <c r="L6" s="68" t="s">
        <v>13</v>
      </c>
      <c r="O6" s="68" t="s">
        <v>68</v>
      </c>
      <c r="R6" s="68" t="s">
        <v>11</v>
      </c>
      <c r="U6" s="68" t="s">
        <v>59</v>
      </c>
      <c r="X6" s="68" t="s">
        <v>16</v>
      </c>
      <c r="AA6" s="68" t="s">
        <v>21</v>
      </c>
      <c r="AD6" s="67"/>
      <c r="AE6" s="67"/>
      <c r="AF6" s="67"/>
      <c r="AG6" s="84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>
      <c r="A7" s="8" t="s">
        <v>6</v>
      </c>
      <c r="B7" s="14" t="s">
        <v>7</v>
      </c>
      <c r="C7" s="76" t="s">
        <v>74</v>
      </c>
      <c r="D7" s="76" t="s">
        <v>2</v>
      </c>
      <c r="E7" s="77" t="s">
        <v>1</v>
      </c>
      <c r="F7" s="76" t="s">
        <v>76</v>
      </c>
      <c r="G7" s="76" t="s">
        <v>74</v>
      </c>
      <c r="H7" s="77" t="s">
        <v>1</v>
      </c>
      <c r="I7" s="76" t="s">
        <v>76</v>
      </c>
      <c r="J7" s="76" t="s">
        <v>74</v>
      </c>
      <c r="K7" s="77" t="s">
        <v>1</v>
      </c>
      <c r="L7" s="76" t="s">
        <v>19</v>
      </c>
      <c r="M7" s="76" t="s">
        <v>74</v>
      </c>
      <c r="N7" s="77" t="s">
        <v>1</v>
      </c>
      <c r="O7" s="76" t="s">
        <v>76</v>
      </c>
      <c r="P7" s="76" t="s">
        <v>19</v>
      </c>
      <c r="Q7" s="77" t="s">
        <v>1</v>
      </c>
      <c r="R7" s="76" t="s">
        <v>2</v>
      </c>
      <c r="S7" s="76" t="s">
        <v>76</v>
      </c>
      <c r="T7" s="77" t="s">
        <v>1</v>
      </c>
      <c r="U7" s="76" t="s">
        <v>76</v>
      </c>
      <c r="V7" s="76" t="s">
        <v>74</v>
      </c>
      <c r="W7" s="77" t="s">
        <v>1</v>
      </c>
      <c r="X7" s="76" t="s">
        <v>19</v>
      </c>
      <c r="Y7" s="76" t="s">
        <v>76</v>
      </c>
      <c r="Z7" s="77" t="s">
        <v>1</v>
      </c>
      <c r="AA7" s="76" t="s">
        <v>20</v>
      </c>
      <c r="AB7" s="76" t="s">
        <v>19</v>
      </c>
      <c r="AC7" s="77" t="s">
        <v>1</v>
      </c>
      <c r="AD7" s="78"/>
      <c r="AE7" s="78"/>
      <c r="AF7" s="79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65</v>
      </c>
      <c r="AM7" s="38"/>
      <c r="AN7" s="34"/>
      <c r="AO7" s="39" t="s">
        <v>19</v>
      </c>
    </row>
    <row r="8" spans="1:42" ht="24.9" customHeight="1" thickBot="1">
      <c r="A8" s="29">
        <f t="shared" ref="A8" si="0">AK8</f>
        <v>2</v>
      </c>
      <c r="B8" s="21" t="s">
        <v>85</v>
      </c>
      <c r="C8" s="17" t="s">
        <v>2</v>
      </c>
      <c r="D8" s="18" t="s">
        <v>74</v>
      </c>
      <c r="E8" s="19">
        <f t="shared" ref="E8" si="1">IF(OR(EXACT($C$7,C8)*(EXACT($D$7,D8)))=TRUE,$AO$9,IF(($D$7-$C$7=D8-C8),$AO$8,IF(OR(EXACT($C$7&gt;$D$7,C8&gt;D8)*EXACT($C$7=$D$7,C8=D8)*EXACT($C$7&lt;$D$7,C8&lt;D8)),$AO$7,0)))</f>
        <v>0</v>
      </c>
      <c r="F8" s="17" t="s">
        <v>74</v>
      </c>
      <c r="G8" s="18" t="s">
        <v>2</v>
      </c>
      <c r="H8" s="19" t="str">
        <f t="shared" ref="H8" si="2">IF(OR(EXACT($F$7,F8)*(EXACT($G$7,G8)))=TRUE,$AO$9,IF(($G$7-$F$7=G8-F8),$AO$8,IF(OR(EXACT($F$7&gt;$G$7,F8&gt;G8)*EXACT($F$7=$G$7,F8=G8)*EXACT($F$7&lt;$G$7,F8&lt;G8)),$AO$7,0)))</f>
        <v>2</v>
      </c>
      <c r="I8" s="17" t="s">
        <v>74</v>
      </c>
      <c r="J8" s="18" t="s">
        <v>74</v>
      </c>
      <c r="K8" s="19">
        <f t="shared" ref="K8" si="3">IF(OR(EXACT($I$7,I8)*(EXACT($J$7,J8)))=TRUE,$AO$9,IF(($J$7-$I$7=J8-I8),$AO$8,IF(OR(EXACT($I$7&gt;$J$7,I8&gt;J8)*EXACT($I$7=$J$7,I8=J8)*EXACT($I$7&lt;$J$7,I8&lt;J8)),$AO$7,0)))</f>
        <v>0</v>
      </c>
      <c r="L8" s="17" t="s">
        <v>74</v>
      </c>
      <c r="M8" s="18" t="s">
        <v>2</v>
      </c>
      <c r="N8" s="66">
        <f t="shared" ref="N8" si="4">IF(OR(EXACT($L$7,L8)*(EXACT($M$7,M8)))=TRUE,$AO$9,IF(($M$7-$L$7=M8-L8),$AO$8,IF(OR(EXACT($L$7&gt;$M$7,L8&gt;M8)*EXACT($L$7=$M$7,L8=M8)*EXACT($L$7&lt;$M$7,L8&lt;M8)),$AO$7,0)))</f>
        <v>0</v>
      </c>
      <c r="O8" s="17" t="s">
        <v>19</v>
      </c>
      <c r="P8" s="18" t="s">
        <v>19</v>
      </c>
      <c r="Q8" s="19">
        <f t="shared" ref="Q8" si="5">IF(OR(EXACT($O$7,O8)*(EXACT($P$7,P8)))=TRUE,$AO$9,IF(($P$7-$O$7=P8-O8),$AO$8,IF(OR(EXACT($O$7&gt;$P$7,O8&gt;P8)*EXACT($O$7=$P$7,O8=P8)*EXACT($O$7&lt;$P$7,O8&lt;P8)),$AO$7,0)))</f>
        <v>0</v>
      </c>
      <c r="R8" s="17" t="s">
        <v>74</v>
      </c>
      <c r="S8" s="18" t="s">
        <v>74</v>
      </c>
      <c r="T8" s="85">
        <f>IF(OR(EXACT($R$7,R8)*(EXACT($S$7,S8)))=TRUE,$AO$9,IF(($S$7-$R$7=S8-R8),$AO$8,IF(OR(EXACT($R$7&gt;$S$7,R8&gt;S8)*EXACT($R$7=$S$7,R8=S8)*EXACT($R$7&lt;$S$7,R8&lt;S8)),$AO$7,0)))*2*2</f>
        <v>0</v>
      </c>
      <c r="U8" s="17" t="s">
        <v>19</v>
      </c>
      <c r="V8" s="18" t="s">
        <v>2</v>
      </c>
      <c r="W8" s="66" t="str">
        <f t="shared" ref="W8:W27" si="6">IF(OR(EXACT($U$7,U8)*(EXACT($V$7,V8)))=TRUE,$AO$9,IF(($V$7-$U$7=V8-U8),$AO$8,IF(OR(EXACT($U$7&gt;$V$7,U8&gt;V8)*EXACT($U$7=$V$7,U8=V8)*EXACT($U$7&lt;$V$7,U8&lt;V8)),$AO$7,0)))</f>
        <v>3</v>
      </c>
      <c r="X8" s="17" t="s">
        <v>2</v>
      </c>
      <c r="Y8" s="18" t="s">
        <v>74</v>
      </c>
      <c r="Z8" s="19" t="str">
        <f t="shared" ref="Z8" si="7">IF(OR(EXACT($X$7,X8)*(EXACT($Y$7,Y8)))=TRUE,$AO$9,IF(($Y$7-$X$7=Y8-X8),$AO$8,IF(OR(EXACT($X$7&gt;$Y$7,X8&gt;Y8)*EXACT($X$7=$Y$7,X8=Y8)*EXACT($X$7&lt;$Y$7,X8&lt;Y8)),$AO$7,0)))</f>
        <v>3</v>
      </c>
      <c r="AA8" s="17" t="s">
        <v>77</v>
      </c>
      <c r="AB8" s="18" t="s">
        <v>74</v>
      </c>
      <c r="AC8" s="19" t="str">
        <f t="shared" ref="AC8" si="8">IF(OR(EXACT($AA$7,AA8)*(EXACT($AB$7,AB8)))=TRUE,$AO$9,IF(($AB$7-$AA$7=AB8-AA8),$AO$8,IF(OR(EXACT($AA$7&gt;$AB$7,AA8&gt;AB8)*EXACT($AA$7=$AB$7,AA8=AB8)*EXACT($AA$7&lt;$AB$7,AA8&lt;AB8)),$AO$7,0)))</f>
        <v>3</v>
      </c>
      <c r="AD8" s="20"/>
      <c r="AE8" s="18"/>
      <c r="AF8" s="19"/>
      <c r="AG8" s="21">
        <f t="shared" ref="AG8" si="9">E8+H8+K8+N8+Q8+T8+W8+Z8+AC8+AF8</f>
        <v>11</v>
      </c>
      <c r="AH8" s="22">
        <f>'13.Spieltag'!AJ8</f>
        <v>165</v>
      </c>
      <c r="AI8" s="29">
        <f>'13.Spieltag'!AK8</f>
        <v>2</v>
      </c>
      <c r="AJ8" s="24">
        <f t="shared" ref="AJ8" si="10">AG8+AH8</f>
        <v>176</v>
      </c>
      <c r="AK8" s="25">
        <f t="shared" ref="AK8:AK27" si="11">RANK(AJ8,$AJ$8:$AJ$27)</f>
        <v>2</v>
      </c>
      <c r="AL8" s="40" t="s">
        <v>66</v>
      </c>
      <c r="AM8" s="41"/>
      <c r="AN8" s="41"/>
      <c r="AO8" s="42" t="s">
        <v>2</v>
      </c>
    </row>
    <row r="9" spans="1:42" ht="24.9" customHeight="1" thickBot="1">
      <c r="A9" s="29">
        <f t="shared" ref="A9:A26" si="12">AK9</f>
        <v>15</v>
      </c>
      <c r="B9" s="21" t="s">
        <v>90</v>
      </c>
      <c r="C9" s="17" t="s">
        <v>19</v>
      </c>
      <c r="D9" s="18" t="s">
        <v>74</v>
      </c>
      <c r="E9" s="19">
        <f t="shared" ref="E9:E27" si="13">IF(OR(EXACT($C$7,C9)*(EXACT($D$7,D9)))=TRUE,$AO$9,IF(($D$7-$C$7=D9-C9),$AO$8,IF(OR(EXACT($C$7&gt;$D$7,C9&gt;D9)*EXACT($C$7=$D$7,C9=D9)*EXACT($C$7&lt;$D$7,C9&lt;D9)),$AO$7,0)))</f>
        <v>0</v>
      </c>
      <c r="F9" s="17" t="s">
        <v>74</v>
      </c>
      <c r="G9" s="18" t="s">
        <v>77</v>
      </c>
      <c r="H9" s="19" t="str">
        <f t="shared" ref="H9:H27" si="14">IF(OR(EXACT($F$7,F9)*(EXACT($G$7,G9)))=TRUE,$AO$9,IF(($G$7-$F$7=G9-F9),$AO$8,IF(OR(EXACT($F$7&gt;$G$7,F9&gt;G9)*EXACT($F$7=$G$7,F9=G9)*EXACT($F$7&lt;$G$7,F9&lt;G9)),$AO$7,0)))</f>
        <v>2</v>
      </c>
      <c r="I9" s="17" t="s">
        <v>19</v>
      </c>
      <c r="J9" s="18" t="s">
        <v>76</v>
      </c>
      <c r="K9" s="19">
        <f t="shared" ref="K9:K27" si="15">IF(OR(EXACT($I$7,I9)*(EXACT($J$7,J9)))=TRUE,$AO$9,IF(($J$7-$I$7=J9-I9),$AO$8,IF(OR(EXACT($I$7&gt;$J$7,I9&gt;J9)*EXACT($I$7=$J$7,I9=J9)*EXACT($I$7&lt;$J$7,I9&lt;J9)),$AO$7,0)))</f>
        <v>0</v>
      </c>
      <c r="L9" s="17" t="s">
        <v>19</v>
      </c>
      <c r="M9" s="18" t="s">
        <v>19</v>
      </c>
      <c r="N9" s="66">
        <f t="shared" ref="N9:N27" si="16">IF(OR(EXACT($L$7,L9)*(EXACT($M$7,M9)))=TRUE,$AO$9,IF(($M$7-$L$7=M9-L9),$AO$8,IF(OR(EXACT($L$7&gt;$M$7,L9&gt;M9)*EXACT($L$7=$M$7,L9=M9)*EXACT($L$7&lt;$M$7,L9&lt;M9)),$AO$7,0)))</f>
        <v>0</v>
      </c>
      <c r="O9" s="17" t="s">
        <v>74</v>
      </c>
      <c r="P9" s="18" t="s">
        <v>2</v>
      </c>
      <c r="Q9" s="19" t="str">
        <f t="shared" ref="Q9:Q27" si="17">IF(OR(EXACT($O$7,O9)*(EXACT($P$7,P9)))=TRUE,$AO$9,IF(($P$7-$O$7=P9-O9),$AO$8,IF(OR(EXACT($O$7&gt;$P$7,O9&gt;P9)*EXACT($O$7=$P$7,O9=P9)*EXACT($O$7&lt;$P$7,O9&lt;P9)),$AO$7,0)))</f>
        <v>3</v>
      </c>
      <c r="R9" s="17" t="s">
        <v>74</v>
      </c>
      <c r="S9" s="18" t="s">
        <v>19</v>
      </c>
      <c r="T9" s="85">
        <f t="shared" ref="T9:T25" si="18">IF(OR(EXACT($R$7,R9)*(EXACT($S$7,S9)))=TRUE,$AO$9,IF(($S$7-$R$7=S9-R9),$AO$8,IF(OR(EXACT($R$7&gt;$S$7,R9&gt;S9)*EXACT($R$7=$S$7,R9=S9)*EXACT($R$7&lt;$S$7,R9&lt;S9)),$AO$7,0)))*2*2</f>
        <v>0</v>
      </c>
      <c r="U9" s="17" t="s">
        <v>76</v>
      </c>
      <c r="V9" s="18" t="s">
        <v>2</v>
      </c>
      <c r="W9" s="66" t="str">
        <f t="shared" si="6"/>
        <v>2</v>
      </c>
      <c r="X9" s="17" t="s">
        <v>2</v>
      </c>
      <c r="Y9" s="18" t="s">
        <v>2</v>
      </c>
      <c r="Z9" s="19">
        <f t="shared" ref="Z9:Z27" si="19">IF(OR(EXACT($X$7,X9)*(EXACT($Y$7,Y9)))=TRUE,$AO$9,IF(($Y$7-$X$7=Y9-X9),$AO$8,IF(OR(EXACT($X$7&gt;$Y$7,X9&gt;Y9)*EXACT($X$7=$Y$7,X9=Y9)*EXACT($X$7&lt;$Y$7,X9&lt;Y9)),$AO$7,0)))</f>
        <v>0</v>
      </c>
      <c r="AA9" s="17" t="s">
        <v>77</v>
      </c>
      <c r="AB9" s="18" t="s">
        <v>76</v>
      </c>
      <c r="AC9" s="19" t="str">
        <f t="shared" ref="AC9:AC27" si="20">IF(OR(EXACT($AA$7,AA9)*(EXACT($AB$7,AB9)))=TRUE,$AO$9,IF(($AB$7-$AA$7=AB9-AA9),$AO$8,IF(OR(EXACT($AA$7&gt;$AB$7,AA9&gt;AB9)*EXACT($AA$7=$AB$7,AA9=AB9)*EXACT($AA$7&lt;$AB$7,AA9&lt;AB9)),$AO$7,0)))</f>
        <v>2</v>
      </c>
      <c r="AD9" s="28"/>
      <c r="AE9" s="26"/>
      <c r="AF9" s="19"/>
      <c r="AG9" s="21">
        <f t="shared" ref="AG9:AG25" si="21">E9+H9+K9+N9+Q9+T9+W9+Z9+AC9+AF9</f>
        <v>9</v>
      </c>
      <c r="AH9" s="22">
        <f>'13.Spieltag'!AJ9</f>
        <v>117</v>
      </c>
      <c r="AI9" s="29">
        <f>'13.Spieltag'!AK9</f>
        <v>15</v>
      </c>
      <c r="AJ9" s="24">
        <f t="shared" ref="AJ9:AJ25" si="22">AG9+AH9</f>
        <v>126</v>
      </c>
      <c r="AK9" s="25">
        <f t="shared" si="11"/>
        <v>15</v>
      </c>
      <c r="AL9" s="37" t="s">
        <v>23</v>
      </c>
      <c r="AM9" s="34"/>
      <c r="AN9" s="43"/>
      <c r="AO9" s="44" t="s">
        <v>20</v>
      </c>
    </row>
    <row r="10" spans="1:42" ht="24.9" customHeight="1" thickBot="1">
      <c r="A10" s="29">
        <f t="shared" si="12"/>
        <v>5</v>
      </c>
      <c r="B10" s="21" t="s">
        <v>95</v>
      </c>
      <c r="C10" s="17" t="s">
        <v>19</v>
      </c>
      <c r="D10" s="18" t="s">
        <v>74</v>
      </c>
      <c r="E10" s="19">
        <f t="shared" si="13"/>
        <v>0</v>
      </c>
      <c r="F10" s="17" t="s">
        <v>76</v>
      </c>
      <c r="G10" s="18" t="s">
        <v>2</v>
      </c>
      <c r="H10" s="19" t="str">
        <f t="shared" si="14"/>
        <v>2</v>
      </c>
      <c r="I10" s="17" t="s">
        <v>19</v>
      </c>
      <c r="J10" s="18" t="s">
        <v>74</v>
      </c>
      <c r="K10" s="19">
        <f t="shared" si="15"/>
        <v>0</v>
      </c>
      <c r="L10" s="17" t="s">
        <v>74</v>
      </c>
      <c r="M10" s="18" t="s">
        <v>2</v>
      </c>
      <c r="N10" s="66">
        <f t="shared" si="16"/>
        <v>0</v>
      </c>
      <c r="O10" s="17" t="s">
        <v>19</v>
      </c>
      <c r="P10" s="18" t="s">
        <v>74</v>
      </c>
      <c r="Q10" s="19">
        <f t="shared" si="17"/>
        <v>0</v>
      </c>
      <c r="R10" s="17" t="s">
        <v>74</v>
      </c>
      <c r="S10" s="18" t="s">
        <v>19</v>
      </c>
      <c r="T10" s="85">
        <f t="shared" si="18"/>
        <v>0</v>
      </c>
      <c r="U10" s="17" t="s">
        <v>74</v>
      </c>
      <c r="V10" s="18" t="s">
        <v>19</v>
      </c>
      <c r="W10" s="66" t="str">
        <f t="shared" si="6"/>
        <v>3</v>
      </c>
      <c r="X10" s="17" t="s">
        <v>19</v>
      </c>
      <c r="Y10" s="18" t="s">
        <v>74</v>
      </c>
      <c r="Z10" s="19" t="str">
        <f t="shared" si="19"/>
        <v>2</v>
      </c>
      <c r="AA10" s="17" t="s">
        <v>2</v>
      </c>
      <c r="AB10" s="18" t="s">
        <v>76</v>
      </c>
      <c r="AC10" s="19" t="str">
        <f t="shared" si="20"/>
        <v>3</v>
      </c>
      <c r="AD10" s="28"/>
      <c r="AE10" s="26"/>
      <c r="AF10" s="19"/>
      <c r="AG10" s="21">
        <f t="shared" si="21"/>
        <v>10</v>
      </c>
      <c r="AH10" s="22">
        <f>'13.Spieltag'!AJ10</f>
        <v>153</v>
      </c>
      <c r="AI10" s="29">
        <f>'13.Spieltag'!AK10</f>
        <v>6</v>
      </c>
      <c r="AJ10" s="24">
        <f t="shared" si="22"/>
        <v>163</v>
      </c>
      <c r="AK10" s="25">
        <f t="shared" si="11"/>
        <v>5</v>
      </c>
      <c r="AL10" s="80"/>
      <c r="AM10" s="81"/>
      <c r="AN10" s="81"/>
      <c r="AO10" s="82"/>
    </row>
    <row r="11" spans="1:42" ht="24.9" customHeight="1" thickBot="1">
      <c r="A11" s="29">
        <f t="shared" si="12"/>
        <v>8</v>
      </c>
      <c r="B11" s="21" t="s">
        <v>98</v>
      </c>
      <c r="C11" s="17" t="s">
        <v>19</v>
      </c>
      <c r="D11" s="18" t="s">
        <v>19</v>
      </c>
      <c r="E11" s="19">
        <f t="shared" si="13"/>
        <v>0</v>
      </c>
      <c r="F11" s="17" t="s">
        <v>74</v>
      </c>
      <c r="G11" s="18" t="s">
        <v>2</v>
      </c>
      <c r="H11" s="19" t="str">
        <f t="shared" si="14"/>
        <v>2</v>
      </c>
      <c r="I11" s="17" t="s">
        <v>19</v>
      </c>
      <c r="J11" s="18" t="s">
        <v>74</v>
      </c>
      <c r="K11" s="19">
        <f t="shared" si="15"/>
        <v>0</v>
      </c>
      <c r="L11" s="17" t="s">
        <v>19</v>
      </c>
      <c r="M11" s="18" t="s">
        <v>2</v>
      </c>
      <c r="N11" s="66">
        <f t="shared" si="16"/>
        <v>0</v>
      </c>
      <c r="O11" s="17" t="s">
        <v>74</v>
      </c>
      <c r="P11" s="18" t="s">
        <v>74</v>
      </c>
      <c r="Q11" s="19">
        <f t="shared" si="17"/>
        <v>0</v>
      </c>
      <c r="R11" s="17" t="s">
        <v>74</v>
      </c>
      <c r="S11" s="18" t="s">
        <v>74</v>
      </c>
      <c r="T11" s="85">
        <f t="shared" si="18"/>
        <v>0</v>
      </c>
      <c r="U11" s="17" t="s">
        <v>74</v>
      </c>
      <c r="V11" s="18" t="s">
        <v>19</v>
      </c>
      <c r="W11" s="66" t="str">
        <f t="shared" si="6"/>
        <v>3</v>
      </c>
      <c r="X11" s="17" t="s">
        <v>19</v>
      </c>
      <c r="Y11" s="18" t="s">
        <v>74</v>
      </c>
      <c r="Z11" s="19" t="str">
        <f t="shared" si="19"/>
        <v>2</v>
      </c>
      <c r="AA11" s="17" t="s">
        <v>2</v>
      </c>
      <c r="AB11" s="18" t="s">
        <v>74</v>
      </c>
      <c r="AC11" s="19" t="str">
        <f t="shared" si="20"/>
        <v>2</v>
      </c>
      <c r="AD11" s="28"/>
      <c r="AE11" s="26"/>
      <c r="AF11" s="19"/>
      <c r="AG11" s="21">
        <f t="shared" si="21"/>
        <v>9</v>
      </c>
      <c r="AH11" s="22">
        <f>'13.Spieltag'!AJ11</f>
        <v>147</v>
      </c>
      <c r="AI11" s="29">
        <f>'13.Spieltag'!AK11</f>
        <v>8</v>
      </c>
      <c r="AJ11" s="24">
        <f t="shared" si="22"/>
        <v>156</v>
      </c>
      <c r="AK11" s="25">
        <f t="shared" si="11"/>
        <v>8</v>
      </c>
      <c r="AL11" s="1"/>
      <c r="AP11" s="67"/>
    </row>
    <row r="12" spans="1:42" ht="24.9" customHeight="1" thickBot="1">
      <c r="A12" s="29">
        <f t="shared" si="12"/>
        <v>1</v>
      </c>
      <c r="B12" s="21" t="s">
        <v>88</v>
      </c>
      <c r="C12" s="17" t="s">
        <v>19</v>
      </c>
      <c r="D12" s="18" t="s">
        <v>74</v>
      </c>
      <c r="E12" s="19">
        <f t="shared" si="13"/>
        <v>0</v>
      </c>
      <c r="F12" s="17" t="s">
        <v>74</v>
      </c>
      <c r="G12" s="18" t="s">
        <v>19</v>
      </c>
      <c r="H12" s="19" t="str">
        <f t="shared" si="14"/>
        <v>3</v>
      </c>
      <c r="I12" s="17" t="s">
        <v>19</v>
      </c>
      <c r="J12" s="18" t="s">
        <v>19</v>
      </c>
      <c r="K12" s="19">
        <f t="shared" si="15"/>
        <v>0</v>
      </c>
      <c r="L12" s="17" t="s">
        <v>74</v>
      </c>
      <c r="M12" s="18" t="s">
        <v>19</v>
      </c>
      <c r="N12" s="66">
        <f t="shared" si="16"/>
        <v>0</v>
      </c>
      <c r="O12" s="17" t="s">
        <v>74</v>
      </c>
      <c r="P12" s="18" t="s">
        <v>19</v>
      </c>
      <c r="Q12" s="19" t="str">
        <f t="shared" si="17"/>
        <v>2</v>
      </c>
      <c r="R12" s="17" t="s">
        <v>74</v>
      </c>
      <c r="S12" s="18" t="s">
        <v>19</v>
      </c>
      <c r="T12" s="19">
        <f>IF(OR(EXACT($R$7,R12)*(EXACT($S$7,S12)))=TRUE,$AO$9,IF(($S$7-$R$7=S12-R12),$AO$8,IF(OR(EXACT($R$7&gt;$S$7,R12&gt;S12)*EXACT($R$7=$S$7,R12=S12)*EXACT($R$7&lt;$S$7,R12&lt;S12)),$AO$7,0)))*2</f>
        <v>0</v>
      </c>
      <c r="U12" s="17" t="s">
        <v>74</v>
      </c>
      <c r="V12" s="18" t="s">
        <v>2</v>
      </c>
      <c r="W12" s="85">
        <f>IF(OR(EXACT($U$7,U12)*(EXACT($V$7,V12)))=TRUE,$AO$9,IF(($V$7-$U$7=V12-U12),$AO$8,IF(OR(EXACT($U$7&gt;$V$7,U12&gt;V12)*EXACT($U$7=$V$7,U12=V12)*EXACT($U$7&lt;$V$7,U12&lt;V12)),$AO$7,0)))*2</f>
        <v>4</v>
      </c>
      <c r="X12" s="17" t="s">
        <v>19</v>
      </c>
      <c r="Y12" s="18" t="s">
        <v>74</v>
      </c>
      <c r="Z12" s="19" t="str">
        <f t="shared" si="19"/>
        <v>2</v>
      </c>
      <c r="AA12" s="17" t="s">
        <v>2</v>
      </c>
      <c r="AB12" s="18" t="s">
        <v>76</v>
      </c>
      <c r="AC12" s="19" t="str">
        <f t="shared" si="20"/>
        <v>3</v>
      </c>
      <c r="AD12" s="28"/>
      <c r="AE12" s="26"/>
      <c r="AF12" s="19"/>
      <c r="AG12" s="21">
        <f t="shared" si="21"/>
        <v>14</v>
      </c>
      <c r="AH12" s="22">
        <f>'13.Spieltag'!AJ12</f>
        <v>184</v>
      </c>
      <c r="AI12" s="29">
        <f>'13.Spieltag'!AK12</f>
        <v>1</v>
      </c>
      <c r="AJ12" s="24">
        <f t="shared" si="22"/>
        <v>198</v>
      </c>
      <c r="AK12" s="25">
        <f t="shared" si="11"/>
        <v>1</v>
      </c>
      <c r="AL12" s="1"/>
    </row>
    <row r="13" spans="1:42" ht="24.9" customHeight="1" thickBot="1">
      <c r="A13" s="29">
        <f t="shared" si="12"/>
        <v>12</v>
      </c>
      <c r="B13" s="21" t="s">
        <v>75</v>
      </c>
      <c r="C13" s="17" t="s">
        <v>74</v>
      </c>
      <c r="D13" s="18" t="s">
        <v>74</v>
      </c>
      <c r="E13" s="19">
        <f t="shared" si="13"/>
        <v>0</v>
      </c>
      <c r="F13" s="17" t="s">
        <v>19</v>
      </c>
      <c r="G13" s="18" t="s">
        <v>74</v>
      </c>
      <c r="H13" s="19">
        <f t="shared" si="14"/>
        <v>0</v>
      </c>
      <c r="I13" s="17" t="s">
        <v>74</v>
      </c>
      <c r="J13" s="18" t="s">
        <v>76</v>
      </c>
      <c r="K13" s="19">
        <f t="shared" si="15"/>
        <v>0</v>
      </c>
      <c r="L13" s="17" t="s">
        <v>74</v>
      </c>
      <c r="M13" s="18" t="s">
        <v>19</v>
      </c>
      <c r="N13" s="66">
        <f t="shared" si="16"/>
        <v>0</v>
      </c>
      <c r="O13" s="17" t="s">
        <v>74</v>
      </c>
      <c r="P13" s="18" t="s">
        <v>74</v>
      </c>
      <c r="Q13" s="19">
        <f t="shared" si="17"/>
        <v>0</v>
      </c>
      <c r="R13" s="17" t="s">
        <v>76</v>
      </c>
      <c r="S13" s="18" t="s">
        <v>74</v>
      </c>
      <c r="T13" s="85">
        <f t="shared" si="18"/>
        <v>0</v>
      </c>
      <c r="U13" s="17" t="s">
        <v>74</v>
      </c>
      <c r="V13" s="18" t="s">
        <v>19</v>
      </c>
      <c r="W13" s="66" t="str">
        <f t="shared" si="6"/>
        <v>3</v>
      </c>
      <c r="X13" s="17" t="s">
        <v>19</v>
      </c>
      <c r="Y13" s="18" t="s">
        <v>19</v>
      </c>
      <c r="Z13" s="19">
        <f t="shared" si="19"/>
        <v>0</v>
      </c>
      <c r="AA13" s="17" t="s">
        <v>77</v>
      </c>
      <c r="AB13" s="18" t="s">
        <v>76</v>
      </c>
      <c r="AC13" s="19" t="str">
        <f t="shared" si="20"/>
        <v>2</v>
      </c>
      <c r="AD13" s="27"/>
      <c r="AE13" s="26"/>
      <c r="AF13" s="19"/>
      <c r="AG13" s="21">
        <f t="shared" si="21"/>
        <v>5</v>
      </c>
      <c r="AH13" s="22">
        <f>'13.Spieltag'!AJ13</f>
        <v>135</v>
      </c>
      <c r="AI13" s="29">
        <f>'13.Spieltag'!AK13</f>
        <v>11</v>
      </c>
      <c r="AJ13" s="24">
        <f t="shared" si="22"/>
        <v>140</v>
      </c>
      <c r="AK13" s="25">
        <f t="shared" si="11"/>
        <v>12</v>
      </c>
      <c r="AL13" s="1"/>
    </row>
    <row r="14" spans="1:42" ht="24.9" customHeight="1" thickBot="1">
      <c r="A14" s="29">
        <f t="shared" si="12"/>
        <v>4</v>
      </c>
      <c r="B14" s="21" t="s">
        <v>93</v>
      </c>
      <c r="C14" s="17" t="s">
        <v>74</v>
      </c>
      <c r="D14" s="18" t="s">
        <v>74</v>
      </c>
      <c r="E14" s="19">
        <f t="shared" si="13"/>
        <v>0</v>
      </c>
      <c r="F14" s="17" t="s">
        <v>74</v>
      </c>
      <c r="G14" s="18" t="s">
        <v>2</v>
      </c>
      <c r="H14" s="19" t="str">
        <f t="shared" si="14"/>
        <v>2</v>
      </c>
      <c r="I14" s="17" t="s">
        <v>19</v>
      </c>
      <c r="J14" s="18" t="s">
        <v>74</v>
      </c>
      <c r="K14" s="19">
        <f t="shared" si="15"/>
        <v>0</v>
      </c>
      <c r="L14" s="17" t="s">
        <v>74</v>
      </c>
      <c r="M14" s="18" t="s">
        <v>2</v>
      </c>
      <c r="N14" s="66">
        <f t="shared" si="16"/>
        <v>0</v>
      </c>
      <c r="O14" s="17" t="s">
        <v>19</v>
      </c>
      <c r="P14" s="18" t="s">
        <v>19</v>
      </c>
      <c r="Q14" s="19">
        <f t="shared" si="17"/>
        <v>0</v>
      </c>
      <c r="R14" s="17" t="s">
        <v>74</v>
      </c>
      <c r="S14" s="18" t="s">
        <v>19</v>
      </c>
      <c r="T14" s="85">
        <f t="shared" si="18"/>
        <v>0</v>
      </c>
      <c r="U14" s="17" t="s">
        <v>74</v>
      </c>
      <c r="V14" s="18" t="s">
        <v>2</v>
      </c>
      <c r="W14" s="66" t="str">
        <f t="shared" si="6"/>
        <v>2</v>
      </c>
      <c r="X14" s="17" t="s">
        <v>19</v>
      </c>
      <c r="Y14" s="18" t="s">
        <v>19</v>
      </c>
      <c r="Z14" s="19">
        <f t="shared" si="19"/>
        <v>0</v>
      </c>
      <c r="AA14" s="17" t="s">
        <v>77</v>
      </c>
      <c r="AB14" s="18" t="s">
        <v>76</v>
      </c>
      <c r="AC14" s="19" t="str">
        <f t="shared" si="20"/>
        <v>2</v>
      </c>
      <c r="AD14" s="28"/>
      <c r="AE14" s="26"/>
      <c r="AF14" s="19"/>
      <c r="AG14" s="21">
        <f t="shared" si="21"/>
        <v>6</v>
      </c>
      <c r="AH14" s="22">
        <f>'13.Spieltag'!AJ14</f>
        <v>163</v>
      </c>
      <c r="AI14" s="29">
        <f>'13.Spieltag'!AK14</f>
        <v>4</v>
      </c>
      <c r="AJ14" s="24">
        <f t="shared" si="22"/>
        <v>169</v>
      </c>
      <c r="AK14" s="25">
        <f t="shared" si="11"/>
        <v>4</v>
      </c>
      <c r="AL14" s="1"/>
    </row>
    <row r="15" spans="1:42" ht="24.9" customHeight="1" thickBot="1">
      <c r="A15" s="29">
        <f t="shared" si="12"/>
        <v>9</v>
      </c>
      <c r="B15" s="21" t="s">
        <v>81</v>
      </c>
      <c r="C15" s="17"/>
      <c r="D15" s="18"/>
      <c r="E15" s="19"/>
      <c r="F15" s="17"/>
      <c r="G15" s="18"/>
      <c r="H15" s="19"/>
      <c r="I15" s="17"/>
      <c r="J15" s="18"/>
      <c r="K15" s="19"/>
      <c r="L15" s="17"/>
      <c r="M15" s="18"/>
      <c r="N15" s="66"/>
      <c r="O15" s="17"/>
      <c r="P15" s="18"/>
      <c r="Q15" s="19"/>
      <c r="R15" s="17"/>
      <c r="S15" s="18"/>
      <c r="T15" s="85"/>
      <c r="U15" s="17"/>
      <c r="V15" s="18"/>
      <c r="W15" s="66"/>
      <c r="X15" s="17"/>
      <c r="Y15" s="18"/>
      <c r="Z15" s="19"/>
      <c r="AA15" s="17"/>
      <c r="AB15" s="18"/>
      <c r="AC15" s="19"/>
      <c r="AD15" s="28"/>
      <c r="AE15" s="26"/>
      <c r="AF15" s="19"/>
      <c r="AG15" s="21">
        <f t="shared" si="21"/>
        <v>0</v>
      </c>
      <c r="AH15" s="22">
        <f>'13.Spieltag'!AJ15</f>
        <v>151</v>
      </c>
      <c r="AI15" s="29">
        <f>'13.Spieltag'!AK15</f>
        <v>7</v>
      </c>
      <c r="AJ15" s="24">
        <f t="shared" si="22"/>
        <v>151</v>
      </c>
      <c r="AK15" s="25">
        <f t="shared" si="11"/>
        <v>9</v>
      </c>
      <c r="AL15" s="1"/>
    </row>
    <row r="16" spans="1:42" ht="24.9" customHeight="1" thickBot="1">
      <c r="A16" s="29">
        <f t="shared" si="12"/>
        <v>14</v>
      </c>
      <c r="B16" s="21" t="s">
        <v>87</v>
      </c>
      <c r="C16" s="17" t="s">
        <v>19</v>
      </c>
      <c r="D16" s="18" t="s">
        <v>74</v>
      </c>
      <c r="E16" s="19">
        <f t="shared" si="13"/>
        <v>0</v>
      </c>
      <c r="F16" s="17" t="s">
        <v>74</v>
      </c>
      <c r="G16" s="18" t="s">
        <v>2</v>
      </c>
      <c r="H16" s="19" t="str">
        <f t="shared" si="14"/>
        <v>2</v>
      </c>
      <c r="I16" s="17" t="s">
        <v>19</v>
      </c>
      <c r="J16" s="18" t="s">
        <v>74</v>
      </c>
      <c r="K16" s="19">
        <f t="shared" si="15"/>
        <v>0</v>
      </c>
      <c r="L16" s="17" t="s">
        <v>74</v>
      </c>
      <c r="M16" s="18" t="s">
        <v>74</v>
      </c>
      <c r="N16" s="66">
        <f t="shared" si="16"/>
        <v>0</v>
      </c>
      <c r="O16" s="17" t="s">
        <v>19</v>
      </c>
      <c r="P16" s="18" t="s">
        <v>74</v>
      </c>
      <c r="Q16" s="19">
        <f t="shared" si="17"/>
        <v>0</v>
      </c>
      <c r="R16" s="17" t="s">
        <v>74</v>
      </c>
      <c r="S16" s="18" t="s">
        <v>74</v>
      </c>
      <c r="T16" s="85">
        <f t="shared" si="18"/>
        <v>0</v>
      </c>
      <c r="U16" s="17" t="s">
        <v>74</v>
      </c>
      <c r="V16" s="18" t="s">
        <v>19</v>
      </c>
      <c r="W16" s="66" t="str">
        <f t="shared" si="6"/>
        <v>3</v>
      </c>
      <c r="X16" s="17" t="s">
        <v>2</v>
      </c>
      <c r="Y16" s="18" t="s">
        <v>74</v>
      </c>
      <c r="Z16" s="19" t="str">
        <f t="shared" si="19"/>
        <v>3</v>
      </c>
      <c r="AA16" s="17" t="s">
        <v>2</v>
      </c>
      <c r="AB16" s="18" t="s">
        <v>76</v>
      </c>
      <c r="AC16" s="19" t="str">
        <f t="shared" si="20"/>
        <v>3</v>
      </c>
      <c r="AD16" s="28"/>
      <c r="AE16" s="26"/>
      <c r="AF16" s="19"/>
      <c r="AG16" s="21">
        <f t="shared" si="21"/>
        <v>11</v>
      </c>
      <c r="AH16" s="22">
        <f>'13.Spieltag'!AJ16</f>
        <v>123</v>
      </c>
      <c r="AI16" s="29">
        <f>'13.Spieltag'!AK16</f>
        <v>14</v>
      </c>
      <c r="AJ16" s="24">
        <f t="shared" si="22"/>
        <v>134</v>
      </c>
      <c r="AK16" s="25">
        <f t="shared" si="11"/>
        <v>14</v>
      </c>
      <c r="AL16" s="1"/>
    </row>
    <row r="17" spans="1:38" ht="24.9" customHeight="1" thickBot="1">
      <c r="A17" s="29">
        <f t="shared" si="12"/>
        <v>18</v>
      </c>
      <c r="B17" s="21" t="s">
        <v>80</v>
      </c>
      <c r="C17" s="17" t="s">
        <v>74</v>
      </c>
      <c r="D17" s="18" t="s">
        <v>74</v>
      </c>
      <c r="E17" s="19">
        <f t="shared" si="13"/>
        <v>0</v>
      </c>
      <c r="F17" s="17" t="s">
        <v>76</v>
      </c>
      <c r="G17" s="18" t="s">
        <v>19</v>
      </c>
      <c r="H17" s="19" t="str">
        <f t="shared" si="14"/>
        <v>2</v>
      </c>
      <c r="I17" s="17" t="s">
        <v>74</v>
      </c>
      <c r="J17" s="18" t="s">
        <v>74</v>
      </c>
      <c r="K17" s="19">
        <f t="shared" si="15"/>
        <v>0</v>
      </c>
      <c r="L17" s="17" t="s">
        <v>19</v>
      </c>
      <c r="M17" s="18" t="s">
        <v>2</v>
      </c>
      <c r="N17" s="66">
        <f t="shared" si="16"/>
        <v>0</v>
      </c>
      <c r="O17" s="17" t="s">
        <v>74</v>
      </c>
      <c r="P17" s="18" t="s">
        <v>74</v>
      </c>
      <c r="Q17" s="19">
        <f t="shared" si="17"/>
        <v>0</v>
      </c>
      <c r="R17" s="17" t="s">
        <v>76</v>
      </c>
      <c r="S17" s="18" t="s">
        <v>19</v>
      </c>
      <c r="T17" s="85">
        <f t="shared" si="18"/>
        <v>0</v>
      </c>
      <c r="U17" s="17" t="s">
        <v>77</v>
      </c>
      <c r="V17" s="18" t="s">
        <v>2</v>
      </c>
      <c r="W17" s="66">
        <f t="shared" si="6"/>
        <v>0</v>
      </c>
      <c r="X17" s="17" t="s">
        <v>19</v>
      </c>
      <c r="Y17" s="18" t="s">
        <v>19</v>
      </c>
      <c r="Z17" s="19">
        <f t="shared" si="19"/>
        <v>0</v>
      </c>
      <c r="AA17" s="17" t="s">
        <v>19</v>
      </c>
      <c r="AB17" s="18" t="s">
        <v>76</v>
      </c>
      <c r="AC17" s="19" t="str">
        <f t="shared" si="20"/>
        <v>2</v>
      </c>
      <c r="AD17" s="28"/>
      <c r="AE17" s="26"/>
      <c r="AF17" s="19"/>
      <c r="AG17" s="21">
        <f t="shared" si="21"/>
        <v>4</v>
      </c>
      <c r="AH17" s="22">
        <f>'13.Spieltag'!AJ17</f>
        <v>114</v>
      </c>
      <c r="AI17" s="29">
        <f>'13.Spieltag'!AK17</f>
        <v>16</v>
      </c>
      <c r="AJ17" s="24">
        <f t="shared" si="22"/>
        <v>118</v>
      </c>
      <c r="AK17" s="25">
        <f t="shared" si="11"/>
        <v>18</v>
      </c>
      <c r="AL17" s="1"/>
    </row>
    <row r="18" spans="1:38" ht="24.9" customHeight="1" thickBot="1">
      <c r="A18" s="29">
        <f t="shared" si="12"/>
        <v>20</v>
      </c>
      <c r="B18" s="21" t="s">
        <v>84</v>
      </c>
      <c r="C18" s="17"/>
      <c r="D18" s="18"/>
      <c r="E18" s="19"/>
      <c r="F18" s="17"/>
      <c r="G18" s="18"/>
      <c r="H18" s="19"/>
      <c r="I18" s="17"/>
      <c r="J18" s="18"/>
      <c r="K18" s="19"/>
      <c r="L18" s="17"/>
      <c r="M18" s="18"/>
      <c r="N18" s="66"/>
      <c r="O18" s="17"/>
      <c r="P18" s="18"/>
      <c r="Q18" s="19"/>
      <c r="R18" s="17"/>
      <c r="S18" s="18"/>
      <c r="T18" s="85"/>
      <c r="U18" s="17"/>
      <c r="V18" s="18"/>
      <c r="W18" s="66"/>
      <c r="X18" s="17"/>
      <c r="Y18" s="18"/>
      <c r="Z18" s="19"/>
      <c r="AA18" s="17"/>
      <c r="AB18" s="18"/>
      <c r="AC18" s="19"/>
      <c r="AD18" s="28"/>
      <c r="AE18" s="26"/>
      <c r="AF18" s="19"/>
      <c r="AG18" s="21">
        <f t="shared" si="21"/>
        <v>0</v>
      </c>
      <c r="AH18" s="22">
        <f>'13.Spieltag'!AJ18</f>
        <v>81</v>
      </c>
      <c r="AI18" s="29">
        <f>'13.Spieltag'!AK18</f>
        <v>20</v>
      </c>
      <c r="AJ18" s="24">
        <f t="shared" si="22"/>
        <v>81</v>
      </c>
      <c r="AK18" s="25">
        <f t="shared" si="11"/>
        <v>20</v>
      </c>
      <c r="AL18" s="1"/>
    </row>
    <row r="19" spans="1:38" ht="24.9" customHeight="1" thickBot="1">
      <c r="A19" s="29">
        <f t="shared" si="12"/>
        <v>13</v>
      </c>
      <c r="B19" s="21" t="s">
        <v>89</v>
      </c>
      <c r="C19" s="17" t="s">
        <v>19</v>
      </c>
      <c r="D19" s="18" t="s">
        <v>74</v>
      </c>
      <c r="E19" s="19">
        <f t="shared" si="13"/>
        <v>0</v>
      </c>
      <c r="F19" s="17" t="s">
        <v>76</v>
      </c>
      <c r="G19" s="18" t="s">
        <v>74</v>
      </c>
      <c r="H19" s="19" t="str">
        <f t="shared" si="14"/>
        <v>5</v>
      </c>
      <c r="I19" s="17" t="s">
        <v>74</v>
      </c>
      <c r="J19" s="18" t="s">
        <v>74</v>
      </c>
      <c r="K19" s="19">
        <f t="shared" si="15"/>
        <v>0</v>
      </c>
      <c r="L19" s="17" t="s">
        <v>74</v>
      </c>
      <c r="M19" s="18" t="s">
        <v>19</v>
      </c>
      <c r="N19" s="66">
        <f t="shared" si="16"/>
        <v>0</v>
      </c>
      <c r="O19" s="17" t="s">
        <v>74</v>
      </c>
      <c r="P19" s="18" t="s">
        <v>74</v>
      </c>
      <c r="Q19" s="19">
        <f t="shared" si="17"/>
        <v>0</v>
      </c>
      <c r="R19" s="17" t="s">
        <v>74</v>
      </c>
      <c r="S19" s="18" t="s">
        <v>19</v>
      </c>
      <c r="T19" s="85">
        <f t="shared" si="18"/>
        <v>0</v>
      </c>
      <c r="U19" s="17" t="s">
        <v>74</v>
      </c>
      <c r="V19" s="18" t="s">
        <v>2</v>
      </c>
      <c r="W19" s="66" t="str">
        <f t="shared" si="6"/>
        <v>2</v>
      </c>
      <c r="X19" s="17" t="s">
        <v>74</v>
      </c>
      <c r="Y19" s="18" t="s">
        <v>76</v>
      </c>
      <c r="Z19" s="19" t="str">
        <f t="shared" si="19"/>
        <v>2</v>
      </c>
      <c r="AA19" s="17" t="s">
        <v>20</v>
      </c>
      <c r="AB19" s="18" t="s">
        <v>76</v>
      </c>
      <c r="AC19" s="19" t="str">
        <f t="shared" si="20"/>
        <v>2</v>
      </c>
      <c r="AD19" s="28"/>
      <c r="AE19" s="26"/>
      <c r="AF19" s="19"/>
      <c r="AG19" s="21">
        <f t="shared" si="21"/>
        <v>11</v>
      </c>
      <c r="AH19" s="22">
        <f>'13.Spieltag'!AJ19</f>
        <v>124</v>
      </c>
      <c r="AI19" s="29">
        <f>'13.Spieltag'!AK19</f>
        <v>13</v>
      </c>
      <c r="AJ19" s="24">
        <f t="shared" si="22"/>
        <v>135</v>
      </c>
      <c r="AK19" s="25">
        <f t="shared" si="11"/>
        <v>13</v>
      </c>
      <c r="AL19" s="1"/>
    </row>
    <row r="20" spans="1:38" ht="24.9" customHeight="1" thickBot="1">
      <c r="A20" s="29">
        <f t="shared" si="12"/>
        <v>11</v>
      </c>
      <c r="B20" s="21" t="s">
        <v>83</v>
      </c>
      <c r="C20" s="17" t="s">
        <v>74</v>
      </c>
      <c r="D20" s="18" t="s">
        <v>74</v>
      </c>
      <c r="E20" s="19">
        <f t="shared" si="13"/>
        <v>0</v>
      </c>
      <c r="F20" s="17" t="s">
        <v>76</v>
      </c>
      <c r="G20" s="18" t="s">
        <v>2</v>
      </c>
      <c r="H20" s="19" t="str">
        <f t="shared" si="14"/>
        <v>2</v>
      </c>
      <c r="I20" s="17" t="s">
        <v>76</v>
      </c>
      <c r="J20" s="18" t="s">
        <v>19</v>
      </c>
      <c r="K20" s="19" t="str">
        <f t="shared" si="15"/>
        <v>2</v>
      </c>
      <c r="L20" s="17" t="s">
        <v>74</v>
      </c>
      <c r="M20" s="18" t="s">
        <v>19</v>
      </c>
      <c r="N20" s="66">
        <f t="shared" si="16"/>
        <v>0</v>
      </c>
      <c r="O20" s="17" t="s">
        <v>74</v>
      </c>
      <c r="P20" s="18" t="s">
        <v>74</v>
      </c>
      <c r="Q20" s="19">
        <f t="shared" si="17"/>
        <v>0</v>
      </c>
      <c r="R20" s="17" t="s">
        <v>76</v>
      </c>
      <c r="S20" s="18" t="s">
        <v>74</v>
      </c>
      <c r="T20" s="85">
        <f t="shared" si="18"/>
        <v>0</v>
      </c>
      <c r="U20" s="17" t="s">
        <v>74</v>
      </c>
      <c r="V20" s="18" t="s">
        <v>19</v>
      </c>
      <c r="W20" s="66" t="str">
        <f t="shared" si="6"/>
        <v>3</v>
      </c>
      <c r="X20" s="17" t="s">
        <v>76</v>
      </c>
      <c r="Y20" s="18" t="s">
        <v>74</v>
      </c>
      <c r="Z20" s="19">
        <f t="shared" si="19"/>
        <v>0</v>
      </c>
      <c r="AA20" s="17" t="s">
        <v>2</v>
      </c>
      <c r="AB20" s="18" t="s">
        <v>76</v>
      </c>
      <c r="AC20" s="19" t="str">
        <f t="shared" si="20"/>
        <v>3</v>
      </c>
      <c r="AD20" s="28"/>
      <c r="AE20" s="26"/>
      <c r="AF20" s="19"/>
      <c r="AG20" s="21">
        <f t="shared" si="21"/>
        <v>10</v>
      </c>
      <c r="AH20" s="22">
        <f>'13.Spieltag'!AJ20</f>
        <v>135</v>
      </c>
      <c r="AI20" s="29">
        <f>'13.Spieltag'!AK20</f>
        <v>11</v>
      </c>
      <c r="AJ20" s="24">
        <f t="shared" si="22"/>
        <v>145</v>
      </c>
      <c r="AK20" s="25">
        <f t="shared" si="11"/>
        <v>11</v>
      </c>
      <c r="AL20" s="1"/>
    </row>
    <row r="21" spans="1:38" ht="24.9" customHeight="1" thickBot="1">
      <c r="A21" s="29">
        <f t="shared" si="12"/>
        <v>3</v>
      </c>
      <c r="B21" s="21" t="s">
        <v>86</v>
      </c>
      <c r="C21" s="17" t="s">
        <v>19</v>
      </c>
      <c r="D21" s="18" t="s">
        <v>74</v>
      </c>
      <c r="E21" s="19">
        <f t="shared" si="13"/>
        <v>0</v>
      </c>
      <c r="F21" s="17" t="s">
        <v>74</v>
      </c>
      <c r="G21" s="18" t="s">
        <v>19</v>
      </c>
      <c r="H21" s="19" t="str">
        <f t="shared" si="14"/>
        <v>3</v>
      </c>
      <c r="I21" s="17" t="s">
        <v>19</v>
      </c>
      <c r="J21" s="18" t="s">
        <v>74</v>
      </c>
      <c r="K21" s="19">
        <f t="shared" si="15"/>
        <v>0</v>
      </c>
      <c r="L21" s="17" t="s">
        <v>74</v>
      </c>
      <c r="M21" s="18" t="s">
        <v>74</v>
      </c>
      <c r="N21" s="66">
        <f t="shared" si="16"/>
        <v>0</v>
      </c>
      <c r="O21" s="17" t="s">
        <v>74</v>
      </c>
      <c r="P21" s="18" t="s">
        <v>74</v>
      </c>
      <c r="Q21" s="19">
        <f t="shared" si="17"/>
        <v>0</v>
      </c>
      <c r="R21" s="17" t="s">
        <v>74</v>
      </c>
      <c r="S21" s="18" t="s">
        <v>19</v>
      </c>
      <c r="T21" s="85">
        <f t="shared" si="18"/>
        <v>0</v>
      </c>
      <c r="U21" s="17" t="s">
        <v>74</v>
      </c>
      <c r="V21" s="18" t="s">
        <v>19</v>
      </c>
      <c r="W21" s="66" t="str">
        <f t="shared" si="6"/>
        <v>3</v>
      </c>
      <c r="X21" s="17" t="s">
        <v>19</v>
      </c>
      <c r="Y21" s="18" t="s">
        <v>74</v>
      </c>
      <c r="Z21" s="19" t="str">
        <f t="shared" si="19"/>
        <v>2</v>
      </c>
      <c r="AA21" s="17" t="s">
        <v>77</v>
      </c>
      <c r="AB21" s="18" t="s">
        <v>76</v>
      </c>
      <c r="AC21" s="19" t="str">
        <f t="shared" si="20"/>
        <v>2</v>
      </c>
      <c r="AD21" s="28"/>
      <c r="AE21" s="26"/>
      <c r="AF21" s="19"/>
      <c r="AG21" s="21">
        <f t="shared" si="21"/>
        <v>10</v>
      </c>
      <c r="AH21" s="22">
        <f>'13.Spieltag'!AJ21</f>
        <v>165</v>
      </c>
      <c r="AI21" s="29">
        <f>'13.Spieltag'!AK21</f>
        <v>2</v>
      </c>
      <c r="AJ21" s="24">
        <f t="shared" si="22"/>
        <v>175</v>
      </c>
      <c r="AK21" s="25">
        <f t="shared" si="11"/>
        <v>3</v>
      </c>
      <c r="AL21" s="1"/>
    </row>
    <row r="22" spans="1:38" ht="24.9" customHeight="1" thickBot="1">
      <c r="A22" s="29">
        <f t="shared" si="12"/>
        <v>17</v>
      </c>
      <c r="B22" s="21" t="s">
        <v>96</v>
      </c>
      <c r="C22" s="17" t="s">
        <v>74</v>
      </c>
      <c r="D22" s="18" t="s">
        <v>19</v>
      </c>
      <c r="E22" s="19" t="str">
        <f t="shared" si="13"/>
        <v>2</v>
      </c>
      <c r="F22" s="17" t="s">
        <v>76</v>
      </c>
      <c r="G22" s="18" t="s">
        <v>19</v>
      </c>
      <c r="H22" s="19" t="str">
        <f t="shared" si="14"/>
        <v>2</v>
      </c>
      <c r="I22" s="17" t="s">
        <v>74</v>
      </c>
      <c r="J22" s="18" t="s">
        <v>76</v>
      </c>
      <c r="K22" s="19">
        <f t="shared" si="15"/>
        <v>0</v>
      </c>
      <c r="L22" s="17" t="s">
        <v>74</v>
      </c>
      <c r="M22" s="18" t="s">
        <v>2</v>
      </c>
      <c r="N22" s="66">
        <f t="shared" si="16"/>
        <v>0</v>
      </c>
      <c r="O22" s="17" t="s">
        <v>19</v>
      </c>
      <c r="P22" s="18" t="s">
        <v>76</v>
      </c>
      <c r="Q22" s="19">
        <f t="shared" si="17"/>
        <v>0</v>
      </c>
      <c r="R22" s="17" t="s">
        <v>74</v>
      </c>
      <c r="S22" s="18" t="s">
        <v>2</v>
      </c>
      <c r="T22" s="85">
        <f t="shared" si="18"/>
        <v>0</v>
      </c>
      <c r="U22" s="17" t="s">
        <v>76</v>
      </c>
      <c r="V22" s="18" t="s">
        <v>77</v>
      </c>
      <c r="W22" s="66" t="str">
        <f t="shared" si="6"/>
        <v>2</v>
      </c>
      <c r="X22" s="17" t="s">
        <v>2</v>
      </c>
      <c r="Y22" s="18" t="s">
        <v>74</v>
      </c>
      <c r="Z22" s="19" t="str">
        <f t="shared" si="19"/>
        <v>3</v>
      </c>
      <c r="AA22" s="17" t="s">
        <v>20</v>
      </c>
      <c r="AB22" s="18" t="s">
        <v>76</v>
      </c>
      <c r="AC22" s="19" t="str">
        <f t="shared" si="20"/>
        <v>2</v>
      </c>
      <c r="AD22" s="28"/>
      <c r="AE22" s="26"/>
      <c r="AF22" s="19"/>
      <c r="AG22" s="21">
        <f t="shared" si="21"/>
        <v>11</v>
      </c>
      <c r="AH22" s="22">
        <f>'13.Spieltag'!AJ22</f>
        <v>113</v>
      </c>
      <c r="AI22" s="29">
        <f>'13.Spieltag'!AK22</f>
        <v>17</v>
      </c>
      <c r="AJ22" s="24">
        <f t="shared" si="22"/>
        <v>124</v>
      </c>
      <c r="AK22" s="25">
        <f t="shared" si="11"/>
        <v>17</v>
      </c>
      <c r="AL22" s="1"/>
    </row>
    <row r="23" spans="1:38" ht="24.9" customHeight="1" thickBot="1">
      <c r="A23" s="29">
        <f t="shared" si="12"/>
        <v>19</v>
      </c>
      <c r="B23" s="21" t="s">
        <v>94</v>
      </c>
      <c r="C23" s="17" t="s">
        <v>19</v>
      </c>
      <c r="D23" s="18" t="s">
        <v>74</v>
      </c>
      <c r="E23" s="19">
        <f t="shared" si="13"/>
        <v>0</v>
      </c>
      <c r="F23" s="17" t="s">
        <v>76</v>
      </c>
      <c r="G23" s="18" t="s">
        <v>2</v>
      </c>
      <c r="H23" s="19" t="str">
        <f t="shared" si="14"/>
        <v>2</v>
      </c>
      <c r="I23" s="17" t="s">
        <v>19</v>
      </c>
      <c r="J23" s="18" t="s">
        <v>19</v>
      </c>
      <c r="K23" s="19">
        <f t="shared" si="15"/>
        <v>0</v>
      </c>
      <c r="L23" s="17" t="s">
        <v>76</v>
      </c>
      <c r="M23" s="18" t="s">
        <v>19</v>
      </c>
      <c r="N23" s="66">
        <f t="shared" si="16"/>
        <v>0</v>
      </c>
      <c r="O23" s="17" t="s">
        <v>74</v>
      </c>
      <c r="P23" s="18" t="s">
        <v>74</v>
      </c>
      <c r="Q23" s="19">
        <f t="shared" si="17"/>
        <v>0</v>
      </c>
      <c r="R23" s="17" t="s">
        <v>74</v>
      </c>
      <c r="S23" s="18" t="s">
        <v>19</v>
      </c>
      <c r="T23" s="85">
        <f t="shared" si="18"/>
        <v>0</v>
      </c>
      <c r="U23" s="17" t="s">
        <v>74</v>
      </c>
      <c r="V23" s="18" t="s">
        <v>2</v>
      </c>
      <c r="W23" s="66" t="str">
        <f t="shared" si="6"/>
        <v>2</v>
      </c>
      <c r="X23" s="17" t="s">
        <v>2</v>
      </c>
      <c r="Y23" s="18" t="s">
        <v>76</v>
      </c>
      <c r="Z23" s="19" t="str">
        <f t="shared" si="19"/>
        <v>2</v>
      </c>
      <c r="AA23" s="17" t="s">
        <v>77</v>
      </c>
      <c r="AB23" s="18" t="s">
        <v>74</v>
      </c>
      <c r="AC23" s="19" t="str">
        <f t="shared" si="20"/>
        <v>3</v>
      </c>
      <c r="AD23" s="28"/>
      <c r="AE23" s="26"/>
      <c r="AF23" s="19"/>
      <c r="AG23" s="21">
        <f t="shared" si="21"/>
        <v>9</v>
      </c>
      <c r="AH23" s="22">
        <f>'13.Spieltag'!AJ23</f>
        <v>94</v>
      </c>
      <c r="AI23" s="29">
        <f>'13.Spieltag'!AK23</f>
        <v>19</v>
      </c>
      <c r="AJ23" s="24">
        <f t="shared" si="22"/>
        <v>103</v>
      </c>
      <c r="AK23" s="25">
        <f t="shared" si="11"/>
        <v>19</v>
      </c>
      <c r="AL23" s="1"/>
    </row>
    <row r="24" spans="1:38" ht="24.9" customHeight="1" thickBot="1">
      <c r="A24" s="29">
        <f t="shared" si="12"/>
        <v>16</v>
      </c>
      <c r="B24" s="21" t="s">
        <v>92</v>
      </c>
      <c r="C24" s="17" t="s">
        <v>74</v>
      </c>
      <c r="D24" s="18" t="s">
        <v>19</v>
      </c>
      <c r="E24" s="19" t="str">
        <f t="shared" si="13"/>
        <v>2</v>
      </c>
      <c r="F24" s="17" t="s">
        <v>74</v>
      </c>
      <c r="G24" s="18" t="s">
        <v>2</v>
      </c>
      <c r="H24" s="19" t="str">
        <f t="shared" si="14"/>
        <v>2</v>
      </c>
      <c r="I24" s="17" t="s">
        <v>76</v>
      </c>
      <c r="J24" s="18" t="s">
        <v>2</v>
      </c>
      <c r="K24" s="19" t="str">
        <f t="shared" si="15"/>
        <v>2</v>
      </c>
      <c r="L24" s="17" t="s">
        <v>19</v>
      </c>
      <c r="M24" s="18" t="s">
        <v>74</v>
      </c>
      <c r="N24" s="66" t="str">
        <f t="shared" si="16"/>
        <v>5</v>
      </c>
      <c r="O24" s="17" t="s">
        <v>74</v>
      </c>
      <c r="P24" s="18" t="s">
        <v>19</v>
      </c>
      <c r="Q24" s="19" t="str">
        <f t="shared" si="17"/>
        <v>2</v>
      </c>
      <c r="R24" s="17" t="s">
        <v>74</v>
      </c>
      <c r="S24" s="18" t="s">
        <v>2</v>
      </c>
      <c r="T24" s="85">
        <f t="shared" si="18"/>
        <v>0</v>
      </c>
      <c r="U24" s="17" t="s">
        <v>74</v>
      </c>
      <c r="V24" s="18" t="s">
        <v>19</v>
      </c>
      <c r="W24" s="66" t="str">
        <f t="shared" si="6"/>
        <v>3</v>
      </c>
      <c r="X24" s="17" t="s">
        <v>77</v>
      </c>
      <c r="Y24" s="18" t="s">
        <v>74</v>
      </c>
      <c r="Z24" s="19" t="str">
        <f t="shared" si="19"/>
        <v>2</v>
      </c>
      <c r="AA24" s="17" t="s">
        <v>20</v>
      </c>
      <c r="AB24" s="18" t="s">
        <v>19</v>
      </c>
      <c r="AC24" s="19" t="str">
        <f t="shared" si="20"/>
        <v>5</v>
      </c>
      <c r="AD24" s="28"/>
      <c r="AE24" s="26"/>
      <c r="AF24" s="19"/>
      <c r="AG24" s="21">
        <f t="shared" si="21"/>
        <v>23</v>
      </c>
      <c r="AH24" s="22">
        <f>'13.Spieltag'!AJ24</f>
        <v>102</v>
      </c>
      <c r="AI24" s="29">
        <f>'13.Spieltag'!AK24</f>
        <v>18</v>
      </c>
      <c r="AJ24" s="24">
        <f t="shared" si="22"/>
        <v>125</v>
      </c>
      <c r="AK24" s="25">
        <f t="shared" si="11"/>
        <v>16</v>
      </c>
      <c r="AL24" s="1"/>
    </row>
    <row r="25" spans="1:38" ht="24.9" customHeight="1" thickBot="1">
      <c r="A25" s="29">
        <f t="shared" si="12"/>
        <v>10</v>
      </c>
      <c r="B25" s="21" t="s">
        <v>78</v>
      </c>
      <c r="C25" s="17" t="s">
        <v>74</v>
      </c>
      <c r="D25" s="18" t="s">
        <v>19</v>
      </c>
      <c r="E25" s="19" t="str">
        <f t="shared" si="13"/>
        <v>2</v>
      </c>
      <c r="F25" s="17" t="s">
        <v>76</v>
      </c>
      <c r="G25" s="18" t="s">
        <v>19</v>
      </c>
      <c r="H25" s="19" t="str">
        <f t="shared" si="14"/>
        <v>2</v>
      </c>
      <c r="I25" s="17" t="s">
        <v>74</v>
      </c>
      <c r="J25" s="18" t="s">
        <v>76</v>
      </c>
      <c r="K25" s="19">
        <f t="shared" si="15"/>
        <v>0</v>
      </c>
      <c r="L25" s="17" t="s">
        <v>74</v>
      </c>
      <c r="M25" s="18" t="s">
        <v>2</v>
      </c>
      <c r="N25" s="66">
        <f t="shared" si="16"/>
        <v>0</v>
      </c>
      <c r="O25" s="17" t="s">
        <v>74</v>
      </c>
      <c r="P25" s="18" t="s">
        <v>19</v>
      </c>
      <c r="Q25" s="19" t="str">
        <f t="shared" si="17"/>
        <v>2</v>
      </c>
      <c r="R25" s="17" t="s">
        <v>76</v>
      </c>
      <c r="S25" s="18" t="s">
        <v>74</v>
      </c>
      <c r="T25" s="85">
        <f t="shared" si="18"/>
        <v>0</v>
      </c>
      <c r="U25" s="17" t="s">
        <v>74</v>
      </c>
      <c r="V25" s="18" t="s">
        <v>2</v>
      </c>
      <c r="W25" s="66" t="str">
        <f t="shared" si="6"/>
        <v>2</v>
      </c>
      <c r="X25" s="17" t="s">
        <v>19</v>
      </c>
      <c r="Y25" s="18" t="s">
        <v>19</v>
      </c>
      <c r="Z25" s="19">
        <f t="shared" si="19"/>
        <v>0</v>
      </c>
      <c r="AA25" s="17" t="s">
        <v>20</v>
      </c>
      <c r="AB25" s="18" t="s">
        <v>76</v>
      </c>
      <c r="AC25" s="19" t="str">
        <f t="shared" si="20"/>
        <v>2</v>
      </c>
      <c r="AD25" s="28"/>
      <c r="AE25" s="26"/>
      <c r="AF25" s="19"/>
      <c r="AG25" s="21">
        <f t="shared" si="21"/>
        <v>10</v>
      </c>
      <c r="AH25" s="22">
        <f>'13.Spieltag'!AJ25</f>
        <v>137</v>
      </c>
      <c r="AI25" s="29">
        <f>'13.Spieltag'!AK25</f>
        <v>10</v>
      </c>
      <c r="AJ25" s="24">
        <f t="shared" si="22"/>
        <v>147</v>
      </c>
      <c r="AK25" s="25">
        <f t="shared" si="11"/>
        <v>10</v>
      </c>
      <c r="AL25" s="1"/>
    </row>
    <row r="26" spans="1:38" ht="28.2" customHeight="1" thickBot="1">
      <c r="A26" s="29">
        <f t="shared" si="12"/>
        <v>7</v>
      </c>
      <c r="B26" s="21" t="s">
        <v>82</v>
      </c>
      <c r="C26" s="17"/>
      <c r="D26" s="18"/>
      <c r="E26" s="19"/>
      <c r="F26" s="17"/>
      <c r="G26" s="18"/>
      <c r="H26" s="19"/>
      <c r="I26" s="17"/>
      <c r="J26" s="18"/>
      <c r="K26" s="19"/>
      <c r="L26" s="17"/>
      <c r="M26" s="18"/>
      <c r="N26" s="66"/>
      <c r="O26" s="17"/>
      <c r="P26" s="18"/>
      <c r="Q26" s="19"/>
      <c r="R26" s="17"/>
      <c r="S26" s="18"/>
      <c r="T26" s="85"/>
      <c r="U26" s="17"/>
      <c r="V26" s="18"/>
      <c r="W26" s="66"/>
      <c r="X26" s="17"/>
      <c r="Y26" s="18"/>
      <c r="Z26" s="19"/>
      <c r="AA26" s="17"/>
      <c r="AB26" s="18"/>
      <c r="AC26" s="19"/>
      <c r="AD26" s="28"/>
      <c r="AE26" s="26"/>
      <c r="AF26" s="19"/>
      <c r="AG26" s="21">
        <f t="shared" ref="AG26" si="23">E26+H26+K26+N26+Q26+T26+W26+Z26+AC26+AF26</f>
        <v>0</v>
      </c>
      <c r="AH26" s="22">
        <f>'13.Spieltag'!AJ26</f>
        <v>157</v>
      </c>
      <c r="AI26" s="29">
        <f>'13.Spieltag'!AK26</f>
        <v>5</v>
      </c>
      <c r="AJ26" s="24">
        <f t="shared" ref="AJ26" si="24">AG26+AH26</f>
        <v>157</v>
      </c>
      <c r="AK26" s="25">
        <f t="shared" si="11"/>
        <v>7</v>
      </c>
      <c r="AL26" s="1"/>
    </row>
    <row r="27" spans="1:38" ht="28.2" customHeight="1" thickBot="1">
      <c r="A27" s="29">
        <f t="shared" ref="A27" si="25">AK27</f>
        <v>6</v>
      </c>
      <c r="B27" s="21" t="s">
        <v>73</v>
      </c>
      <c r="C27" s="17" t="s">
        <v>19</v>
      </c>
      <c r="D27" s="18" t="s">
        <v>74</v>
      </c>
      <c r="E27" s="19">
        <f t="shared" si="13"/>
        <v>0</v>
      </c>
      <c r="F27" s="17" t="s">
        <v>74</v>
      </c>
      <c r="G27" s="18" t="s">
        <v>19</v>
      </c>
      <c r="H27" s="19" t="str">
        <f t="shared" si="14"/>
        <v>3</v>
      </c>
      <c r="I27" s="17" t="s">
        <v>19</v>
      </c>
      <c r="J27" s="18" t="s">
        <v>74</v>
      </c>
      <c r="K27" s="19">
        <f t="shared" si="15"/>
        <v>0</v>
      </c>
      <c r="L27" s="17" t="s">
        <v>74</v>
      </c>
      <c r="M27" s="18" t="s">
        <v>19</v>
      </c>
      <c r="N27" s="66">
        <f t="shared" si="16"/>
        <v>0</v>
      </c>
      <c r="O27" s="17" t="s">
        <v>74</v>
      </c>
      <c r="P27" s="18" t="s">
        <v>19</v>
      </c>
      <c r="Q27" s="19" t="str">
        <f t="shared" si="17"/>
        <v>2</v>
      </c>
      <c r="R27" s="17" t="s">
        <v>2</v>
      </c>
      <c r="S27" s="18" t="s">
        <v>74</v>
      </c>
      <c r="T27" s="86">
        <f>IF(OR(EXACT($R$7,R27)*(EXACT($S$7,S27)))=TRUE,$AO$9,IF(($S$7-$R$7=S27-R27),$AO$8,IF(OR(EXACT($R$7&gt;$S$7,R27&gt;S27)*EXACT($R$7=$S$7,R27=S27)*EXACT($R$7&lt;$S$7,R27&lt;S27)),$AO$7,0)))*2</f>
        <v>4</v>
      </c>
      <c r="U27" s="17" t="s">
        <v>74</v>
      </c>
      <c r="V27" s="18" t="s">
        <v>2</v>
      </c>
      <c r="W27" s="66" t="str">
        <f t="shared" si="6"/>
        <v>2</v>
      </c>
      <c r="X27" s="17" t="s">
        <v>19</v>
      </c>
      <c r="Y27" s="18" t="s">
        <v>74</v>
      </c>
      <c r="Z27" s="19" t="str">
        <f t="shared" si="19"/>
        <v>2</v>
      </c>
      <c r="AA27" s="17" t="s">
        <v>2</v>
      </c>
      <c r="AB27" s="18" t="s">
        <v>74</v>
      </c>
      <c r="AC27" s="19" t="str">
        <f t="shared" si="20"/>
        <v>2</v>
      </c>
      <c r="AD27" s="28"/>
      <c r="AE27" s="26"/>
      <c r="AF27" s="19"/>
      <c r="AG27" s="21">
        <f t="shared" ref="AG27" si="26">E27+H27+K27+N27+Q27+T27+W27+Z27+AC27+AF27</f>
        <v>15</v>
      </c>
      <c r="AH27" s="22">
        <f>'13.Spieltag'!AJ27</f>
        <v>147</v>
      </c>
      <c r="AI27" s="29">
        <f>'13.Spieltag'!AK27</f>
        <v>8</v>
      </c>
      <c r="AJ27" s="24">
        <f t="shared" ref="AJ27" si="27">AG27+AH27</f>
        <v>162</v>
      </c>
      <c r="AK27" s="25">
        <f t="shared" si="11"/>
        <v>6</v>
      </c>
      <c r="AL27" s="1"/>
    </row>
    <row r="28" spans="1:38" ht="28.2" customHeight="1">
      <c r="AL28" s="1"/>
    </row>
    <row r="29" spans="1:38" ht="28.2" customHeight="1">
      <c r="AL29" s="1"/>
    </row>
    <row r="30" spans="1:38" ht="28.2" customHeight="1">
      <c r="AL30" s="1"/>
    </row>
  </sheetData>
  <sortState xmlns:xlrd2="http://schemas.microsoft.com/office/spreadsheetml/2017/richdata2" ref="A8:AK25">
    <sortCondition ref="A8:A25"/>
  </sortState>
  <phoneticPr fontId="0" type="noConversion"/>
  <conditionalFormatting sqref="F4 C4 X4 F6 C6 AA4 U4 I6 R6 R4 L6 O6 O4 U6 I4 X6 L4 AA6">
    <cfRule type="cellIs" dxfId="102" priority="12" operator="equal">
      <formula>"Schalke 04"</formula>
    </cfRule>
  </conditionalFormatting>
  <conditionalFormatting sqref="A27">
    <cfRule type="colorScale" priority="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27">
    <cfRule type="colorScale" priority="1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8:B27">
    <cfRule type="expression" dxfId="101" priority="7">
      <formula>($AG8&gt;40)</formula>
    </cfRule>
  </conditionalFormatting>
  <conditionalFormatting sqref="A31:A1048576 A1:A3 A5:A26">
    <cfRule type="colorScale" priority="94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6:AL10">
    <cfRule type="top10" dxfId="100" priority="949" rank="3"/>
  </conditionalFormatting>
  <conditionalFormatting sqref="AI8:AI26">
    <cfRule type="colorScale" priority="132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G1:AG1048576">
    <cfRule type="top10" dxfId="99" priority="1" rank="3"/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P30"/>
  <sheetViews>
    <sheetView topLeftCell="A17" workbookViewId="0">
      <selection activeCell="AG9" sqref="AG9"/>
    </sheetView>
  </sheetViews>
  <sheetFormatPr baseColWidth="10" defaultColWidth="11.44140625" defaultRowHeight="10.199999999999999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>
      <c r="AC1" s="69"/>
      <c r="AD1" s="68"/>
      <c r="AE1" s="69"/>
      <c r="AF1" s="69"/>
      <c r="AK1" s="32"/>
    </row>
    <row r="2" spans="1:42" ht="11.4">
      <c r="B2" s="16"/>
      <c r="AC2" s="70"/>
      <c r="AD2" s="68"/>
      <c r="AE2" s="70"/>
      <c r="AF2" s="70"/>
    </row>
    <row r="3" spans="1:42" ht="11.4">
      <c r="B3" s="16"/>
      <c r="AC3" s="69"/>
      <c r="AD3" s="68"/>
      <c r="AE3" s="69"/>
      <c r="AF3" s="69"/>
    </row>
    <row r="4" spans="1:42" ht="16.2" thickBot="1">
      <c r="A4" s="2" t="s">
        <v>36</v>
      </c>
      <c r="B4" s="16"/>
      <c r="C4" s="68" t="s">
        <v>17</v>
      </c>
      <c r="F4" s="68" t="s">
        <v>58</v>
      </c>
      <c r="I4" s="68" t="s">
        <v>13</v>
      </c>
      <c r="L4" s="68" t="s">
        <v>21</v>
      </c>
      <c r="O4" s="68" t="s">
        <v>11</v>
      </c>
      <c r="R4" s="68" t="s">
        <v>68</v>
      </c>
      <c r="U4" s="68" t="s">
        <v>59</v>
      </c>
      <c r="X4" s="68" t="s">
        <v>56</v>
      </c>
      <c r="AA4" s="68" t="s">
        <v>71</v>
      </c>
      <c r="AD4" s="67"/>
      <c r="AE4" s="71"/>
      <c r="AF4" s="71"/>
      <c r="AK4" s="45"/>
    </row>
    <row r="5" spans="1:42" ht="13.8" thickBot="1">
      <c r="B5" s="16"/>
      <c r="F5" s="1"/>
      <c r="AA5" s="13"/>
      <c r="AD5" s="67"/>
      <c r="AE5" s="71"/>
      <c r="AF5" s="71"/>
      <c r="AG5" s="83" t="s">
        <v>22</v>
      </c>
      <c r="AH5" s="30"/>
      <c r="AI5" s="30"/>
      <c r="AJ5" s="31"/>
      <c r="AK5" s="45"/>
      <c r="AL5" s="1"/>
    </row>
    <row r="6" spans="1:42" ht="16.2" thickBot="1">
      <c r="C6" s="68" t="s">
        <v>12</v>
      </c>
      <c r="F6" s="68" t="s">
        <v>69</v>
      </c>
      <c r="I6" s="68" t="s">
        <v>14</v>
      </c>
      <c r="L6" s="68" t="s">
        <v>57</v>
      </c>
      <c r="O6" s="68" t="s">
        <v>18</v>
      </c>
      <c r="R6" s="68" t="s">
        <v>16</v>
      </c>
      <c r="U6" s="68" t="s">
        <v>15</v>
      </c>
      <c r="X6" s="68" t="s">
        <v>70</v>
      </c>
      <c r="AA6" s="68" t="s">
        <v>67</v>
      </c>
      <c r="AD6" s="67"/>
      <c r="AE6" s="67"/>
      <c r="AF6" s="67"/>
      <c r="AG6" s="84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>
      <c r="A7" s="8" t="s">
        <v>6</v>
      </c>
      <c r="B7" s="14" t="s">
        <v>7</v>
      </c>
      <c r="C7" s="76" t="s">
        <v>2</v>
      </c>
      <c r="D7" s="76" t="s">
        <v>19</v>
      </c>
      <c r="E7" s="77" t="s">
        <v>1</v>
      </c>
      <c r="F7" s="76" t="s">
        <v>20</v>
      </c>
      <c r="G7" s="76" t="s">
        <v>76</v>
      </c>
      <c r="H7" s="77" t="s">
        <v>1</v>
      </c>
      <c r="I7" s="76" t="s">
        <v>74</v>
      </c>
      <c r="J7" s="76" t="s">
        <v>74</v>
      </c>
      <c r="K7" s="77" t="s">
        <v>1</v>
      </c>
      <c r="L7" s="76" t="s">
        <v>76</v>
      </c>
      <c r="M7" s="76" t="s">
        <v>19</v>
      </c>
      <c r="N7" s="77" t="s">
        <v>1</v>
      </c>
      <c r="O7" s="76" t="s">
        <v>77</v>
      </c>
      <c r="P7" s="76" t="s">
        <v>76</v>
      </c>
      <c r="Q7" s="77" t="s">
        <v>1</v>
      </c>
      <c r="R7" s="76" t="s">
        <v>19</v>
      </c>
      <c r="S7" s="76" t="s">
        <v>19</v>
      </c>
      <c r="T7" s="77" t="s">
        <v>1</v>
      </c>
      <c r="U7" s="76" t="s">
        <v>74</v>
      </c>
      <c r="V7" s="76" t="s">
        <v>2</v>
      </c>
      <c r="W7" s="77" t="s">
        <v>1</v>
      </c>
      <c r="X7" s="76" t="s">
        <v>74</v>
      </c>
      <c r="Y7" s="76" t="s">
        <v>77</v>
      </c>
      <c r="Z7" s="77" t="s">
        <v>1</v>
      </c>
      <c r="AA7" s="76" t="s">
        <v>74</v>
      </c>
      <c r="AB7" s="76" t="s">
        <v>76</v>
      </c>
      <c r="AC7" s="77" t="s">
        <v>1</v>
      </c>
      <c r="AD7" s="78"/>
      <c r="AE7" s="78"/>
      <c r="AF7" s="79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65</v>
      </c>
      <c r="AM7" s="38"/>
      <c r="AN7" s="34"/>
      <c r="AO7" s="39" t="s">
        <v>19</v>
      </c>
    </row>
    <row r="8" spans="1:42" ht="24.9" customHeight="1" thickBot="1">
      <c r="A8" s="29">
        <f t="shared" ref="A8" si="0">AK8</f>
        <v>3</v>
      </c>
      <c r="B8" s="21" t="s">
        <v>85</v>
      </c>
      <c r="C8" s="17" t="s">
        <v>2</v>
      </c>
      <c r="D8" s="18" t="s">
        <v>74</v>
      </c>
      <c r="E8" s="19" t="str">
        <f t="shared" ref="E8" si="1">IF(OR(EXACT($C$7,C8)*(EXACT($D$7,D8)))=TRUE,$AO$9,IF(($D$7-$C$7=D8-C8),$AO$8,IF(OR(EXACT($C$7&gt;$D$7,C8&gt;D8)*EXACT($C$7=$D$7,C8=D8)*EXACT($C$7&lt;$D$7,C8&lt;D8)),$AO$7,0)))</f>
        <v>2</v>
      </c>
      <c r="F8" s="17" t="s">
        <v>19</v>
      </c>
      <c r="G8" s="18" t="s">
        <v>76</v>
      </c>
      <c r="H8" s="19" t="str">
        <f t="shared" ref="H8" si="2">IF(OR(EXACT($F$7,F8)*(EXACT($G$7,G8)))=TRUE,$AO$9,IF(($G$7-$F$7=G8-F8),$AO$8,IF(OR(EXACT($F$7&gt;$G$7,F8&gt;G8)*EXACT($F$7=$G$7,F8=G8)*EXACT($F$7&lt;$G$7,F8&lt;G8)),$AO$7,0)))</f>
        <v>2</v>
      </c>
      <c r="I8" s="17" t="s">
        <v>2</v>
      </c>
      <c r="J8" s="18" t="s">
        <v>74</v>
      </c>
      <c r="K8" s="19">
        <f t="shared" ref="K8" si="3">IF(OR(EXACT($I$7,I8)*(EXACT($J$7,J8)))=TRUE,$AO$9,IF(($J$7-$I$7=J8-I8),$AO$8,IF(OR(EXACT($I$7&gt;$J$7,I8&gt;J8)*EXACT($I$7=$J$7,I8=J8)*EXACT($I$7&lt;$J$7,I8&lt;J8)),$AO$7,0)))</f>
        <v>0</v>
      </c>
      <c r="L8" s="17" t="s">
        <v>74</v>
      </c>
      <c r="M8" s="18" t="s">
        <v>74</v>
      </c>
      <c r="N8" s="66">
        <f t="shared" ref="N8" si="4">IF(OR(EXACT($L$7,L8)*(EXACT($M$7,M8)))=TRUE,$AO$9,IF(($M$7-$L$7=M8-L8),$AO$8,IF(OR(EXACT($L$7&gt;$M$7,L8&gt;M8)*EXACT($L$7=$M$7,L8=M8)*EXACT($L$7&lt;$M$7,L8&lt;M8)),$AO$7,0)))</f>
        <v>0</v>
      </c>
      <c r="O8" s="17" t="s">
        <v>74</v>
      </c>
      <c r="P8" s="18" t="s">
        <v>74</v>
      </c>
      <c r="Q8" s="85">
        <f>IF(OR(EXACT($O$7,O8)*(EXACT($P$7,P8)))=TRUE,$AO$9,IF(($P$7-$O$7=P8-O8),$AO$8,IF(OR(EXACT($O$7&gt;$P$7,O8&gt;P8)*EXACT($O$7=$P$7,O8=P8)*EXACT($O$7&lt;$P$7,O8&lt;P8)),$AO$7,0)))*2*2</f>
        <v>0</v>
      </c>
      <c r="R8" s="17" t="s">
        <v>19</v>
      </c>
      <c r="S8" s="18" t="s">
        <v>74</v>
      </c>
      <c r="T8" s="19">
        <f t="shared" ref="T8" si="5">IF(OR(EXACT($R$7,R8)*(EXACT($S$7,S8)))=TRUE,$AO$9,IF(($S$7-$R$7=S8-R8),$AO$8,IF(OR(EXACT($R$7&gt;$S$7,R8&gt;S8)*EXACT($R$7=$S$7,R8=S8)*EXACT($R$7&lt;$S$7,R8&lt;S8)),$AO$7,0)))</f>
        <v>0</v>
      </c>
      <c r="U8" s="17" t="s">
        <v>2</v>
      </c>
      <c r="V8" s="18" t="s">
        <v>19</v>
      </c>
      <c r="W8" s="66">
        <f t="shared" ref="W8:W27" si="6">IF(OR(EXACT($U$7,U8)*(EXACT($V$7,V8)))=TRUE,$AO$9,IF(($V$7-$U$7=V8-U8),$AO$8,IF(OR(EXACT($U$7&gt;$V$7,U8&gt;V8)*EXACT($U$7=$V$7,U8=V8)*EXACT($U$7&lt;$V$7,U8&lt;V8)),$AO$7,0)))</f>
        <v>0</v>
      </c>
      <c r="X8" s="17" t="s">
        <v>74</v>
      </c>
      <c r="Y8" s="18" t="s">
        <v>2</v>
      </c>
      <c r="Z8" s="19" t="str">
        <f t="shared" ref="Z8" si="7">IF(OR(EXACT($X$7,X8)*(EXACT($Y$7,Y8)))=TRUE,$AO$9,IF(($Y$7-$X$7=Y8-X8),$AO$8,IF(OR(EXACT($X$7&gt;$Y$7,X8&gt;Y8)*EXACT($X$7=$Y$7,X8=Y8)*EXACT($X$7&lt;$Y$7,X8&lt;Y8)),$AO$7,0)))</f>
        <v>2</v>
      </c>
      <c r="AA8" s="17" t="s">
        <v>74</v>
      </c>
      <c r="AB8" s="18" t="s">
        <v>2</v>
      </c>
      <c r="AC8" s="19">
        <f t="shared" ref="AC8" si="8">IF(OR(EXACT($AA$7,AA8)*(EXACT($AB$7,AB8)))=TRUE,$AO$9,IF(($AB$7-$AA$7=AB8-AA8),$AO$8,IF(OR(EXACT($AA$7&gt;$AB$7,AA8&gt;AB8)*EXACT($AA$7=$AB$7,AA8=AB8)*EXACT($AA$7&lt;$AB$7,AA8&lt;AB8)),$AO$7,0)))</f>
        <v>0</v>
      </c>
      <c r="AD8" s="20"/>
      <c r="AE8" s="18"/>
      <c r="AF8" s="19"/>
      <c r="AG8" s="21">
        <f t="shared" ref="AG8" si="9">E8+H8+K8+N8+Q8+T8+W8+Z8+AC8+AF8</f>
        <v>6</v>
      </c>
      <c r="AH8" s="22">
        <f>'14.Spieltag'!AJ8</f>
        <v>176</v>
      </c>
      <c r="AI8" s="29">
        <f>'14.Spieltag'!AK8</f>
        <v>2</v>
      </c>
      <c r="AJ8" s="24">
        <f t="shared" ref="AJ8" si="10">AG8+AH8</f>
        <v>182</v>
      </c>
      <c r="AK8" s="25">
        <f t="shared" ref="AK8:AK27" si="11">RANK(AJ8,$AJ$8:$AJ$27)</f>
        <v>3</v>
      </c>
      <c r="AL8" s="40" t="s">
        <v>66</v>
      </c>
      <c r="AM8" s="41"/>
      <c r="AN8" s="41"/>
      <c r="AO8" s="42" t="s">
        <v>2</v>
      </c>
    </row>
    <row r="9" spans="1:42" ht="24.9" customHeight="1" thickBot="1">
      <c r="A9" s="29">
        <f t="shared" ref="A9:A26" si="12">AK9</f>
        <v>15</v>
      </c>
      <c r="B9" s="21" t="s">
        <v>90</v>
      </c>
      <c r="C9" s="17" t="s">
        <v>74</v>
      </c>
      <c r="D9" s="18" t="s">
        <v>2</v>
      </c>
      <c r="E9" s="19">
        <f t="shared" ref="E9:E27" si="13">IF(OR(EXACT($C$7,C9)*(EXACT($D$7,D9)))=TRUE,$AO$9,IF(($D$7-$C$7=D9-C9),$AO$8,IF(OR(EXACT($C$7&gt;$D$7,C9&gt;D9)*EXACT($C$7=$D$7,C9=D9)*EXACT($C$7&lt;$D$7,C9&lt;D9)),$AO$7,0)))</f>
        <v>0</v>
      </c>
      <c r="F9" s="17" t="s">
        <v>19</v>
      </c>
      <c r="G9" s="18" t="s">
        <v>76</v>
      </c>
      <c r="H9" s="19" t="str">
        <f t="shared" ref="H9:H27" si="14">IF(OR(EXACT($F$7,F9)*(EXACT($G$7,G9)))=TRUE,$AO$9,IF(($G$7-$F$7=G9-F9),$AO$8,IF(OR(EXACT($F$7&gt;$G$7,F9&gt;G9)*EXACT($F$7=$G$7,F9=G9)*EXACT($F$7&lt;$G$7,F9&lt;G9)),$AO$7,0)))</f>
        <v>2</v>
      </c>
      <c r="I9" s="17" t="s">
        <v>19</v>
      </c>
      <c r="J9" s="18" t="s">
        <v>76</v>
      </c>
      <c r="K9" s="19">
        <f t="shared" ref="K9:K27" si="15">IF(OR(EXACT($I$7,I9)*(EXACT($J$7,J9)))=TRUE,$AO$9,IF(($J$7-$I$7=J9-I9),$AO$8,IF(OR(EXACT($I$7&gt;$J$7,I9&gt;J9)*EXACT($I$7=$J$7,I9=J9)*EXACT($I$7&lt;$J$7,I9&lt;J9)),$AO$7,0)))</f>
        <v>0</v>
      </c>
      <c r="L9" s="17" t="s">
        <v>74</v>
      </c>
      <c r="M9" s="18" t="s">
        <v>2</v>
      </c>
      <c r="N9" s="66" t="str">
        <f t="shared" ref="N9:N27" si="16">IF(OR(EXACT($L$7,L9)*(EXACT($M$7,M9)))=TRUE,$AO$9,IF(($M$7-$L$7=M9-L9),$AO$8,IF(OR(EXACT($L$7&gt;$M$7,L9&gt;M9)*EXACT($L$7=$M$7,L9=M9)*EXACT($L$7&lt;$M$7,L9&lt;M9)),$AO$7,0)))</f>
        <v>3</v>
      </c>
      <c r="O9" s="17" t="s">
        <v>19</v>
      </c>
      <c r="P9" s="18" t="s">
        <v>74</v>
      </c>
      <c r="Q9" s="85">
        <f t="shared" ref="Q9:Q27" si="17">IF(OR(EXACT($O$7,O9)*(EXACT($P$7,P9)))=TRUE,$AO$9,IF(($P$7-$O$7=P9-O9),$AO$8,IF(OR(EXACT($O$7&gt;$P$7,O9&gt;P9)*EXACT($O$7=$P$7,O9=P9)*EXACT($O$7&lt;$P$7,O9&lt;P9)),$AO$7,0)))*2*2</f>
        <v>8</v>
      </c>
      <c r="R9" s="17" t="s">
        <v>74</v>
      </c>
      <c r="S9" s="18" t="s">
        <v>74</v>
      </c>
      <c r="T9" s="19" t="str">
        <f t="shared" ref="T9:T27" si="18">IF(OR(EXACT($R$7,R9)*(EXACT($S$7,S9)))=TRUE,$AO$9,IF(($S$7-$R$7=S9-R9),$AO$8,IF(OR(EXACT($R$7&gt;$S$7,R9&gt;S9)*EXACT($R$7=$S$7,R9=S9)*EXACT($R$7&lt;$S$7,R9&lt;S9)),$AO$7,0)))</f>
        <v>3</v>
      </c>
      <c r="U9" s="17" t="s">
        <v>19</v>
      </c>
      <c r="V9" s="18" t="s">
        <v>19</v>
      </c>
      <c r="W9" s="66">
        <f t="shared" si="6"/>
        <v>0</v>
      </c>
      <c r="X9" s="17" t="s">
        <v>74</v>
      </c>
      <c r="Y9" s="18" t="s">
        <v>2</v>
      </c>
      <c r="Z9" s="19" t="str">
        <f t="shared" ref="Z9:Z27" si="19">IF(OR(EXACT($X$7,X9)*(EXACT($Y$7,Y9)))=TRUE,$AO$9,IF(($Y$7-$X$7=Y9-X9),$AO$8,IF(OR(EXACT($X$7&gt;$Y$7,X9&gt;Y9)*EXACT($X$7=$Y$7,X9=Y9)*EXACT($X$7&lt;$Y$7,X9&lt;Y9)),$AO$7,0)))</f>
        <v>2</v>
      </c>
      <c r="AA9" s="17" t="s">
        <v>19</v>
      </c>
      <c r="AB9" s="18" t="s">
        <v>74</v>
      </c>
      <c r="AC9" s="19" t="str">
        <f t="shared" ref="AC9:AC27" si="20">IF(OR(EXACT($AA$7,AA9)*(EXACT($AB$7,AB9)))=TRUE,$AO$9,IF(($AB$7-$AA$7=AB9-AA9),$AO$8,IF(OR(EXACT($AA$7&gt;$AB$7,AA9&gt;AB9)*EXACT($AA$7=$AB$7,AA9=AB9)*EXACT($AA$7&lt;$AB$7,AA9&lt;AB9)),$AO$7,0)))</f>
        <v>3</v>
      </c>
      <c r="AD9" s="28"/>
      <c r="AE9" s="26"/>
      <c r="AF9" s="19"/>
      <c r="AG9" s="21">
        <f t="shared" ref="AG9:AG25" si="21">E9+H9+K9+N9+Q9+T9+W9+Z9+AC9+AF9</f>
        <v>21</v>
      </c>
      <c r="AH9" s="22">
        <f>'14.Spieltag'!AJ9</f>
        <v>126</v>
      </c>
      <c r="AI9" s="29">
        <f>'14.Spieltag'!AK9</f>
        <v>15</v>
      </c>
      <c r="AJ9" s="24">
        <f t="shared" ref="AJ9:AJ25" si="22">AG9+AH9</f>
        <v>147</v>
      </c>
      <c r="AK9" s="25">
        <f t="shared" si="11"/>
        <v>15</v>
      </c>
      <c r="AL9" s="37" t="s">
        <v>23</v>
      </c>
      <c r="AM9" s="34"/>
      <c r="AN9" s="43"/>
      <c r="AO9" s="44" t="s">
        <v>20</v>
      </c>
    </row>
    <row r="10" spans="1:42" ht="24.9" customHeight="1" thickBot="1">
      <c r="A10" s="29">
        <f t="shared" si="12"/>
        <v>5</v>
      </c>
      <c r="B10" s="21" t="s">
        <v>95</v>
      </c>
      <c r="C10" s="17" t="s">
        <v>74</v>
      </c>
      <c r="D10" s="18" t="s">
        <v>2</v>
      </c>
      <c r="E10" s="19">
        <f t="shared" si="13"/>
        <v>0</v>
      </c>
      <c r="F10" s="17" t="s">
        <v>19</v>
      </c>
      <c r="G10" s="18" t="s">
        <v>74</v>
      </c>
      <c r="H10" s="19" t="str">
        <f t="shared" si="14"/>
        <v>2</v>
      </c>
      <c r="I10" s="17" t="s">
        <v>2</v>
      </c>
      <c r="J10" s="18" t="s">
        <v>76</v>
      </c>
      <c r="K10" s="85">
        <f>IF(OR(EXACT($I$7,I10)*(EXACT($J$7,J10)))=TRUE,$AO$9,IF(($J$7-$I$7=J10-I10),$AO$8,IF(OR(EXACT($I$7&gt;$J$7,I10&gt;J10)*EXACT($I$7=$J$7,I10=J10)*EXACT($I$7&lt;$J$7,I10&lt;J10)),$AO$7,0)))*2</f>
        <v>0</v>
      </c>
      <c r="L10" s="17" t="s">
        <v>74</v>
      </c>
      <c r="M10" s="18" t="s">
        <v>19</v>
      </c>
      <c r="N10" s="66" t="str">
        <f t="shared" si="16"/>
        <v>2</v>
      </c>
      <c r="O10" s="17" t="s">
        <v>74</v>
      </c>
      <c r="P10" s="18" t="s">
        <v>2</v>
      </c>
      <c r="Q10" s="66">
        <f>IF(OR(EXACT($O$7,O10)*(EXACT($P$7,P10)))=TRUE,$AO$9,IF(($P$7-$O$7=P10-O10),$AO$8,IF(OR(EXACT($O$7&gt;$P$7,O10&gt;P10)*EXACT($O$7=$P$7,O10=P10)*EXACT($O$7&lt;$P$7,O10&lt;P10)),$AO$7,0)))*2</f>
        <v>0</v>
      </c>
      <c r="R10" s="17" t="s">
        <v>19</v>
      </c>
      <c r="S10" s="18" t="s">
        <v>19</v>
      </c>
      <c r="T10" s="19" t="str">
        <f t="shared" si="18"/>
        <v>5</v>
      </c>
      <c r="U10" s="17" t="s">
        <v>19</v>
      </c>
      <c r="V10" s="18" t="s">
        <v>74</v>
      </c>
      <c r="W10" s="66">
        <f t="shared" si="6"/>
        <v>0</v>
      </c>
      <c r="X10" s="17" t="s">
        <v>74</v>
      </c>
      <c r="Y10" s="18" t="s">
        <v>74</v>
      </c>
      <c r="Z10" s="19">
        <f t="shared" si="19"/>
        <v>0</v>
      </c>
      <c r="AA10" s="17" t="s">
        <v>76</v>
      </c>
      <c r="AB10" s="18" t="s">
        <v>19</v>
      </c>
      <c r="AC10" s="19">
        <f t="shared" si="20"/>
        <v>0</v>
      </c>
      <c r="AD10" s="28"/>
      <c r="AE10" s="26"/>
      <c r="AF10" s="19"/>
      <c r="AG10" s="21">
        <f t="shared" si="21"/>
        <v>9</v>
      </c>
      <c r="AH10" s="22">
        <f>'14.Spieltag'!AJ10</f>
        <v>163</v>
      </c>
      <c r="AI10" s="29">
        <f>'14.Spieltag'!AK10</f>
        <v>5</v>
      </c>
      <c r="AJ10" s="24">
        <f t="shared" si="22"/>
        <v>172</v>
      </c>
      <c r="AK10" s="25">
        <f t="shared" si="11"/>
        <v>5</v>
      </c>
      <c r="AL10" s="80"/>
      <c r="AM10" s="81"/>
      <c r="AN10" s="81"/>
      <c r="AO10" s="82"/>
    </row>
    <row r="11" spans="1:42" ht="24.9" customHeight="1" thickBot="1">
      <c r="A11" s="29">
        <f t="shared" si="12"/>
        <v>9</v>
      </c>
      <c r="B11" s="21" t="s">
        <v>98</v>
      </c>
      <c r="C11" s="17" t="s">
        <v>74</v>
      </c>
      <c r="D11" s="18" t="s">
        <v>2</v>
      </c>
      <c r="E11" s="19">
        <f t="shared" si="13"/>
        <v>0</v>
      </c>
      <c r="F11" s="17" t="s">
        <v>19</v>
      </c>
      <c r="G11" s="18" t="s">
        <v>74</v>
      </c>
      <c r="H11" s="19" t="str">
        <f t="shared" si="14"/>
        <v>2</v>
      </c>
      <c r="I11" s="17" t="s">
        <v>2</v>
      </c>
      <c r="J11" s="18" t="s">
        <v>74</v>
      </c>
      <c r="K11" s="19">
        <f t="shared" si="15"/>
        <v>0</v>
      </c>
      <c r="L11" s="17" t="s">
        <v>74</v>
      </c>
      <c r="M11" s="18" t="s">
        <v>19</v>
      </c>
      <c r="N11" s="66" t="str">
        <f t="shared" si="16"/>
        <v>2</v>
      </c>
      <c r="O11" s="17" t="s">
        <v>74</v>
      </c>
      <c r="P11" s="18" t="s">
        <v>74</v>
      </c>
      <c r="Q11" s="85">
        <f t="shared" si="17"/>
        <v>0</v>
      </c>
      <c r="R11" s="17" t="s">
        <v>19</v>
      </c>
      <c r="S11" s="18" t="s">
        <v>74</v>
      </c>
      <c r="T11" s="19">
        <f t="shared" si="18"/>
        <v>0</v>
      </c>
      <c r="U11" s="17" t="s">
        <v>19</v>
      </c>
      <c r="V11" s="18" t="s">
        <v>74</v>
      </c>
      <c r="W11" s="66">
        <f t="shared" si="6"/>
        <v>0</v>
      </c>
      <c r="X11" s="17" t="s">
        <v>74</v>
      </c>
      <c r="Y11" s="18" t="s">
        <v>2</v>
      </c>
      <c r="Z11" s="19" t="str">
        <f t="shared" si="19"/>
        <v>2</v>
      </c>
      <c r="AA11" s="17" t="s">
        <v>19</v>
      </c>
      <c r="AB11" s="18" t="s">
        <v>19</v>
      </c>
      <c r="AC11" s="19">
        <f t="shared" si="20"/>
        <v>0</v>
      </c>
      <c r="AD11" s="28"/>
      <c r="AE11" s="26"/>
      <c r="AF11" s="19"/>
      <c r="AG11" s="21">
        <f t="shared" si="21"/>
        <v>6</v>
      </c>
      <c r="AH11" s="22">
        <f>'14.Spieltag'!AJ11</f>
        <v>156</v>
      </c>
      <c r="AI11" s="29">
        <f>'14.Spieltag'!AK11</f>
        <v>8</v>
      </c>
      <c r="AJ11" s="24">
        <f t="shared" si="22"/>
        <v>162</v>
      </c>
      <c r="AK11" s="25">
        <f t="shared" si="11"/>
        <v>9</v>
      </c>
      <c r="AL11" s="1"/>
      <c r="AP11" s="67"/>
    </row>
    <row r="12" spans="1:42" ht="24.9" customHeight="1" thickBot="1">
      <c r="A12" s="29">
        <f t="shared" si="12"/>
        <v>1</v>
      </c>
      <c r="B12" s="21" t="s">
        <v>88</v>
      </c>
      <c r="C12" s="17" t="s">
        <v>19</v>
      </c>
      <c r="D12" s="18" t="s">
        <v>2</v>
      </c>
      <c r="E12" s="19">
        <f t="shared" si="13"/>
        <v>0</v>
      </c>
      <c r="F12" s="17" t="s">
        <v>2</v>
      </c>
      <c r="G12" s="18" t="s">
        <v>74</v>
      </c>
      <c r="H12" s="19" t="str">
        <f t="shared" si="14"/>
        <v>2</v>
      </c>
      <c r="I12" s="17" t="s">
        <v>2</v>
      </c>
      <c r="J12" s="18" t="s">
        <v>74</v>
      </c>
      <c r="K12" s="19">
        <f t="shared" si="15"/>
        <v>0</v>
      </c>
      <c r="L12" s="17" t="s">
        <v>74</v>
      </c>
      <c r="M12" s="18" t="s">
        <v>19</v>
      </c>
      <c r="N12" s="66" t="str">
        <f t="shared" si="16"/>
        <v>2</v>
      </c>
      <c r="O12" s="17" t="s">
        <v>19</v>
      </c>
      <c r="P12" s="18" t="s">
        <v>74</v>
      </c>
      <c r="Q12" s="85">
        <f t="shared" si="17"/>
        <v>8</v>
      </c>
      <c r="R12" s="17" t="s">
        <v>19</v>
      </c>
      <c r="S12" s="18" t="s">
        <v>74</v>
      </c>
      <c r="T12" s="19">
        <f t="shared" si="18"/>
        <v>0</v>
      </c>
      <c r="U12" s="17" t="s">
        <v>2</v>
      </c>
      <c r="V12" s="18" t="s">
        <v>19</v>
      </c>
      <c r="W12" s="66">
        <f t="shared" si="6"/>
        <v>0</v>
      </c>
      <c r="X12" s="17" t="s">
        <v>19</v>
      </c>
      <c r="Y12" s="18" t="s">
        <v>19</v>
      </c>
      <c r="Z12" s="19">
        <f t="shared" si="19"/>
        <v>0</v>
      </c>
      <c r="AA12" s="17" t="s">
        <v>74</v>
      </c>
      <c r="AB12" s="18" t="s">
        <v>19</v>
      </c>
      <c r="AC12" s="19">
        <f t="shared" si="20"/>
        <v>0</v>
      </c>
      <c r="AD12" s="28"/>
      <c r="AE12" s="26"/>
      <c r="AF12" s="19"/>
      <c r="AG12" s="21">
        <f t="shared" si="21"/>
        <v>12</v>
      </c>
      <c r="AH12" s="22">
        <f>'14.Spieltag'!AJ12</f>
        <v>198</v>
      </c>
      <c r="AI12" s="29">
        <f>'14.Spieltag'!AK12</f>
        <v>1</v>
      </c>
      <c r="AJ12" s="24">
        <f t="shared" si="22"/>
        <v>210</v>
      </c>
      <c r="AK12" s="25">
        <f t="shared" si="11"/>
        <v>1</v>
      </c>
      <c r="AL12" s="1"/>
    </row>
    <row r="13" spans="1:42" ht="24.9" customHeight="1" thickBot="1">
      <c r="A13" s="29">
        <f t="shared" si="12"/>
        <v>10</v>
      </c>
      <c r="B13" s="21" t="s">
        <v>75</v>
      </c>
      <c r="C13" s="17" t="s">
        <v>19</v>
      </c>
      <c r="D13" s="18" t="s">
        <v>74</v>
      </c>
      <c r="E13" s="19" t="str">
        <f t="shared" si="13"/>
        <v>3</v>
      </c>
      <c r="F13" s="17" t="s">
        <v>2</v>
      </c>
      <c r="G13" s="18" t="s">
        <v>2</v>
      </c>
      <c r="H13" s="19">
        <f t="shared" si="14"/>
        <v>0</v>
      </c>
      <c r="I13" s="17" t="s">
        <v>19</v>
      </c>
      <c r="J13" s="18" t="s">
        <v>76</v>
      </c>
      <c r="K13" s="19">
        <f t="shared" si="15"/>
        <v>0</v>
      </c>
      <c r="L13" s="17" t="s">
        <v>74</v>
      </c>
      <c r="M13" s="18" t="s">
        <v>19</v>
      </c>
      <c r="N13" s="66" t="str">
        <f t="shared" si="16"/>
        <v>2</v>
      </c>
      <c r="O13" s="17" t="s">
        <v>19</v>
      </c>
      <c r="P13" s="18" t="s">
        <v>74</v>
      </c>
      <c r="Q13" s="85">
        <f t="shared" si="17"/>
        <v>8</v>
      </c>
      <c r="R13" s="17" t="s">
        <v>19</v>
      </c>
      <c r="S13" s="18" t="s">
        <v>19</v>
      </c>
      <c r="T13" s="19" t="str">
        <f t="shared" si="18"/>
        <v>5</v>
      </c>
      <c r="U13" s="17" t="s">
        <v>19</v>
      </c>
      <c r="V13" s="18" t="s">
        <v>74</v>
      </c>
      <c r="W13" s="66">
        <f t="shared" si="6"/>
        <v>0</v>
      </c>
      <c r="X13" s="17" t="s">
        <v>74</v>
      </c>
      <c r="Y13" s="18" t="s">
        <v>74</v>
      </c>
      <c r="Z13" s="19">
        <f t="shared" si="19"/>
        <v>0</v>
      </c>
      <c r="AA13" s="17" t="s">
        <v>74</v>
      </c>
      <c r="AB13" s="18" t="s">
        <v>74</v>
      </c>
      <c r="AC13" s="19">
        <f t="shared" si="20"/>
        <v>0</v>
      </c>
      <c r="AD13" s="27"/>
      <c r="AE13" s="26"/>
      <c r="AF13" s="19"/>
      <c r="AG13" s="21">
        <f t="shared" si="21"/>
        <v>18</v>
      </c>
      <c r="AH13" s="22">
        <f>'14.Spieltag'!AJ13</f>
        <v>140</v>
      </c>
      <c r="AI13" s="29">
        <f>'14.Spieltag'!AK13</f>
        <v>12</v>
      </c>
      <c r="AJ13" s="24">
        <f t="shared" si="22"/>
        <v>158</v>
      </c>
      <c r="AK13" s="25">
        <f t="shared" si="11"/>
        <v>10</v>
      </c>
      <c r="AL13" s="1"/>
    </row>
    <row r="14" spans="1:42" ht="24.9" customHeight="1" thickBot="1">
      <c r="A14" s="29">
        <f t="shared" si="12"/>
        <v>4</v>
      </c>
      <c r="B14" s="21" t="s">
        <v>93</v>
      </c>
      <c r="C14" s="17" t="s">
        <v>74</v>
      </c>
      <c r="D14" s="18" t="s">
        <v>2</v>
      </c>
      <c r="E14" s="19">
        <f t="shared" si="13"/>
        <v>0</v>
      </c>
      <c r="F14" s="17" t="s">
        <v>2</v>
      </c>
      <c r="G14" s="18" t="s">
        <v>74</v>
      </c>
      <c r="H14" s="19" t="str">
        <f t="shared" si="14"/>
        <v>2</v>
      </c>
      <c r="I14" s="17" t="s">
        <v>19</v>
      </c>
      <c r="J14" s="18" t="s">
        <v>76</v>
      </c>
      <c r="K14" s="19">
        <f t="shared" si="15"/>
        <v>0</v>
      </c>
      <c r="L14" s="17" t="s">
        <v>19</v>
      </c>
      <c r="M14" s="18" t="s">
        <v>19</v>
      </c>
      <c r="N14" s="66">
        <f t="shared" si="16"/>
        <v>0</v>
      </c>
      <c r="O14" s="17" t="s">
        <v>19</v>
      </c>
      <c r="P14" s="18" t="s">
        <v>74</v>
      </c>
      <c r="Q14" s="85">
        <f t="shared" si="17"/>
        <v>8</v>
      </c>
      <c r="R14" s="17" t="s">
        <v>19</v>
      </c>
      <c r="S14" s="18" t="s">
        <v>74</v>
      </c>
      <c r="T14" s="19">
        <f t="shared" si="18"/>
        <v>0</v>
      </c>
      <c r="U14" s="17" t="s">
        <v>2</v>
      </c>
      <c r="V14" s="18" t="s">
        <v>74</v>
      </c>
      <c r="W14" s="66">
        <f t="shared" si="6"/>
        <v>0</v>
      </c>
      <c r="X14" s="17" t="s">
        <v>19</v>
      </c>
      <c r="Y14" s="18" t="s">
        <v>19</v>
      </c>
      <c r="Z14" s="19">
        <f t="shared" si="19"/>
        <v>0</v>
      </c>
      <c r="AA14" s="17" t="s">
        <v>74</v>
      </c>
      <c r="AB14" s="18" t="s">
        <v>2</v>
      </c>
      <c r="AC14" s="19">
        <f t="shared" si="20"/>
        <v>0</v>
      </c>
      <c r="AD14" s="28"/>
      <c r="AE14" s="26"/>
      <c r="AF14" s="19"/>
      <c r="AG14" s="21">
        <f t="shared" si="21"/>
        <v>10</v>
      </c>
      <c r="AH14" s="22">
        <f>'14.Spieltag'!AJ14</f>
        <v>169</v>
      </c>
      <c r="AI14" s="29">
        <f>'14.Spieltag'!AK14</f>
        <v>4</v>
      </c>
      <c r="AJ14" s="24">
        <f t="shared" si="22"/>
        <v>179</v>
      </c>
      <c r="AK14" s="25">
        <f t="shared" si="11"/>
        <v>4</v>
      </c>
      <c r="AL14" s="1"/>
    </row>
    <row r="15" spans="1:42" ht="24.9" customHeight="1" thickBot="1">
      <c r="A15" s="29">
        <f t="shared" si="12"/>
        <v>12</v>
      </c>
      <c r="B15" s="21" t="s">
        <v>81</v>
      </c>
      <c r="C15" s="17"/>
      <c r="D15" s="18"/>
      <c r="E15" s="19"/>
      <c r="F15" s="17"/>
      <c r="G15" s="18"/>
      <c r="H15" s="19"/>
      <c r="I15" s="17"/>
      <c r="J15" s="18"/>
      <c r="K15" s="19"/>
      <c r="L15" s="17"/>
      <c r="M15" s="18"/>
      <c r="N15" s="66"/>
      <c r="O15" s="17"/>
      <c r="P15" s="18"/>
      <c r="Q15" s="85"/>
      <c r="R15" s="17"/>
      <c r="S15" s="18"/>
      <c r="T15" s="19"/>
      <c r="U15" s="17"/>
      <c r="V15" s="18"/>
      <c r="W15" s="66"/>
      <c r="X15" s="17"/>
      <c r="Y15" s="18"/>
      <c r="Z15" s="19"/>
      <c r="AA15" s="17" t="s">
        <v>74</v>
      </c>
      <c r="AB15" s="18" t="s">
        <v>19</v>
      </c>
      <c r="AC15" s="85">
        <f t="shared" si="20"/>
        <v>0</v>
      </c>
      <c r="AD15" s="28"/>
      <c r="AE15" s="26"/>
      <c r="AF15" s="19"/>
      <c r="AG15" s="21">
        <f t="shared" si="21"/>
        <v>0</v>
      </c>
      <c r="AH15" s="22">
        <f>'14.Spieltag'!AJ15</f>
        <v>151</v>
      </c>
      <c r="AI15" s="29">
        <f>'14.Spieltag'!AK15</f>
        <v>9</v>
      </c>
      <c r="AJ15" s="24">
        <f t="shared" si="22"/>
        <v>151</v>
      </c>
      <c r="AK15" s="25">
        <f t="shared" si="11"/>
        <v>12</v>
      </c>
      <c r="AL15" s="1"/>
    </row>
    <row r="16" spans="1:42" ht="24.9" customHeight="1" thickBot="1">
      <c r="A16" s="29">
        <f t="shared" si="12"/>
        <v>14</v>
      </c>
      <c r="B16" s="21" t="s">
        <v>87</v>
      </c>
      <c r="C16" s="17" t="s">
        <v>74</v>
      </c>
      <c r="D16" s="18" t="s">
        <v>2</v>
      </c>
      <c r="E16" s="19">
        <f t="shared" si="13"/>
        <v>0</v>
      </c>
      <c r="F16" s="17" t="s">
        <v>19</v>
      </c>
      <c r="G16" s="18" t="s">
        <v>74</v>
      </c>
      <c r="H16" s="19" t="str">
        <f t="shared" si="14"/>
        <v>2</v>
      </c>
      <c r="I16" s="17" t="s">
        <v>2</v>
      </c>
      <c r="J16" s="18" t="s">
        <v>74</v>
      </c>
      <c r="K16" s="19">
        <f t="shared" si="15"/>
        <v>0</v>
      </c>
      <c r="L16" s="17" t="s">
        <v>74</v>
      </c>
      <c r="M16" s="18" t="s">
        <v>19</v>
      </c>
      <c r="N16" s="66" t="str">
        <f t="shared" si="16"/>
        <v>2</v>
      </c>
      <c r="O16" s="17" t="s">
        <v>19</v>
      </c>
      <c r="P16" s="18" t="s">
        <v>74</v>
      </c>
      <c r="Q16" s="85">
        <f t="shared" si="17"/>
        <v>8</v>
      </c>
      <c r="R16" s="17" t="s">
        <v>74</v>
      </c>
      <c r="S16" s="18" t="s">
        <v>74</v>
      </c>
      <c r="T16" s="19" t="str">
        <f t="shared" si="18"/>
        <v>3</v>
      </c>
      <c r="U16" s="17" t="s">
        <v>19</v>
      </c>
      <c r="V16" s="18" t="s">
        <v>74</v>
      </c>
      <c r="W16" s="66">
        <f t="shared" si="6"/>
        <v>0</v>
      </c>
      <c r="X16" s="17" t="s">
        <v>19</v>
      </c>
      <c r="Y16" s="18" t="s">
        <v>19</v>
      </c>
      <c r="Z16" s="19">
        <f t="shared" si="19"/>
        <v>0</v>
      </c>
      <c r="AA16" s="17" t="s">
        <v>74</v>
      </c>
      <c r="AB16" s="18" t="s">
        <v>2</v>
      </c>
      <c r="AC16" s="19">
        <f t="shared" si="20"/>
        <v>0</v>
      </c>
      <c r="AD16" s="28"/>
      <c r="AE16" s="26"/>
      <c r="AF16" s="19"/>
      <c r="AG16" s="21">
        <f t="shared" si="21"/>
        <v>15</v>
      </c>
      <c r="AH16" s="22">
        <f>'14.Spieltag'!AJ16</f>
        <v>134</v>
      </c>
      <c r="AI16" s="29">
        <f>'14.Spieltag'!AK16</f>
        <v>14</v>
      </c>
      <c r="AJ16" s="24">
        <f t="shared" si="22"/>
        <v>149</v>
      </c>
      <c r="AK16" s="25">
        <f t="shared" si="11"/>
        <v>14</v>
      </c>
      <c r="AL16" s="1"/>
    </row>
    <row r="17" spans="1:38" ht="24.9" customHeight="1" thickBot="1">
      <c r="A17" s="29">
        <f t="shared" si="12"/>
        <v>17</v>
      </c>
      <c r="B17" s="21" t="s">
        <v>80</v>
      </c>
      <c r="C17" s="17" t="s">
        <v>77</v>
      </c>
      <c r="D17" s="18" t="s">
        <v>19</v>
      </c>
      <c r="E17" s="19" t="str">
        <f t="shared" si="13"/>
        <v>2</v>
      </c>
      <c r="F17" s="17" t="s">
        <v>77</v>
      </c>
      <c r="G17" s="18" t="s">
        <v>74</v>
      </c>
      <c r="H17" s="19" t="str">
        <f t="shared" si="14"/>
        <v>2</v>
      </c>
      <c r="I17" s="17" t="s">
        <v>2</v>
      </c>
      <c r="J17" s="18" t="s">
        <v>74</v>
      </c>
      <c r="K17" s="19">
        <f t="shared" si="15"/>
        <v>0</v>
      </c>
      <c r="L17" s="17" t="s">
        <v>76</v>
      </c>
      <c r="M17" s="18" t="s">
        <v>19</v>
      </c>
      <c r="N17" s="66" t="str">
        <f t="shared" si="16"/>
        <v>5</v>
      </c>
      <c r="O17" s="17" t="s">
        <v>19</v>
      </c>
      <c r="P17" s="18" t="s">
        <v>74</v>
      </c>
      <c r="Q17" s="85">
        <f t="shared" si="17"/>
        <v>8</v>
      </c>
      <c r="R17" s="17" t="s">
        <v>19</v>
      </c>
      <c r="S17" s="18" t="s">
        <v>77</v>
      </c>
      <c r="T17" s="19">
        <f t="shared" si="18"/>
        <v>0</v>
      </c>
      <c r="U17" s="17" t="s">
        <v>74</v>
      </c>
      <c r="V17" s="18" t="s">
        <v>19</v>
      </c>
      <c r="W17" s="66" t="str">
        <f t="shared" si="6"/>
        <v>2</v>
      </c>
      <c r="X17" s="17" t="s">
        <v>76</v>
      </c>
      <c r="Y17" s="18" t="s">
        <v>19</v>
      </c>
      <c r="Z17" s="19" t="str">
        <f t="shared" si="19"/>
        <v>2</v>
      </c>
      <c r="AA17" s="17" t="s">
        <v>76</v>
      </c>
      <c r="AB17" s="18" t="s">
        <v>19</v>
      </c>
      <c r="AC17" s="19">
        <f t="shared" si="20"/>
        <v>0</v>
      </c>
      <c r="AD17" s="28"/>
      <c r="AE17" s="26"/>
      <c r="AF17" s="19"/>
      <c r="AG17" s="21">
        <f t="shared" si="21"/>
        <v>21</v>
      </c>
      <c r="AH17" s="22">
        <f>'14.Spieltag'!AJ17</f>
        <v>118</v>
      </c>
      <c r="AI17" s="29">
        <f>'14.Spieltag'!AK17</f>
        <v>18</v>
      </c>
      <c r="AJ17" s="24">
        <f t="shared" si="22"/>
        <v>139</v>
      </c>
      <c r="AK17" s="25">
        <f t="shared" si="11"/>
        <v>17</v>
      </c>
      <c r="AL17" s="1"/>
    </row>
    <row r="18" spans="1:38" ht="24.9" customHeight="1" thickBot="1">
      <c r="A18" s="29">
        <f t="shared" si="12"/>
        <v>20</v>
      </c>
      <c r="B18" s="21" t="s">
        <v>84</v>
      </c>
      <c r="C18" s="17"/>
      <c r="D18" s="18"/>
      <c r="E18" s="19"/>
      <c r="F18" s="17" t="s">
        <v>19</v>
      </c>
      <c r="G18" s="18" t="s">
        <v>76</v>
      </c>
      <c r="H18" s="19" t="str">
        <f t="shared" si="14"/>
        <v>2</v>
      </c>
      <c r="I18" s="17" t="s">
        <v>2</v>
      </c>
      <c r="J18" s="18" t="s">
        <v>74</v>
      </c>
      <c r="K18" s="19">
        <f t="shared" si="15"/>
        <v>0</v>
      </c>
      <c r="L18" s="17" t="s">
        <v>74</v>
      </c>
      <c r="M18" s="18" t="s">
        <v>2</v>
      </c>
      <c r="N18" s="66" t="str">
        <f t="shared" si="16"/>
        <v>3</v>
      </c>
      <c r="O18" s="17" t="s">
        <v>19</v>
      </c>
      <c r="P18" s="18" t="s">
        <v>76</v>
      </c>
      <c r="Q18" s="85">
        <f t="shared" si="17"/>
        <v>8</v>
      </c>
      <c r="R18" s="17" t="s">
        <v>74</v>
      </c>
      <c r="S18" s="18" t="s">
        <v>19</v>
      </c>
      <c r="T18" s="19">
        <f t="shared" si="18"/>
        <v>0</v>
      </c>
      <c r="U18" s="17" t="s">
        <v>19</v>
      </c>
      <c r="V18" s="18" t="s">
        <v>74</v>
      </c>
      <c r="W18" s="66">
        <f t="shared" si="6"/>
        <v>0</v>
      </c>
      <c r="X18" s="17" t="s">
        <v>74</v>
      </c>
      <c r="Y18" s="18" t="s">
        <v>19</v>
      </c>
      <c r="Z18" s="19" t="str">
        <f t="shared" si="19"/>
        <v>2</v>
      </c>
      <c r="AA18" s="17" t="s">
        <v>76</v>
      </c>
      <c r="AB18" s="18" t="s">
        <v>19</v>
      </c>
      <c r="AC18" s="19">
        <f t="shared" si="20"/>
        <v>0</v>
      </c>
      <c r="AD18" s="28"/>
      <c r="AE18" s="26"/>
      <c r="AF18" s="19"/>
      <c r="AG18" s="21">
        <f t="shared" si="21"/>
        <v>15</v>
      </c>
      <c r="AH18" s="22">
        <f>'14.Spieltag'!AJ18</f>
        <v>81</v>
      </c>
      <c r="AI18" s="29">
        <f>'14.Spieltag'!AK18</f>
        <v>20</v>
      </c>
      <c r="AJ18" s="24">
        <f t="shared" si="22"/>
        <v>96</v>
      </c>
      <c r="AK18" s="25">
        <f t="shared" si="11"/>
        <v>20</v>
      </c>
      <c r="AL18" s="1"/>
    </row>
    <row r="19" spans="1:38" ht="24.9" customHeight="1" thickBot="1">
      <c r="A19" s="29">
        <f t="shared" si="12"/>
        <v>13</v>
      </c>
      <c r="B19" s="21" t="s">
        <v>89</v>
      </c>
      <c r="C19" s="17" t="s">
        <v>74</v>
      </c>
      <c r="D19" s="18" t="s">
        <v>19</v>
      </c>
      <c r="E19" s="19">
        <f t="shared" si="13"/>
        <v>0</v>
      </c>
      <c r="F19" s="17" t="s">
        <v>74</v>
      </c>
      <c r="G19" s="18" t="s">
        <v>76</v>
      </c>
      <c r="H19" s="19" t="str">
        <f t="shared" si="14"/>
        <v>2</v>
      </c>
      <c r="I19" s="17" t="s">
        <v>2</v>
      </c>
      <c r="J19" s="18" t="s">
        <v>74</v>
      </c>
      <c r="K19" s="19">
        <f t="shared" si="15"/>
        <v>0</v>
      </c>
      <c r="L19" s="17" t="s">
        <v>76</v>
      </c>
      <c r="M19" s="18" t="s">
        <v>19</v>
      </c>
      <c r="N19" s="66" t="str">
        <f t="shared" si="16"/>
        <v>5</v>
      </c>
      <c r="O19" s="17" t="s">
        <v>19</v>
      </c>
      <c r="P19" s="18" t="s">
        <v>74</v>
      </c>
      <c r="Q19" s="85">
        <f t="shared" si="17"/>
        <v>8</v>
      </c>
      <c r="R19" s="17" t="s">
        <v>74</v>
      </c>
      <c r="S19" s="18" t="s">
        <v>19</v>
      </c>
      <c r="T19" s="19">
        <f t="shared" si="18"/>
        <v>0</v>
      </c>
      <c r="U19" s="17" t="s">
        <v>74</v>
      </c>
      <c r="V19" s="18" t="s">
        <v>74</v>
      </c>
      <c r="W19" s="66">
        <f t="shared" si="6"/>
        <v>0</v>
      </c>
      <c r="X19" s="17" t="s">
        <v>76</v>
      </c>
      <c r="Y19" s="18" t="s">
        <v>76</v>
      </c>
      <c r="Z19" s="19">
        <f t="shared" si="19"/>
        <v>0</v>
      </c>
      <c r="AA19" s="17" t="s">
        <v>76</v>
      </c>
      <c r="AB19" s="18" t="s">
        <v>2</v>
      </c>
      <c r="AC19" s="19">
        <f t="shared" si="20"/>
        <v>0</v>
      </c>
      <c r="AD19" s="28"/>
      <c r="AE19" s="26"/>
      <c r="AF19" s="19"/>
      <c r="AG19" s="21">
        <f t="shared" si="21"/>
        <v>15</v>
      </c>
      <c r="AH19" s="22">
        <f>'14.Spieltag'!AJ19</f>
        <v>135</v>
      </c>
      <c r="AI19" s="29">
        <f>'14.Spieltag'!AK19</f>
        <v>13</v>
      </c>
      <c r="AJ19" s="24">
        <f t="shared" si="22"/>
        <v>150</v>
      </c>
      <c r="AK19" s="25">
        <f t="shared" si="11"/>
        <v>13</v>
      </c>
      <c r="AL19" s="1"/>
    </row>
    <row r="20" spans="1:38" ht="24.9" customHeight="1" thickBot="1">
      <c r="A20" s="29">
        <f t="shared" si="12"/>
        <v>7</v>
      </c>
      <c r="B20" s="21" t="s">
        <v>83</v>
      </c>
      <c r="C20" s="17" t="s">
        <v>74</v>
      </c>
      <c r="D20" s="18" t="s">
        <v>74</v>
      </c>
      <c r="E20" s="19">
        <f t="shared" si="13"/>
        <v>0</v>
      </c>
      <c r="F20" s="17" t="s">
        <v>19</v>
      </c>
      <c r="G20" s="18" t="s">
        <v>76</v>
      </c>
      <c r="H20" s="19" t="str">
        <f t="shared" si="14"/>
        <v>2</v>
      </c>
      <c r="I20" s="17" t="s">
        <v>19</v>
      </c>
      <c r="J20" s="18" t="s">
        <v>76</v>
      </c>
      <c r="K20" s="19">
        <f t="shared" si="15"/>
        <v>0</v>
      </c>
      <c r="L20" s="17" t="s">
        <v>76</v>
      </c>
      <c r="M20" s="18" t="s">
        <v>74</v>
      </c>
      <c r="N20" s="66" t="str">
        <f t="shared" si="16"/>
        <v>2</v>
      </c>
      <c r="O20" s="17" t="s">
        <v>2</v>
      </c>
      <c r="P20" s="18" t="s">
        <v>76</v>
      </c>
      <c r="Q20" s="85">
        <f t="shared" si="17"/>
        <v>8</v>
      </c>
      <c r="R20" s="17" t="s">
        <v>76</v>
      </c>
      <c r="S20" s="18" t="s">
        <v>76</v>
      </c>
      <c r="T20" s="19" t="str">
        <f t="shared" si="18"/>
        <v>3</v>
      </c>
      <c r="U20" s="17" t="s">
        <v>19</v>
      </c>
      <c r="V20" s="18" t="s">
        <v>74</v>
      </c>
      <c r="W20" s="66">
        <f t="shared" si="6"/>
        <v>0</v>
      </c>
      <c r="X20" s="17" t="s">
        <v>74</v>
      </c>
      <c r="Y20" s="18" t="s">
        <v>74</v>
      </c>
      <c r="Z20" s="19">
        <f t="shared" si="19"/>
        <v>0</v>
      </c>
      <c r="AA20" s="17" t="s">
        <v>74</v>
      </c>
      <c r="AB20" s="18" t="s">
        <v>76</v>
      </c>
      <c r="AC20" s="19" t="str">
        <f t="shared" si="20"/>
        <v>5</v>
      </c>
      <c r="AD20" s="28"/>
      <c r="AE20" s="26"/>
      <c r="AF20" s="19"/>
      <c r="AG20" s="21">
        <f t="shared" si="21"/>
        <v>20</v>
      </c>
      <c r="AH20" s="22">
        <f>'14.Spieltag'!AJ20</f>
        <v>145</v>
      </c>
      <c r="AI20" s="29">
        <f>'14.Spieltag'!AK20</f>
        <v>11</v>
      </c>
      <c r="AJ20" s="24">
        <f t="shared" si="22"/>
        <v>165</v>
      </c>
      <c r="AK20" s="25">
        <f t="shared" si="11"/>
        <v>7</v>
      </c>
      <c r="AL20" s="1"/>
    </row>
    <row r="21" spans="1:38" ht="24.9" customHeight="1" thickBot="1">
      <c r="A21" s="29">
        <f t="shared" si="12"/>
        <v>2</v>
      </c>
      <c r="B21" s="21" t="s">
        <v>86</v>
      </c>
      <c r="C21" s="17" t="s">
        <v>74</v>
      </c>
      <c r="D21" s="18" t="s">
        <v>19</v>
      </c>
      <c r="E21" s="19">
        <f t="shared" si="13"/>
        <v>0</v>
      </c>
      <c r="F21" s="17" t="s">
        <v>19</v>
      </c>
      <c r="G21" s="18" t="s">
        <v>76</v>
      </c>
      <c r="H21" s="19" t="str">
        <f t="shared" si="14"/>
        <v>2</v>
      </c>
      <c r="I21" s="17" t="s">
        <v>2</v>
      </c>
      <c r="J21" s="18" t="s">
        <v>74</v>
      </c>
      <c r="K21" s="19">
        <f t="shared" si="15"/>
        <v>0</v>
      </c>
      <c r="L21" s="17" t="s">
        <v>74</v>
      </c>
      <c r="M21" s="18" t="s">
        <v>74</v>
      </c>
      <c r="N21" s="66">
        <f t="shared" si="16"/>
        <v>0</v>
      </c>
      <c r="O21" s="17" t="s">
        <v>19</v>
      </c>
      <c r="P21" s="18" t="s">
        <v>74</v>
      </c>
      <c r="Q21" s="85">
        <f t="shared" si="17"/>
        <v>8</v>
      </c>
      <c r="R21" s="17" t="s">
        <v>74</v>
      </c>
      <c r="S21" s="18" t="s">
        <v>74</v>
      </c>
      <c r="T21" s="19" t="str">
        <f t="shared" si="18"/>
        <v>3</v>
      </c>
      <c r="U21" s="17" t="s">
        <v>19</v>
      </c>
      <c r="V21" s="18" t="s">
        <v>74</v>
      </c>
      <c r="W21" s="66">
        <f t="shared" si="6"/>
        <v>0</v>
      </c>
      <c r="X21" s="17" t="s">
        <v>74</v>
      </c>
      <c r="Y21" s="18" t="s">
        <v>74</v>
      </c>
      <c r="Z21" s="19">
        <f t="shared" si="19"/>
        <v>0</v>
      </c>
      <c r="AA21" s="17" t="s">
        <v>74</v>
      </c>
      <c r="AB21" s="18" t="s">
        <v>74</v>
      </c>
      <c r="AC21" s="19">
        <f t="shared" si="20"/>
        <v>0</v>
      </c>
      <c r="AD21" s="28"/>
      <c r="AE21" s="26"/>
      <c r="AF21" s="19"/>
      <c r="AG21" s="21">
        <f t="shared" si="21"/>
        <v>13</v>
      </c>
      <c r="AH21" s="22">
        <f>'14.Spieltag'!AJ21</f>
        <v>175</v>
      </c>
      <c r="AI21" s="29">
        <f>'14.Spieltag'!AK21</f>
        <v>3</v>
      </c>
      <c r="AJ21" s="24">
        <f t="shared" si="22"/>
        <v>188</v>
      </c>
      <c r="AK21" s="25">
        <f t="shared" si="11"/>
        <v>2</v>
      </c>
      <c r="AL21" s="1"/>
    </row>
    <row r="22" spans="1:38" ht="24.9" customHeight="1" thickBot="1">
      <c r="A22" s="29">
        <f t="shared" si="12"/>
        <v>18</v>
      </c>
      <c r="B22" s="21" t="s">
        <v>96</v>
      </c>
      <c r="C22" s="17" t="s">
        <v>19</v>
      </c>
      <c r="D22" s="18" t="s">
        <v>19</v>
      </c>
      <c r="E22" s="19">
        <f t="shared" si="13"/>
        <v>0</v>
      </c>
      <c r="F22" s="17" t="s">
        <v>74</v>
      </c>
      <c r="G22" s="18" t="s">
        <v>19</v>
      </c>
      <c r="H22" s="19">
        <f t="shared" si="14"/>
        <v>0</v>
      </c>
      <c r="I22" s="17" t="s">
        <v>19</v>
      </c>
      <c r="J22" s="18" t="s">
        <v>74</v>
      </c>
      <c r="K22" s="19">
        <f t="shared" si="15"/>
        <v>0</v>
      </c>
      <c r="L22" s="17" t="s">
        <v>76</v>
      </c>
      <c r="M22" s="18" t="s">
        <v>2</v>
      </c>
      <c r="N22" s="66" t="str">
        <f t="shared" si="16"/>
        <v>2</v>
      </c>
      <c r="O22" s="17" t="s">
        <v>74</v>
      </c>
      <c r="P22" s="18" t="s">
        <v>76</v>
      </c>
      <c r="Q22" s="85">
        <f t="shared" si="17"/>
        <v>8</v>
      </c>
      <c r="R22" s="17" t="s">
        <v>76</v>
      </c>
      <c r="S22" s="18" t="s">
        <v>19</v>
      </c>
      <c r="T22" s="19">
        <f t="shared" si="18"/>
        <v>0</v>
      </c>
      <c r="U22" s="17" t="s">
        <v>19</v>
      </c>
      <c r="V22" s="18" t="s">
        <v>2</v>
      </c>
      <c r="W22" s="66" t="str">
        <f t="shared" si="6"/>
        <v>2</v>
      </c>
      <c r="X22" s="17" t="s">
        <v>19</v>
      </c>
      <c r="Y22" s="18" t="s">
        <v>76</v>
      </c>
      <c r="Z22" s="19">
        <f t="shared" si="19"/>
        <v>0</v>
      </c>
      <c r="AA22" s="17" t="s">
        <v>76</v>
      </c>
      <c r="AB22" s="18" t="s">
        <v>74</v>
      </c>
      <c r="AC22" s="19">
        <f t="shared" si="20"/>
        <v>0</v>
      </c>
      <c r="AD22" s="28"/>
      <c r="AE22" s="26"/>
      <c r="AF22" s="19"/>
      <c r="AG22" s="21">
        <f t="shared" si="21"/>
        <v>12</v>
      </c>
      <c r="AH22" s="22">
        <f>'14.Spieltag'!AJ22</f>
        <v>124</v>
      </c>
      <c r="AI22" s="29">
        <f>'14.Spieltag'!AK22</f>
        <v>17</v>
      </c>
      <c r="AJ22" s="24">
        <f t="shared" si="22"/>
        <v>136</v>
      </c>
      <c r="AK22" s="25">
        <f t="shared" si="11"/>
        <v>18</v>
      </c>
      <c r="AL22" s="1"/>
    </row>
    <row r="23" spans="1:38" ht="24.9" customHeight="1" thickBot="1">
      <c r="A23" s="29">
        <f t="shared" si="12"/>
        <v>19</v>
      </c>
      <c r="B23" s="21" t="s">
        <v>94</v>
      </c>
      <c r="C23" s="17"/>
      <c r="D23" s="18"/>
      <c r="E23" s="19"/>
      <c r="F23" s="17"/>
      <c r="G23" s="18"/>
      <c r="H23" s="19"/>
      <c r="I23" s="17"/>
      <c r="J23" s="18"/>
      <c r="K23" s="19"/>
      <c r="L23" s="17"/>
      <c r="M23" s="18"/>
      <c r="N23" s="66"/>
      <c r="O23" s="17"/>
      <c r="P23" s="18"/>
      <c r="Q23" s="85"/>
      <c r="R23" s="17"/>
      <c r="S23" s="18"/>
      <c r="T23" s="19"/>
      <c r="U23" s="17"/>
      <c r="V23" s="18"/>
      <c r="W23" s="66"/>
      <c r="X23" s="17"/>
      <c r="Y23" s="18"/>
      <c r="Z23" s="19"/>
      <c r="AA23" s="17"/>
      <c r="AB23" s="18"/>
      <c r="AC23" s="19"/>
      <c r="AD23" s="28"/>
      <c r="AE23" s="26"/>
      <c r="AF23" s="19"/>
      <c r="AG23" s="21">
        <f t="shared" si="21"/>
        <v>0</v>
      </c>
      <c r="AH23" s="22">
        <f>'14.Spieltag'!AJ23</f>
        <v>103</v>
      </c>
      <c r="AI23" s="29">
        <f>'14.Spieltag'!AK23</f>
        <v>19</v>
      </c>
      <c r="AJ23" s="24">
        <f t="shared" si="22"/>
        <v>103</v>
      </c>
      <c r="AK23" s="25">
        <f t="shared" si="11"/>
        <v>19</v>
      </c>
      <c r="AL23" s="1"/>
    </row>
    <row r="24" spans="1:38" ht="24.9" customHeight="1" thickBot="1">
      <c r="A24" s="29">
        <f t="shared" si="12"/>
        <v>16</v>
      </c>
      <c r="B24" s="21" t="s">
        <v>92</v>
      </c>
      <c r="C24" s="17" t="s">
        <v>74</v>
      </c>
      <c r="D24" s="18" t="s">
        <v>77</v>
      </c>
      <c r="E24" s="19">
        <f t="shared" si="13"/>
        <v>0</v>
      </c>
      <c r="F24" s="17" t="s">
        <v>19</v>
      </c>
      <c r="G24" s="18" t="s">
        <v>74</v>
      </c>
      <c r="H24" s="19" t="str">
        <f t="shared" si="14"/>
        <v>2</v>
      </c>
      <c r="I24" s="17" t="s">
        <v>2</v>
      </c>
      <c r="J24" s="18" t="s">
        <v>74</v>
      </c>
      <c r="K24" s="19">
        <f t="shared" si="15"/>
        <v>0</v>
      </c>
      <c r="L24" s="17" t="s">
        <v>74</v>
      </c>
      <c r="M24" s="18" t="s">
        <v>19</v>
      </c>
      <c r="N24" s="66" t="str">
        <f t="shared" si="16"/>
        <v>2</v>
      </c>
      <c r="O24" s="17" t="s">
        <v>19</v>
      </c>
      <c r="P24" s="18" t="s">
        <v>74</v>
      </c>
      <c r="Q24" s="85">
        <f t="shared" si="17"/>
        <v>8</v>
      </c>
      <c r="R24" s="17" t="s">
        <v>74</v>
      </c>
      <c r="S24" s="18" t="s">
        <v>19</v>
      </c>
      <c r="T24" s="19">
        <f t="shared" si="18"/>
        <v>0</v>
      </c>
      <c r="U24" s="17" t="s">
        <v>19</v>
      </c>
      <c r="V24" s="18" t="s">
        <v>74</v>
      </c>
      <c r="W24" s="66">
        <f t="shared" si="6"/>
        <v>0</v>
      </c>
      <c r="X24" s="17" t="s">
        <v>74</v>
      </c>
      <c r="Y24" s="18" t="s">
        <v>19</v>
      </c>
      <c r="Z24" s="19">
        <v>2</v>
      </c>
      <c r="AA24" s="17" t="s">
        <v>74</v>
      </c>
      <c r="AB24" s="18"/>
      <c r="AC24" s="19" t="str">
        <f t="shared" si="20"/>
        <v>3</v>
      </c>
      <c r="AD24" s="28"/>
      <c r="AE24" s="26"/>
      <c r="AF24" s="19"/>
      <c r="AG24" s="21">
        <f t="shared" si="21"/>
        <v>17</v>
      </c>
      <c r="AH24" s="22">
        <f>'14.Spieltag'!AJ24</f>
        <v>125</v>
      </c>
      <c r="AI24" s="29">
        <f>'14.Spieltag'!AK24</f>
        <v>16</v>
      </c>
      <c r="AJ24" s="24">
        <f t="shared" si="22"/>
        <v>142</v>
      </c>
      <c r="AK24" s="25">
        <f t="shared" si="11"/>
        <v>16</v>
      </c>
      <c r="AL24" s="1"/>
    </row>
    <row r="25" spans="1:38" ht="24.9" customHeight="1" thickBot="1">
      <c r="A25" s="29">
        <f t="shared" si="12"/>
        <v>7</v>
      </c>
      <c r="B25" s="21" t="s">
        <v>78</v>
      </c>
      <c r="C25" s="17" t="s">
        <v>19</v>
      </c>
      <c r="D25" s="18" t="s">
        <v>74</v>
      </c>
      <c r="E25" s="19" t="str">
        <f t="shared" si="13"/>
        <v>3</v>
      </c>
      <c r="F25" s="17" t="s">
        <v>19</v>
      </c>
      <c r="G25" s="18" t="s">
        <v>76</v>
      </c>
      <c r="H25" s="19" t="str">
        <f t="shared" si="14"/>
        <v>2</v>
      </c>
      <c r="I25" s="17" t="s">
        <v>2</v>
      </c>
      <c r="J25" s="18" t="s">
        <v>74</v>
      </c>
      <c r="K25" s="19">
        <f t="shared" si="15"/>
        <v>0</v>
      </c>
      <c r="L25" s="17" t="s">
        <v>74</v>
      </c>
      <c r="M25" s="18" t="s">
        <v>19</v>
      </c>
      <c r="N25" s="66" t="str">
        <f t="shared" si="16"/>
        <v>2</v>
      </c>
      <c r="O25" s="17" t="s">
        <v>74</v>
      </c>
      <c r="P25" s="18" t="s">
        <v>76</v>
      </c>
      <c r="Q25" s="85">
        <f t="shared" si="17"/>
        <v>8</v>
      </c>
      <c r="R25" s="17" t="s">
        <v>74</v>
      </c>
      <c r="S25" s="18" t="s">
        <v>74</v>
      </c>
      <c r="T25" s="19" t="str">
        <f t="shared" si="18"/>
        <v>3</v>
      </c>
      <c r="U25" s="17" t="s">
        <v>19</v>
      </c>
      <c r="V25" s="18" t="s">
        <v>74</v>
      </c>
      <c r="W25" s="66">
        <f t="shared" si="6"/>
        <v>0</v>
      </c>
      <c r="X25" s="17" t="s">
        <v>74</v>
      </c>
      <c r="Y25" s="18" t="s">
        <v>74</v>
      </c>
      <c r="Z25" s="19">
        <f t="shared" si="19"/>
        <v>0</v>
      </c>
      <c r="AA25" s="17" t="s">
        <v>76</v>
      </c>
      <c r="AB25" s="18" t="s">
        <v>74</v>
      </c>
      <c r="AC25" s="19">
        <f t="shared" si="20"/>
        <v>0</v>
      </c>
      <c r="AD25" s="28"/>
      <c r="AE25" s="26"/>
      <c r="AF25" s="19"/>
      <c r="AG25" s="21">
        <f t="shared" si="21"/>
        <v>18</v>
      </c>
      <c r="AH25" s="22">
        <f>'14.Spieltag'!AJ25</f>
        <v>147</v>
      </c>
      <c r="AI25" s="29">
        <f>'14.Spieltag'!AK25</f>
        <v>10</v>
      </c>
      <c r="AJ25" s="24">
        <f t="shared" si="22"/>
        <v>165</v>
      </c>
      <c r="AK25" s="25">
        <f t="shared" si="11"/>
        <v>7</v>
      </c>
      <c r="AL25" s="1"/>
    </row>
    <row r="26" spans="1:38" ht="28.2" customHeight="1" thickBot="1">
      <c r="A26" s="29">
        <f t="shared" si="12"/>
        <v>11</v>
      </c>
      <c r="B26" s="21" t="s">
        <v>82</v>
      </c>
      <c r="C26" s="17"/>
      <c r="D26" s="18"/>
      <c r="E26" s="19"/>
      <c r="F26" s="17"/>
      <c r="G26" s="18"/>
      <c r="H26" s="19"/>
      <c r="I26" s="17"/>
      <c r="J26" s="18"/>
      <c r="K26" s="19"/>
      <c r="L26" s="17"/>
      <c r="M26" s="18"/>
      <c r="N26" s="66"/>
      <c r="O26" s="17"/>
      <c r="P26" s="18"/>
      <c r="Q26" s="85"/>
      <c r="R26" s="17"/>
      <c r="S26" s="18"/>
      <c r="T26" s="19"/>
      <c r="U26" s="17"/>
      <c r="V26" s="18"/>
      <c r="W26" s="66"/>
      <c r="X26" s="17"/>
      <c r="Y26" s="18"/>
      <c r="Z26" s="19"/>
      <c r="AA26" s="17" t="s">
        <v>74</v>
      </c>
      <c r="AB26" s="18" t="s">
        <v>19</v>
      </c>
      <c r="AC26" s="85">
        <f t="shared" si="20"/>
        <v>0</v>
      </c>
      <c r="AD26" s="28"/>
      <c r="AE26" s="26"/>
      <c r="AF26" s="19"/>
      <c r="AG26" s="21">
        <f t="shared" ref="AG26" si="23">E26+H26+K26+N26+Q26+T26+W26+Z26+AC26+AF26</f>
        <v>0</v>
      </c>
      <c r="AH26" s="22">
        <f>'14.Spieltag'!AJ26</f>
        <v>157</v>
      </c>
      <c r="AI26" s="29">
        <f>'14.Spieltag'!AK26</f>
        <v>7</v>
      </c>
      <c r="AJ26" s="24">
        <f t="shared" ref="AJ26" si="24">AG26+AH26</f>
        <v>157</v>
      </c>
      <c r="AK26" s="25">
        <f t="shared" si="11"/>
        <v>11</v>
      </c>
      <c r="AL26" s="1"/>
    </row>
    <row r="27" spans="1:38" ht="28.2" customHeight="1" thickBot="1">
      <c r="A27" s="29">
        <f t="shared" ref="A27" si="25">AK27</f>
        <v>6</v>
      </c>
      <c r="B27" s="21" t="s">
        <v>73</v>
      </c>
      <c r="C27" s="17" t="s">
        <v>74</v>
      </c>
      <c r="D27" s="18" t="s">
        <v>19</v>
      </c>
      <c r="E27" s="19">
        <f t="shared" si="13"/>
        <v>0</v>
      </c>
      <c r="F27" s="17" t="s">
        <v>19</v>
      </c>
      <c r="G27" s="18" t="s">
        <v>74</v>
      </c>
      <c r="H27" s="19" t="str">
        <f t="shared" si="14"/>
        <v>2</v>
      </c>
      <c r="I27" s="17" t="s">
        <v>2</v>
      </c>
      <c r="J27" s="18" t="s">
        <v>74</v>
      </c>
      <c r="K27" s="19">
        <f t="shared" si="15"/>
        <v>0</v>
      </c>
      <c r="L27" s="17" t="s">
        <v>74</v>
      </c>
      <c r="M27" s="18" t="s">
        <v>19</v>
      </c>
      <c r="N27" s="66" t="str">
        <f t="shared" si="16"/>
        <v>2</v>
      </c>
      <c r="O27" s="17" t="s">
        <v>74</v>
      </c>
      <c r="P27" s="18" t="s">
        <v>19</v>
      </c>
      <c r="Q27" s="85">
        <f t="shared" si="17"/>
        <v>0</v>
      </c>
      <c r="R27" s="17" t="s">
        <v>19</v>
      </c>
      <c r="S27" s="18" t="s">
        <v>74</v>
      </c>
      <c r="T27" s="19">
        <f t="shared" si="18"/>
        <v>0</v>
      </c>
      <c r="U27" s="17" t="s">
        <v>19</v>
      </c>
      <c r="V27" s="18" t="s">
        <v>19</v>
      </c>
      <c r="W27" s="66">
        <f t="shared" si="6"/>
        <v>0</v>
      </c>
      <c r="X27" s="17" t="s">
        <v>74</v>
      </c>
      <c r="Y27" s="18" t="s">
        <v>19</v>
      </c>
      <c r="Z27" s="19" t="str">
        <f t="shared" si="19"/>
        <v>2</v>
      </c>
      <c r="AA27" s="17" t="s">
        <v>74</v>
      </c>
      <c r="AB27" s="18" t="s">
        <v>19</v>
      </c>
      <c r="AC27" s="19">
        <f t="shared" si="20"/>
        <v>0</v>
      </c>
      <c r="AD27" s="28"/>
      <c r="AE27" s="26"/>
      <c r="AF27" s="19"/>
      <c r="AG27" s="21">
        <f t="shared" ref="AG27" si="26">E27+H27+K27+N27+Q27+T27+W27+Z27+AC27+AF27</f>
        <v>6</v>
      </c>
      <c r="AH27" s="22">
        <f>'14.Spieltag'!AJ27</f>
        <v>162</v>
      </c>
      <c r="AI27" s="29">
        <f>'14.Spieltag'!AK27</f>
        <v>6</v>
      </c>
      <c r="AJ27" s="24">
        <f t="shared" ref="AJ27" si="27">AG27+AH27</f>
        <v>168</v>
      </c>
      <c r="AK27" s="25">
        <f t="shared" si="11"/>
        <v>6</v>
      </c>
      <c r="AL27" s="1"/>
    </row>
    <row r="28" spans="1:38" ht="28.2" customHeight="1">
      <c r="AL28" s="1"/>
    </row>
    <row r="29" spans="1:38" ht="28.2" customHeight="1">
      <c r="AL29" s="1"/>
    </row>
    <row r="30" spans="1:38" ht="28.2" customHeight="1">
      <c r="AL30" s="1"/>
    </row>
  </sheetData>
  <sortState xmlns:xlrd2="http://schemas.microsoft.com/office/spreadsheetml/2017/richdata2" ref="A8:AK25">
    <sortCondition ref="A8:A25"/>
  </sortState>
  <phoneticPr fontId="0" type="noConversion"/>
  <conditionalFormatting sqref="U4 X4 AA4 F6 O4 I4 I6 L6 O6 R4 R6 C6 C4 U6 L4 X6 F4 AA6">
    <cfRule type="cellIs" dxfId="98" priority="11" operator="equal">
      <formula>"Schalke 04"</formula>
    </cfRule>
  </conditionalFormatting>
  <conditionalFormatting sqref="A27">
    <cfRule type="colorScale" priority="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27">
    <cfRule type="colorScale" priority="1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8:B27">
    <cfRule type="expression" dxfId="97" priority="6">
      <formula>($AG8&gt;40)</formula>
    </cfRule>
  </conditionalFormatting>
  <conditionalFormatting sqref="A31:A1048576 A1:A3 A5:A26">
    <cfRule type="colorScale" priority="92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6:AL10">
    <cfRule type="top10" dxfId="96" priority="933" rank="3"/>
  </conditionalFormatting>
  <conditionalFormatting sqref="AI8:AI26">
    <cfRule type="colorScale" priority="130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G1:AG1048576">
    <cfRule type="top10" dxfId="95" priority="1" rank="3"/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P31"/>
  <sheetViews>
    <sheetView workbookViewId="0">
      <selection activeCell="AG9" sqref="AG9"/>
    </sheetView>
  </sheetViews>
  <sheetFormatPr baseColWidth="10" defaultColWidth="11.44140625" defaultRowHeight="10.199999999999999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>
      <c r="AD1" s="67"/>
      <c r="AE1" s="69"/>
      <c r="AF1" s="69"/>
      <c r="AK1" s="32"/>
    </row>
    <row r="2" spans="1:42" ht="11.4">
      <c r="B2" s="16"/>
      <c r="AD2" s="67"/>
      <c r="AE2" s="70"/>
      <c r="AF2" s="70"/>
    </row>
    <row r="3" spans="1:42" ht="11.4">
      <c r="B3" s="16"/>
      <c r="AD3" s="67"/>
      <c r="AE3" s="69"/>
      <c r="AF3" s="69"/>
    </row>
    <row r="4" spans="1:42" ht="16.2" thickBot="1">
      <c r="A4" s="2" t="s">
        <v>37</v>
      </c>
      <c r="B4" s="16"/>
      <c r="C4" s="68" t="s">
        <v>68</v>
      </c>
      <c r="F4" s="68" t="s">
        <v>18</v>
      </c>
      <c r="I4" s="68" t="s">
        <v>16</v>
      </c>
      <c r="L4" s="68" t="s">
        <v>69</v>
      </c>
      <c r="O4" s="68" t="s">
        <v>15</v>
      </c>
      <c r="R4" s="68" t="s">
        <v>14</v>
      </c>
      <c r="U4" s="68" t="s">
        <v>70</v>
      </c>
      <c r="X4" s="68" t="s">
        <v>12</v>
      </c>
      <c r="AA4" s="68" t="s">
        <v>57</v>
      </c>
      <c r="AE4" s="71"/>
      <c r="AF4" s="71"/>
      <c r="AK4" s="45"/>
    </row>
    <row r="5" spans="1:42" ht="13.8" thickBot="1">
      <c r="B5" s="16"/>
      <c r="F5" s="1"/>
      <c r="I5" s="13"/>
      <c r="AE5" s="71"/>
      <c r="AF5" s="71"/>
      <c r="AG5" s="83" t="s">
        <v>22</v>
      </c>
      <c r="AH5" s="30"/>
      <c r="AI5" s="30"/>
      <c r="AJ5" s="31"/>
      <c r="AK5" s="45"/>
      <c r="AL5" s="1"/>
    </row>
    <row r="6" spans="1:42" ht="16.2" thickBot="1">
      <c r="C6" s="68" t="s">
        <v>13</v>
      </c>
      <c r="F6" s="68" t="s">
        <v>71</v>
      </c>
      <c r="I6" s="68" t="s">
        <v>59</v>
      </c>
      <c r="L6" s="68" t="s">
        <v>67</v>
      </c>
      <c r="O6" s="68" t="s">
        <v>21</v>
      </c>
      <c r="R6" s="68" t="s">
        <v>56</v>
      </c>
      <c r="U6" s="68" t="s">
        <v>17</v>
      </c>
      <c r="X6" s="68" t="s">
        <v>58</v>
      </c>
      <c r="AA6" s="68" t="s">
        <v>11</v>
      </c>
      <c r="AE6" s="67"/>
      <c r="AF6" s="67"/>
      <c r="AG6" s="84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>
      <c r="A7" s="8" t="s">
        <v>6</v>
      </c>
      <c r="B7" s="14" t="s">
        <v>7</v>
      </c>
      <c r="C7" s="76" t="s">
        <v>74</v>
      </c>
      <c r="D7" s="76" t="s">
        <v>76</v>
      </c>
      <c r="E7" s="77" t="s">
        <v>1</v>
      </c>
      <c r="F7" s="76" t="s">
        <v>76</v>
      </c>
      <c r="G7" s="76" t="s">
        <v>76</v>
      </c>
      <c r="H7" s="77" t="s">
        <v>1</v>
      </c>
      <c r="I7" s="76" t="s">
        <v>19</v>
      </c>
      <c r="J7" s="76" t="s">
        <v>19</v>
      </c>
      <c r="K7" s="77" t="s">
        <v>1</v>
      </c>
      <c r="L7" s="76" t="s">
        <v>76</v>
      </c>
      <c r="M7" s="76" t="s">
        <v>76</v>
      </c>
      <c r="N7" s="77" t="s">
        <v>1</v>
      </c>
      <c r="O7" s="76" t="s">
        <v>74</v>
      </c>
      <c r="P7" s="76" t="s">
        <v>74</v>
      </c>
      <c r="Q7" s="77" t="s">
        <v>1</v>
      </c>
      <c r="R7" s="76" t="s">
        <v>19</v>
      </c>
      <c r="S7" s="76" t="s">
        <v>76</v>
      </c>
      <c r="T7" s="77" t="s">
        <v>1</v>
      </c>
      <c r="U7" s="76" t="s">
        <v>19</v>
      </c>
      <c r="V7" s="76" t="s">
        <v>19</v>
      </c>
      <c r="W7" s="77" t="s">
        <v>1</v>
      </c>
      <c r="X7" s="76" t="s">
        <v>19</v>
      </c>
      <c r="Y7" s="76" t="s">
        <v>74</v>
      </c>
      <c r="Z7" s="77" t="s">
        <v>1</v>
      </c>
      <c r="AA7" s="76" t="s">
        <v>2</v>
      </c>
      <c r="AB7" s="76" t="s">
        <v>74</v>
      </c>
      <c r="AC7" s="77" t="s">
        <v>1</v>
      </c>
      <c r="AD7" s="78"/>
      <c r="AE7" s="78"/>
      <c r="AF7" s="79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65</v>
      </c>
      <c r="AM7" s="38"/>
      <c r="AN7" s="34"/>
      <c r="AO7" s="39" t="s">
        <v>19</v>
      </c>
    </row>
    <row r="8" spans="1:42" ht="24.9" customHeight="1" thickBot="1">
      <c r="A8" s="29">
        <f t="shared" ref="A8" si="0">AK8</f>
        <v>3</v>
      </c>
      <c r="B8" s="21" t="s">
        <v>85</v>
      </c>
      <c r="C8" s="17" t="s">
        <v>19</v>
      </c>
      <c r="D8" s="18" t="s">
        <v>19</v>
      </c>
      <c r="E8" s="19">
        <f t="shared" ref="E8" si="1">IF(OR(EXACT($C$7,C8)*(EXACT($D$7,D8)))=TRUE,$AO$9,IF(($D$7-$C$7=D8-C8),$AO$8,IF(OR(EXACT($C$7&gt;$D$7,C8&gt;D8)*EXACT($C$7=$D$7,C8=D8)*EXACT($C$7&lt;$D$7,C8&lt;D8)),$AO$7,0)))</f>
        <v>0</v>
      </c>
      <c r="F8" s="17" t="s">
        <v>2</v>
      </c>
      <c r="G8" s="18" t="s">
        <v>74</v>
      </c>
      <c r="H8" s="19">
        <f t="shared" ref="H8" si="2">IF(OR(EXACT($F$7,F8)*(EXACT($G$7,G8)))=TRUE,$AO$9,IF(($G$7-$F$7=G8-F8),$AO$8,IF(OR(EXACT($F$7&gt;$G$7,F8&gt;G8)*EXACT($F$7=$G$7,F8=G8)*EXACT($F$7&lt;$G$7,F8&lt;G8)),$AO$7,0)))</f>
        <v>0</v>
      </c>
      <c r="I8" s="17" t="s">
        <v>74</v>
      </c>
      <c r="J8" s="18" t="s">
        <v>19</v>
      </c>
      <c r="K8" s="19">
        <f t="shared" ref="K8" si="3">IF(OR(EXACT($I$7,I8)*(EXACT($J$7,J8)))=TRUE,$AO$9,IF(($J$7-$I$7=J8-I8),$AO$8,IF(OR(EXACT($I$7&gt;$J$7,I8&gt;J8)*EXACT($I$7=$J$7,I8=J8)*EXACT($I$7&lt;$J$7,I8&lt;J8)),$AO$7,0)))</f>
        <v>0</v>
      </c>
      <c r="L8" s="17" t="s">
        <v>74</v>
      </c>
      <c r="M8" s="18" t="s">
        <v>19</v>
      </c>
      <c r="N8" s="66">
        <f t="shared" ref="N8" si="4">IF(OR(EXACT($L$7,L8)*(EXACT($M$7,M8)))=TRUE,$AO$9,IF(($M$7-$L$7=M8-L8),$AO$8,IF(OR(EXACT($L$7&gt;$M$7,L8&gt;M8)*EXACT($L$7=$M$7,L8=M8)*EXACT($L$7&lt;$M$7,L8&lt;M8)),$AO$7,0)))</f>
        <v>0</v>
      </c>
      <c r="O8" s="17" t="s">
        <v>2</v>
      </c>
      <c r="P8" s="18" t="s">
        <v>76</v>
      </c>
      <c r="Q8" s="19">
        <f t="shared" ref="Q8" si="5">IF(OR(EXACT($O$7,O8)*(EXACT($P$7,P8)))=TRUE,$AO$9,IF(($P$7-$O$7=P8-O8),$AO$8,IF(OR(EXACT($O$7&gt;$P$7,O8&gt;P8)*EXACT($O$7=$P$7,O8=P8)*EXACT($O$7&lt;$P$7,O8&lt;P8)),$AO$7,0)))</f>
        <v>0</v>
      </c>
      <c r="R8" s="17" t="s">
        <v>74</v>
      </c>
      <c r="S8" s="18" t="s">
        <v>74</v>
      </c>
      <c r="T8" s="19">
        <f t="shared" ref="T8" si="6">IF(OR(EXACT($R$7,R8)*(EXACT($S$7,S8)))=TRUE,$AO$9,IF(($S$7-$R$7=S8-R8),$AO$8,IF(OR(EXACT($R$7&gt;$S$7,R8&gt;S8)*EXACT($R$7=$S$7,R8=S8)*EXACT($R$7&lt;$S$7,R8&lt;S8)),$AO$7,0)))</f>
        <v>0</v>
      </c>
      <c r="U8" s="17" t="s">
        <v>19</v>
      </c>
      <c r="V8" s="18" t="s">
        <v>19</v>
      </c>
      <c r="W8" s="66" t="str">
        <f t="shared" ref="W8:W27" si="7">IF(OR(EXACT($U$7,U8)*(EXACT($V$7,V8)))=TRUE,$AO$9,IF(($V$7-$U$7=V8-U8),$AO$8,IF(OR(EXACT($U$7&gt;$V$7,U8&gt;V8)*EXACT($U$7=$V$7,U8=V8)*EXACT($U$7&lt;$V$7,U8&lt;V8)),$AO$7,0)))</f>
        <v>5</v>
      </c>
      <c r="X8" s="17" t="s">
        <v>19</v>
      </c>
      <c r="Y8" s="18" t="s">
        <v>74</v>
      </c>
      <c r="Z8" s="19" t="str">
        <f t="shared" ref="Z8" si="8">IF(OR(EXACT($X$7,X8)*(EXACT($Y$7,Y8)))=TRUE,$AO$9,IF(($Y$7-$X$7=Y8-X8),$AO$8,IF(OR(EXACT($X$7&gt;$Y$7,X8&gt;Y8)*EXACT($X$7=$Y$7,X8=Y8)*EXACT($X$7&lt;$Y$7,X8&lt;Y8)),$AO$7,0)))</f>
        <v>5</v>
      </c>
      <c r="AA8" s="17" t="s">
        <v>74</v>
      </c>
      <c r="AB8" s="18" t="s">
        <v>74</v>
      </c>
      <c r="AC8" s="85">
        <f>IF(OR(EXACT($AA$7,AA8)*(EXACT($AB$7,AB8)))=TRUE,$AO$9,IF(($AB$7-$AA$7=AB8-AA8),$AO$8,IF(OR(EXACT($AA$7&gt;$AB$7,AA8&gt;AB8)*EXACT($AA$7=$AB$7,AA8=AB8)*EXACT($AA$7&lt;$AB$7,AA8&lt;AB8)),$AO$7,0)))*2*2</f>
        <v>0</v>
      </c>
      <c r="AD8" s="20"/>
      <c r="AE8" s="18"/>
      <c r="AF8" s="19"/>
      <c r="AG8" s="21">
        <f t="shared" ref="AG8" si="9">E8+H8+K8+N8+Q8+T8+W8+Z8+AC8+AF8</f>
        <v>10</v>
      </c>
      <c r="AH8" s="22">
        <f>'15.Spieltag'!AJ8</f>
        <v>182</v>
      </c>
      <c r="AI8" s="29">
        <f>'15.Spieltag'!AK8</f>
        <v>3</v>
      </c>
      <c r="AJ8" s="24">
        <f t="shared" ref="AJ8" si="10">AG8+AH8</f>
        <v>192</v>
      </c>
      <c r="AK8" s="25">
        <f t="shared" ref="AK8:AK27" si="11">RANK(AJ8,$AJ$8:$AJ$27)</f>
        <v>3</v>
      </c>
      <c r="AL8" s="40" t="s">
        <v>66</v>
      </c>
      <c r="AM8" s="41"/>
      <c r="AN8" s="41"/>
      <c r="AO8" s="42" t="s">
        <v>2</v>
      </c>
    </row>
    <row r="9" spans="1:42" ht="24.9" customHeight="1" thickBot="1">
      <c r="A9" s="29">
        <f t="shared" ref="A9:A26" si="12">AK9</f>
        <v>15</v>
      </c>
      <c r="B9" s="21" t="s">
        <v>90</v>
      </c>
      <c r="C9" s="17" t="s">
        <v>74</v>
      </c>
      <c r="D9" s="18" t="s">
        <v>74</v>
      </c>
      <c r="E9" s="19">
        <f t="shared" ref="E9:E27" si="13">IF(OR(EXACT($C$7,C9)*(EXACT($D$7,D9)))=TRUE,$AO$9,IF(($D$7-$C$7=D9-C9),$AO$8,IF(OR(EXACT($C$7&gt;$D$7,C9&gt;D9)*EXACT($C$7=$D$7,C9=D9)*EXACT($C$7&lt;$D$7,C9&lt;D9)),$AO$7,0)))</f>
        <v>0</v>
      </c>
      <c r="F9" s="17" t="s">
        <v>2</v>
      </c>
      <c r="G9" s="18" t="s">
        <v>74</v>
      </c>
      <c r="H9" s="19">
        <f t="shared" ref="H9:H27" si="14">IF(OR(EXACT($F$7,F9)*(EXACT($G$7,G9)))=TRUE,$AO$9,IF(($G$7-$F$7=G9-F9),$AO$8,IF(OR(EXACT($F$7&gt;$G$7,F9&gt;G9)*EXACT($F$7=$G$7,F9=G9)*EXACT($F$7&lt;$G$7,F9&lt;G9)),$AO$7,0)))</f>
        <v>0</v>
      </c>
      <c r="I9" s="17" t="s">
        <v>74</v>
      </c>
      <c r="J9" s="18" t="s">
        <v>19</v>
      </c>
      <c r="K9" s="19">
        <f t="shared" ref="K9:K27" si="15">IF(OR(EXACT($I$7,I9)*(EXACT($J$7,J9)))=TRUE,$AO$9,IF(($J$7-$I$7=J9-I9),$AO$8,IF(OR(EXACT($I$7&gt;$J$7,I9&gt;J9)*EXACT($I$7=$J$7,I9=J9)*EXACT($I$7&lt;$J$7,I9&lt;J9)),$AO$7,0)))</f>
        <v>0</v>
      </c>
      <c r="L9" s="17" t="s">
        <v>74</v>
      </c>
      <c r="M9" s="18" t="s">
        <v>2</v>
      </c>
      <c r="N9" s="66">
        <f t="shared" ref="N9:N27" si="16">IF(OR(EXACT($L$7,L9)*(EXACT($M$7,M9)))=TRUE,$AO$9,IF(($M$7-$L$7=M9-L9),$AO$8,IF(OR(EXACT($L$7&gt;$M$7,L9&gt;M9)*EXACT($L$7=$M$7,L9=M9)*EXACT($L$7&lt;$M$7,L9&lt;M9)),$AO$7,0)))</f>
        <v>0</v>
      </c>
      <c r="O9" s="17" t="s">
        <v>77</v>
      </c>
      <c r="P9" s="18" t="s">
        <v>76</v>
      </c>
      <c r="Q9" s="19">
        <f t="shared" ref="Q9:Q27" si="17">IF(OR(EXACT($O$7,O9)*(EXACT($P$7,P9)))=TRUE,$AO$9,IF(($P$7-$O$7=P9-O9),$AO$8,IF(OR(EXACT($O$7&gt;$P$7,O9&gt;P9)*EXACT($O$7=$P$7,O9=P9)*EXACT($O$7&lt;$P$7,O9&lt;P9)),$AO$7,0)))</f>
        <v>0</v>
      </c>
      <c r="R9" s="17" t="s">
        <v>19</v>
      </c>
      <c r="S9" s="18" t="s">
        <v>19</v>
      </c>
      <c r="T9" s="19">
        <f t="shared" ref="T9:T27" si="18">IF(OR(EXACT($R$7,R9)*(EXACT($S$7,S9)))=TRUE,$AO$9,IF(($S$7-$R$7=S9-R9),$AO$8,IF(OR(EXACT($R$7&gt;$S$7,R9&gt;S9)*EXACT($R$7=$S$7,R9=S9)*EXACT($R$7&lt;$S$7,R9&lt;S9)),$AO$7,0)))</f>
        <v>0</v>
      </c>
      <c r="U9" s="17" t="s">
        <v>74</v>
      </c>
      <c r="V9" s="18" t="s">
        <v>77</v>
      </c>
      <c r="W9" s="66">
        <f t="shared" si="7"/>
        <v>0</v>
      </c>
      <c r="X9" s="17" t="s">
        <v>2</v>
      </c>
      <c r="Y9" s="18" t="s">
        <v>19</v>
      </c>
      <c r="Z9" s="19" t="str">
        <f t="shared" ref="Z9:Z27" si="19">IF(OR(EXACT($X$7,X9)*(EXACT($Y$7,Y9)))=TRUE,$AO$9,IF(($Y$7-$X$7=Y9-X9),$AO$8,IF(OR(EXACT($X$7&gt;$Y$7,X9&gt;Y9)*EXACT($X$7=$Y$7,X9=Y9)*EXACT($X$7&lt;$Y$7,X9&lt;Y9)),$AO$7,0)))</f>
        <v>3</v>
      </c>
      <c r="AA9" s="17" t="s">
        <v>74</v>
      </c>
      <c r="AB9" s="18" t="s">
        <v>19</v>
      </c>
      <c r="AC9" s="85">
        <f t="shared" ref="AC9:AC27" si="20">IF(OR(EXACT($AA$7,AA9)*(EXACT($AB$7,AB9)))=TRUE,$AO$9,IF(($AB$7-$AA$7=AB9-AA9),$AO$8,IF(OR(EXACT($AA$7&gt;$AB$7,AA9&gt;AB9)*EXACT($AA$7=$AB$7,AA9=AB9)*EXACT($AA$7&lt;$AB$7,AA9&lt;AB9)),$AO$7,0)))*2*2</f>
        <v>0</v>
      </c>
      <c r="AD9" s="28"/>
      <c r="AE9" s="26"/>
      <c r="AF9" s="19"/>
      <c r="AG9" s="21">
        <f t="shared" ref="AG9:AG25" si="21">E9+H9+K9+N9+Q9+T9+W9+Z9+AC9+AF9</f>
        <v>3</v>
      </c>
      <c r="AH9" s="22">
        <f>'15.Spieltag'!AJ9</f>
        <v>147</v>
      </c>
      <c r="AI9" s="29">
        <f>'15.Spieltag'!AK9</f>
        <v>15</v>
      </c>
      <c r="AJ9" s="24">
        <f t="shared" ref="AJ9:AJ25" si="22">AG9+AH9</f>
        <v>150</v>
      </c>
      <c r="AK9" s="25">
        <f t="shared" si="11"/>
        <v>15</v>
      </c>
      <c r="AL9" s="37" t="s">
        <v>23</v>
      </c>
      <c r="AM9" s="34"/>
      <c r="AN9" s="43"/>
      <c r="AO9" s="44" t="s">
        <v>20</v>
      </c>
    </row>
    <row r="10" spans="1:42" ht="24.9" customHeight="1" thickBot="1">
      <c r="A10" s="29">
        <f t="shared" si="12"/>
        <v>5</v>
      </c>
      <c r="B10" s="21" t="s">
        <v>95</v>
      </c>
      <c r="C10" s="17" t="s">
        <v>74</v>
      </c>
      <c r="D10" s="18" t="s">
        <v>2</v>
      </c>
      <c r="E10" s="19">
        <f t="shared" si="13"/>
        <v>0</v>
      </c>
      <c r="F10" s="17" t="s">
        <v>19</v>
      </c>
      <c r="G10" s="18" t="s">
        <v>74</v>
      </c>
      <c r="H10" s="19">
        <f t="shared" si="14"/>
        <v>0</v>
      </c>
      <c r="I10" s="17" t="s">
        <v>74</v>
      </c>
      <c r="J10" s="18" t="s">
        <v>19</v>
      </c>
      <c r="K10" s="19">
        <f t="shared" si="15"/>
        <v>0</v>
      </c>
      <c r="L10" s="17" t="s">
        <v>74</v>
      </c>
      <c r="M10" s="18" t="s">
        <v>2</v>
      </c>
      <c r="N10" s="66">
        <f t="shared" si="16"/>
        <v>0</v>
      </c>
      <c r="O10" s="17" t="s">
        <v>19</v>
      </c>
      <c r="P10" s="18" t="s">
        <v>74</v>
      </c>
      <c r="Q10" s="19">
        <f t="shared" si="17"/>
        <v>0</v>
      </c>
      <c r="R10" s="17" t="s">
        <v>19</v>
      </c>
      <c r="S10" s="18" t="s">
        <v>74</v>
      </c>
      <c r="T10" s="19" t="str">
        <f t="shared" si="18"/>
        <v>2</v>
      </c>
      <c r="U10" s="17" t="s">
        <v>74</v>
      </c>
      <c r="V10" s="18" t="s">
        <v>19</v>
      </c>
      <c r="W10" s="66">
        <f t="shared" si="7"/>
        <v>0</v>
      </c>
      <c r="X10" s="17" t="s">
        <v>2</v>
      </c>
      <c r="Y10" s="18" t="s">
        <v>74</v>
      </c>
      <c r="Z10" s="19" t="str">
        <f t="shared" si="19"/>
        <v>2</v>
      </c>
      <c r="AA10" s="17" t="s">
        <v>74</v>
      </c>
      <c r="AB10" s="18" t="s">
        <v>19</v>
      </c>
      <c r="AC10" s="85">
        <f t="shared" si="20"/>
        <v>0</v>
      </c>
      <c r="AD10" s="28"/>
      <c r="AE10" s="26"/>
      <c r="AF10" s="19"/>
      <c r="AG10" s="21">
        <f t="shared" si="21"/>
        <v>4</v>
      </c>
      <c r="AH10" s="22">
        <f>'15.Spieltag'!AJ10</f>
        <v>172</v>
      </c>
      <c r="AI10" s="29">
        <f>'15.Spieltag'!AK10</f>
        <v>5</v>
      </c>
      <c r="AJ10" s="24">
        <f t="shared" si="22"/>
        <v>176</v>
      </c>
      <c r="AK10" s="25">
        <f t="shared" si="11"/>
        <v>5</v>
      </c>
      <c r="AL10" s="80"/>
      <c r="AM10" s="81"/>
      <c r="AN10" s="81"/>
      <c r="AO10" s="82"/>
    </row>
    <row r="11" spans="1:42" ht="24.9" customHeight="1" thickBot="1">
      <c r="A11" s="29">
        <f t="shared" si="12"/>
        <v>7</v>
      </c>
      <c r="B11" s="21" t="s">
        <v>98</v>
      </c>
      <c r="C11" s="17" t="s">
        <v>19</v>
      </c>
      <c r="D11" s="18" t="s">
        <v>74</v>
      </c>
      <c r="E11" s="19" t="str">
        <f t="shared" si="13"/>
        <v>3</v>
      </c>
      <c r="F11" s="17" t="s">
        <v>19</v>
      </c>
      <c r="G11" s="18" t="s">
        <v>19</v>
      </c>
      <c r="H11" s="19" t="str">
        <f t="shared" si="14"/>
        <v>3</v>
      </c>
      <c r="I11" s="17" t="s">
        <v>74</v>
      </c>
      <c r="J11" s="18" t="s">
        <v>2</v>
      </c>
      <c r="K11" s="19">
        <f t="shared" si="15"/>
        <v>0</v>
      </c>
      <c r="L11" s="17" t="s">
        <v>74</v>
      </c>
      <c r="M11" s="18" t="s">
        <v>19</v>
      </c>
      <c r="N11" s="66">
        <f t="shared" si="16"/>
        <v>0</v>
      </c>
      <c r="O11" s="17" t="s">
        <v>2</v>
      </c>
      <c r="P11" s="18" t="s">
        <v>74</v>
      </c>
      <c r="Q11" s="19">
        <f t="shared" si="17"/>
        <v>0</v>
      </c>
      <c r="R11" s="17" t="s">
        <v>19</v>
      </c>
      <c r="S11" s="18" t="s">
        <v>19</v>
      </c>
      <c r="T11" s="19">
        <f t="shared" si="18"/>
        <v>0</v>
      </c>
      <c r="U11" s="17" t="s">
        <v>74</v>
      </c>
      <c r="V11" s="18" t="s">
        <v>19</v>
      </c>
      <c r="W11" s="66">
        <f t="shared" si="7"/>
        <v>0</v>
      </c>
      <c r="X11" s="17" t="s">
        <v>19</v>
      </c>
      <c r="Y11" s="18" t="s">
        <v>19</v>
      </c>
      <c r="Z11" s="19">
        <f t="shared" si="19"/>
        <v>0</v>
      </c>
      <c r="AA11" s="17" t="s">
        <v>74</v>
      </c>
      <c r="AB11" s="18" t="s">
        <v>74</v>
      </c>
      <c r="AC11" s="85">
        <f t="shared" si="20"/>
        <v>0</v>
      </c>
      <c r="AD11" s="28"/>
      <c r="AE11" s="26"/>
      <c r="AF11" s="19"/>
      <c r="AG11" s="21">
        <f t="shared" si="21"/>
        <v>6</v>
      </c>
      <c r="AH11" s="22">
        <f>'15.Spieltag'!AJ11</f>
        <v>162</v>
      </c>
      <c r="AI11" s="29">
        <f>'15.Spieltag'!AK11</f>
        <v>9</v>
      </c>
      <c r="AJ11" s="24">
        <f t="shared" si="22"/>
        <v>168</v>
      </c>
      <c r="AK11" s="25">
        <f t="shared" si="11"/>
        <v>7</v>
      </c>
      <c r="AL11" s="1"/>
      <c r="AP11" s="67"/>
    </row>
    <row r="12" spans="1:42" ht="24.9" customHeight="1" thickBot="1">
      <c r="A12" s="29">
        <f t="shared" si="12"/>
        <v>1</v>
      </c>
      <c r="B12" s="21" t="s">
        <v>88</v>
      </c>
      <c r="C12" s="17" t="s">
        <v>19</v>
      </c>
      <c r="D12" s="18" t="s">
        <v>19</v>
      </c>
      <c r="E12" s="19">
        <f t="shared" si="13"/>
        <v>0</v>
      </c>
      <c r="F12" s="17" t="s">
        <v>19</v>
      </c>
      <c r="G12" s="18" t="s">
        <v>74</v>
      </c>
      <c r="H12" s="19">
        <f t="shared" si="14"/>
        <v>0</v>
      </c>
      <c r="I12" s="17" t="s">
        <v>74</v>
      </c>
      <c r="J12" s="18" t="s">
        <v>2</v>
      </c>
      <c r="K12" s="19">
        <f t="shared" si="15"/>
        <v>0</v>
      </c>
      <c r="L12" s="17" t="s">
        <v>74</v>
      </c>
      <c r="M12" s="18" t="s">
        <v>19</v>
      </c>
      <c r="N12" s="66">
        <f t="shared" si="16"/>
        <v>0</v>
      </c>
      <c r="O12" s="17" t="s">
        <v>77</v>
      </c>
      <c r="P12" s="18" t="s">
        <v>76</v>
      </c>
      <c r="Q12" s="19">
        <f t="shared" si="17"/>
        <v>0</v>
      </c>
      <c r="R12" s="17" t="s">
        <v>74</v>
      </c>
      <c r="S12" s="18" t="s">
        <v>74</v>
      </c>
      <c r="T12" s="19">
        <f t="shared" si="18"/>
        <v>0</v>
      </c>
      <c r="U12" s="17" t="s">
        <v>74</v>
      </c>
      <c r="V12" s="18" t="s">
        <v>2</v>
      </c>
      <c r="W12" s="66">
        <f t="shared" si="7"/>
        <v>0</v>
      </c>
      <c r="X12" s="17" t="s">
        <v>2</v>
      </c>
      <c r="Y12" s="18" t="s">
        <v>74</v>
      </c>
      <c r="Z12" s="19" t="str">
        <f t="shared" si="19"/>
        <v>2</v>
      </c>
      <c r="AA12" s="17" t="s">
        <v>74</v>
      </c>
      <c r="AB12" s="18" t="s">
        <v>19</v>
      </c>
      <c r="AC12" s="85">
        <f t="shared" si="20"/>
        <v>0</v>
      </c>
      <c r="AD12" s="28"/>
      <c r="AE12" s="26"/>
      <c r="AF12" s="19"/>
      <c r="AG12" s="21">
        <f t="shared" si="21"/>
        <v>2</v>
      </c>
      <c r="AH12" s="22">
        <f>'15.Spieltag'!AJ12</f>
        <v>210</v>
      </c>
      <c r="AI12" s="29">
        <f>'15.Spieltag'!AK12</f>
        <v>1</v>
      </c>
      <c r="AJ12" s="24">
        <f t="shared" si="22"/>
        <v>212</v>
      </c>
      <c r="AK12" s="25">
        <f t="shared" si="11"/>
        <v>1</v>
      </c>
      <c r="AL12" s="1"/>
    </row>
    <row r="13" spans="1:42" ht="24.9" customHeight="1" thickBot="1">
      <c r="A13" s="29">
        <f t="shared" si="12"/>
        <v>7</v>
      </c>
      <c r="B13" s="21" t="s">
        <v>75</v>
      </c>
      <c r="C13" s="17" t="s">
        <v>19</v>
      </c>
      <c r="D13" s="18" t="s">
        <v>19</v>
      </c>
      <c r="E13" s="19">
        <f t="shared" si="13"/>
        <v>0</v>
      </c>
      <c r="F13" s="17" t="s">
        <v>19</v>
      </c>
      <c r="G13" s="18" t="s">
        <v>74</v>
      </c>
      <c r="H13" s="19">
        <f t="shared" si="14"/>
        <v>0</v>
      </c>
      <c r="I13" s="17" t="s">
        <v>74</v>
      </c>
      <c r="J13" s="18" t="s">
        <v>74</v>
      </c>
      <c r="K13" s="19" t="str">
        <f t="shared" si="15"/>
        <v>3</v>
      </c>
      <c r="L13" s="17" t="s">
        <v>74</v>
      </c>
      <c r="M13" s="18" t="s">
        <v>76</v>
      </c>
      <c r="N13" s="66">
        <f t="shared" si="16"/>
        <v>0</v>
      </c>
      <c r="O13" s="17" t="s">
        <v>2</v>
      </c>
      <c r="P13" s="18" t="s">
        <v>76</v>
      </c>
      <c r="Q13" s="19">
        <f t="shared" si="17"/>
        <v>0</v>
      </c>
      <c r="R13" s="17" t="s">
        <v>19</v>
      </c>
      <c r="S13" s="18" t="s">
        <v>74</v>
      </c>
      <c r="T13" s="19" t="str">
        <f t="shared" si="18"/>
        <v>2</v>
      </c>
      <c r="U13" s="17" t="s">
        <v>74</v>
      </c>
      <c r="V13" s="18" t="s">
        <v>19</v>
      </c>
      <c r="W13" s="66">
        <f t="shared" si="7"/>
        <v>0</v>
      </c>
      <c r="X13" s="17" t="s">
        <v>19</v>
      </c>
      <c r="Y13" s="18" t="s">
        <v>74</v>
      </c>
      <c r="Z13" s="19" t="str">
        <f t="shared" si="19"/>
        <v>5</v>
      </c>
      <c r="AA13" s="17" t="s">
        <v>74</v>
      </c>
      <c r="AB13" s="18" t="s">
        <v>19</v>
      </c>
      <c r="AC13" s="85">
        <f t="shared" si="20"/>
        <v>0</v>
      </c>
      <c r="AD13" s="27"/>
      <c r="AE13" s="26"/>
      <c r="AF13" s="19"/>
      <c r="AG13" s="21">
        <f t="shared" si="21"/>
        <v>10</v>
      </c>
      <c r="AH13" s="22">
        <f>'15.Spieltag'!AJ13</f>
        <v>158</v>
      </c>
      <c r="AI13" s="29">
        <f>'15.Spieltag'!AK13</f>
        <v>10</v>
      </c>
      <c r="AJ13" s="24">
        <f t="shared" si="22"/>
        <v>168</v>
      </c>
      <c r="AK13" s="25">
        <f t="shared" si="11"/>
        <v>7</v>
      </c>
      <c r="AL13" s="1"/>
    </row>
    <row r="14" spans="1:42" ht="24.9" customHeight="1" thickBot="1">
      <c r="A14" s="29">
        <f t="shared" si="12"/>
        <v>4</v>
      </c>
      <c r="B14" s="21" t="s">
        <v>93</v>
      </c>
      <c r="C14" s="17" t="s">
        <v>19</v>
      </c>
      <c r="D14" s="18" t="s">
        <v>19</v>
      </c>
      <c r="E14" s="19">
        <f t="shared" si="13"/>
        <v>0</v>
      </c>
      <c r="F14" s="17" t="s">
        <v>19</v>
      </c>
      <c r="G14" s="18" t="s">
        <v>74</v>
      </c>
      <c r="H14" s="19">
        <f t="shared" si="14"/>
        <v>0</v>
      </c>
      <c r="I14" s="17" t="s">
        <v>74</v>
      </c>
      <c r="J14" s="18" t="s">
        <v>2</v>
      </c>
      <c r="K14" s="19">
        <f t="shared" si="15"/>
        <v>0</v>
      </c>
      <c r="L14" s="17" t="s">
        <v>74</v>
      </c>
      <c r="M14" s="18" t="s">
        <v>74</v>
      </c>
      <c r="N14" s="66" t="str">
        <f t="shared" si="16"/>
        <v>3</v>
      </c>
      <c r="O14" s="17" t="s">
        <v>2</v>
      </c>
      <c r="P14" s="18" t="s">
        <v>76</v>
      </c>
      <c r="Q14" s="19">
        <f t="shared" si="17"/>
        <v>0</v>
      </c>
      <c r="R14" s="17" t="s">
        <v>19</v>
      </c>
      <c r="S14" s="18" t="s">
        <v>74</v>
      </c>
      <c r="T14" s="19" t="str">
        <f t="shared" si="18"/>
        <v>2</v>
      </c>
      <c r="U14" s="17" t="s">
        <v>74</v>
      </c>
      <c r="V14" s="18" t="s">
        <v>2</v>
      </c>
      <c r="W14" s="66">
        <f t="shared" si="7"/>
        <v>0</v>
      </c>
      <c r="X14" s="17" t="s">
        <v>2</v>
      </c>
      <c r="Y14" s="18" t="s">
        <v>19</v>
      </c>
      <c r="Z14" s="19" t="str">
        <f t="shared" si="19"/>
        <v>3</v>
      </c>
      <c r="AA14" s="17" t="s">
        <v>19</v>
      </c>
      <c r="AB14" s="18" t="s">
        <v>2</v>
      </c>
      <c r="AC14" s="85">
        <f t="shared" si="20"/>
        <v>0</v>
      </c>
      <c r="AD14" s="28"/>
      <c r="AE14" s="26"/>
      <c r="AF14" s="19"/>
      <c r="AG14" s="21">
        <f t="shared" si="21"/>
        <v>8</v>
      </c>
      <c r="AH14" s="22">
        <f>'15.Spieltag'!AJ14</f>
        <v>179</v>
      </c>
      <c r="AI14" s="29">
        <f>'15.Spieltag'!AK14</f>
        <v>4</v>
      </c>
      <c r="AJ14" s="24">
        <f t="shared" si="22"/>
        <v>187</v>
      </c>
      <c r="AK14" s="25">
        <f t="shared" si="11"/>
        <v>4</v>
      </c>
      <c r="AL14" s="1"/>
    </row>
    <row r="15" spans="1:42" ht="24.9" customHeight="1" thickBot="1">
      <c r="A15" s="29">
        <f t="shared" si="12"/>
        <v>12</v>
      </c>
      <c r="B15" s="21" t="s">
        <v>81</v>
      </c>
      <c r="C15" s="17" t="s">
        <v>74</v>
      </c>
      <c r="D15" s="18" t="s">
        <v>19</v>
      </c>
      <c r="E15" s="19">
        <f t="shared" si="13"/>
        <v>0</v>
      </c>
      <c r="F15" s="17" t="s">
        <v>19</v>
      </c>
      <c r="G15" s="18" t="s">
        <v>76</v>
      </c>
      <c r="H15" s="19">
        <f t="shared" si="14"/>
        <v>0</v>
      </c>
      <c r="I15" s="17" t="s">
        <v>76</v>
      </c>
      <c r="J15" s="18" t="s">
        <v>19</v>
      </c>
      <c r="K15" s="19">
        <f t="shared" si="15"/>
        <v>0</v>
      </c>
      <c r="L15" s="17" t="s">
        <v>74</v>
      </c>
      <c r="M15" s="18" t="s">
        <v>19</v>
      </c>
      <c r="N15" s="66">
        <f t="shared" si="16"/>
        <v>0</v>
      </c>
      <c r="O15" s="17" t="s">
        <v>2</v>
      </c>
      <c r="P15" s="18" t="s">
        <v>76</v>
      </c>
      <c r="Q15" s="19">
        <f t="shared" si="17"/>
        <v>0</v>
      </c>
      <c r="R15" s="17" t="s">
        <v>19</v>
      </c>
      <c r="S15" s="18" t="s">
        <v>76</v>
      </c>
      <c r="T15" s="19" t="str">
        <f t="shared" si="18"/>
        <v>5</v>
      </c>
      <c r="U15" s="17" t="s">
        <v>74</v>
      </c>
      <c r="V15" s="18" t="s">
        <v>19</v>
      </c>
      <c r="W15" s="66">
        <f t="shared" si="7"/>
        <v>0</v>
      </c>
      <c r="X15" s="17" t="s">
        <v>77</v>
      </c>
      <c r="Y15" s="18" t="s">
        <v>76</v>
      </c>
      <c r="Z15" s="19" t="str">
        <f t="shared" si="19"/>
        <v>2</v>
      </c>
      <c r="AA15" s="17" t="s">
        <v>76</v>
      </c>
      <c r="AB15" s="18" t="s">
        <v>19</v>
      </c>
      <c r="AC15" s="85">
        <f t="shared" si="20"/>
        <v>0</v>
      </c>
      <c r="AD15" s="28"/>
      <c r="AE15" s="26"/>
      <c r="AF15" s="19"/>
      <c r="AG15" s="21">
        <f t="shared" si="21"/>
        <v>7</v>
      </c>
      <c r="AH15" s="22">
        <f>'15.Spieltag'!AJ15</f>
        <v>151</v>
      </c>
      <c r="AI15" s="29">
        <f>'15.Spieltag'!AK15</f>
        <v>12</v>
      </c>
      <c r="AJ15" s="24">
        <f t="shared" si="22"/>
        <v>158</v>
      </c>
      <c r="AK15" s="25">
        <f t="shared" si="11"/>
        <v>12</v>
      </c>
      <c r="AL15" s="1"/>
    </row>
    <row r="16" spans="1:42" ht="24.9" customHeight="1" thickBot="1">
      <c r="A16" s="29">
        <f t="shared" si="12"/>
        <v>13</v>
      </c>
      <c r="B16" s="21" t="s">
        <v>87</v>
      </c>
      <c r="C16" s="17" t="s">
        <v>74</v>
      </c>
      <c r="D16" s="18" t="s">
        <v>19</v>
      </c>
      <c r="E16" s="19">
        <f t="shared" si="13"/>
        <v>0</v>
      </c>
      <c r="F16" s="17" t="s">
        <v>2</v>
      </c>
      <c r="G16" s="18" t="s">
        <v>74</v>
      </c>
      <c r="H16" s="19">
        <f t="shared" si="14"/>
        <v>0</v>
      </c>
      <c r="I16" s="17" t="s">
        <v>74</v>
      </c>
      <c r="J16" s="18" t="s">
        <v>2</v>
      </c>
      <c r="K16" s="19">
        <f t="shared" si="15"/>
        <v>0</v>
      </c>
      <c r="L16" s="17" t="s">
        <v>74</v>
      </c>
      <c r="M16" s="18" t="s">
        <v>77</v>
      </c>
      <c r="N16" s="66">
        <f t="shared" si="16"/>
        <v>0</v>
      </c>
      <c r="O16" s="17" t="s">
        <v>2</v>
      </c>
      <c r="P16" s="18" t="s">
        <v>76</v>
      </c>
      <c r="Q16" s="19">
        <f t="shared" si="17"/>
        <v>0</v>
      </c>
      <c r="R16" s="17" t="s">
        <v>19</v>
      </c>
      <c r="S16" s="18" t="s">
        <v>74</v>
      </c>
      <c r="T16" s="19" t="str">
        <f t="shared" si="18"/>
        <v>2</v>
      </c>
      <c r="U16" s="17" t="s">
        <v>74</v>
      </c>
      <c r="V16" s="18" t="s">
        <v>2</v>
      </c>
      <c r="W16" s="66">
        <f t="shared" si="7"/>
        <v>0</v>
      </c>
      <c r="X16" s="17" t="s">
        <v>19</v>
      </c>
      <c r="Y16" s="18" t="s">
        <v>76</v>
      </c>
      <c r="Z16" s="19" t="str">
        <f t="shared" si="19"/>
        <v>2</v>
      </c>
      <c r="AA16" s="17" t="s">
        <v>74</v>
      </c>
      <c r="AB16" s="18" t="s">
        <v>74</v>
      </c>
      <c r="AC16" s="85">
        <f t="shared" si="20"/>
        <v>0</v>
      </c>
      <c r="AD16" s="28"/>
      <c r="AE16" s="26"/>
      <c r="AF16" s="19"/>
      <c r="AG16" s="21">
        <f t="shared" si="21"/>
        <v>4</v>
      </c>
      <c r="AH16" s="22">
        <f>'15.Spieltag'!AJ16</f>
        <v>149</v>
      </c>
      <c r="AI16" s="29">
        <f>'15.Spieltag'!AK16</f>
        <v>14</v>
      </c>
      <c r="AJ16" s="24">
        <f t="shared" si="22"/>
        <v>153</v>
      </c>
      <c r="AK16" s="25">
        <f t="shared" si="11"/>
        <v>13</v>
      </c>
      <c r="AL16" s="1"/>
    </row>
    <row r="17" spans="1:38" ht="24.9" customHeight="1" thickBot="1">
      <c r="A17" s="29">
        <f t="shared" si="12"/>
        <v>16</v>
      </c>
      <c r="B17" s="21" t="s">
        <v>80</v>
      </c>
      <c r="C17" s="17" t="s">
        <v>74</v>
      </c>
      <c r="D17" s="18" t="s">
        <v>2</v>
      </c>
      <c r="E17" s="19">
        <f t="shared" si="13"/>
        <v>0</v>
      </c>
      <c r="F17" s="17" t="s">
        <v>74</v>
      </c>
      <c r="G17" s="18" t="s">
        <v>76</v>
      </c>
      <c r="H17" s="19">
        <f t="shared" si="14"/>
        <v>0</v>
      </c>
      <c r="I17" s="17" t="s">
        <v>74</v>
      </c>
      <c r="J17" s="18" t="s">
        <v>2</v>
      </c>
      <c r="K17" s="19">
        <f t="shared" si="15"/>
        <v>0</v>
      </c>
      <c r="L17" s="17" t="s">
        <v>76</v>
      </c>
      <c r="M17" s="18" t="s">
        <v>76</v>
      </c>
      <c r="N17" s="66" t="str">
        <f t="shared" si="16"/>
        <v>5</v>
      </c>
      <c r="O17" s="17" t="s">
        <v>19</v>
      </c>
      <c r="P17" s="18" t="s">
        <v>74</v>
      </c>
      <c r="Q17" s="19">
        <f t="shared" si="17"/>
        <v>0</v>
      </c>
      <c r="R17" s="17" t="s">
        <v>19</v>
      </c>
      <c r="S17" s="18" t="s">
        <v>74</v>
      </c>
      <c r="T17" s="19" t="str">
        <f t="shared" si="18"/>
        <v>2</v>
      </c>
      <c r="U17" s="17" t="s">
        <v>77</v>
      </c>
      <c r="V17" s="18" t="s">
        <v>19</v>
      </c>
      <c r="W17" s="66">
        <f t="shared" si="7"/>
        <v>0</v>
      </c>
      <c r="X17" s="17" t="s">
        <v>77</v>
      </c>
      <c r="Y17" s="18" t="s">
        <v>74</v>
      </c>
      <c r="Z17" s="19" t="str">
        <f t="shared" si="19"/>
        <v>2</v>
      </c>
      <c r="AA17" s="17" t="s">
        <v>76</v>
      </c>
      <c r="AB17" s="18" t="s">
        <v>19</v>
      </c>
      <c r="AC17" s="85">
        <f t="shared" si="20"/>
        <v>0</v>
      </c>
      <c r="AD17" s="28"/>
      <c r="AE17" s="26"/>
      <c r="AF17" s="19"/>
      <c r="AG17" s="21">
        <f t="shared" si="21"/>
        <v>9</v>
      </c>
      <c r="AH17" s="22">
        <f>'15.Spieltag'!AJ17</f>
        <v>139</v>
      </c>
      <c r="AI17" s="29">
        <f>'15.Spieltag'!AK17</f>
        <v>17</v>
      </c>
      <c r="AJ17" s="24">
        <f t="shared" si="22"/>
        <v>148</v>
      </c>
      <c r="AK17" s="25">
        <f t="shared" si="11"/>
        <v>16</v>
      </c>
      <c r="AL17" s="1"/>
    </row>
    <row r="18" spans="1:38" ht="24.9" customHeight="1" thickBot="1">
      <c r="A18" s="29">
        <f t="shared" si="12"/>
        <v>20</v>
      </c>
      <c r="B18" s="21" t="s">
        <v>84</v>
      </c>
      <c r="C18" s="17" t="s">
        <v>74</v>
      </c>
      <c r="D18" s="18" t="s">
        <v>19</v>
      </c>
      <c r="E18" s="19">
        <f t="shared" si="13"/>
        <v>0</v>
      </c>
      <c r="F18" s="17" t="s">
        <v>19</v>
      </c>
      <c r="G18" s="18" t="s">
        <v>76</v>
      </c>
      <c r="H18" s="19">
        <f t="shared" si="14"/>
        <v>0</v>
      </c>
      <c r="I18" s="17" t="s">
        <v>74</v>
      </c>
      <c r="J18" s="18" t="s">
        <v>2</v>
      </c>
      <c r="K18" s="19">
        <f t="shared" si="15"/>
        <v>0</v>
      </c>
      <c r="L18" s="17" t="s">
        <v>76</v>
      </c>
      <c r="M18" s="18" t="s">
        <v>19</v>
      </c>
      <c r="N18" s="66">
        <f t="shared" si="16"/>
        <v>0</v>
      </c>
      <c r="O18" s="17" t="s">
        <v>2</v>
      </c>
      <c r="P18" s="18" t="s">
        <v>74</v>
      </c>
      <c r="Q18" s="19">
        <f t="shared" si="17"/>
        <v>0</v>
      </c>
      <c r="R18" s="17" t="s">
        <v>74</v>
      </c>
      <c r="S18" s="18" t="s">
        <v>19</v>
      </c>
      <c r="T18" s="19">
        <f t="shared" si="18"/>
        <v>0</v>
      </c>
      <c r="U18" s="17" t="s">
        <v>19</v>
      </c>
      <c r="V18" s="18" t="s">
        <v>19</v>
      </c>
      <c r="W18" s="66" t="str">
        <f t="shared" si="7"/>
        <v>5</v>
      </c>
      <c r="X18" s="17" t="s">
        <v>2</v>
      </c>
      <c r="Y18" s="18" t="s">
        <v>74</v>
      </c>
      <c r="Z18" s="19" t="str">
        <f t="shared" si="19"/>
        <v>2</v>
      </c>
      <c r="AA18" s="17" t="s">
        <v>74</v>
      </c>
      <c r="AB18" s="18" t="s">
        <v>19</v>
      </c>
      <c r="AC18" s="85">
        <f t="shared" si="20"/>
        <v>0</v>
      </c>
      <c r="AD18" s="28"/>
      <c r="AE18" s="26"/>
      <c r="AF18" s="19"/>
      <c r="AG18" s="21">
        <f t="shared" si="21"/>
        <v>7</v>
      </c>
      <c r="AH18" s="22">
        <f>'15.Spieltag'!AJ18</f>
        <v>96</v>
      </c>
      <c r="AI18" s="29">
        <f>'15.Spieltag'!AK18</f>
        <v>20</v>
      </c>
      <c r="AJ18" s="24">
        <f t="shared" si="22"/>
        <v>103</v>
      </c>
      <c r="AK18" s="25">
        <f t="shared" si="11"/>
        <v>20</v>
      </c>
      <c r="AL18" s="1"/>
    </row>
    <row r="19" spans="1:38" ht="24.9" customHeight="1" thickBot="1">
      <c r="A19" s="29">
        <f t="shared" si="12"/>
        <v>13</v>
      </c>
      <c r="B19" s="21" t="s">
        <v>89</v>
      </c>
      <c r="C19" s="17" t="s">
        <v>74</v>
      </c>
      <c r="D19" s="18" t="s">
        <v>19</v>
      </c>
      <c r="E19" s="19">
        <f t="shared" si="13"/>
        <v>0</v>
      </c>
      <c r="F19" s="17" t="s">
        <v>74</v>
      </c>
      <c r="G19" s="18" t="s">
        <v>19</v>
      </c>
      <c r="H19" s="19">
        <f t="shared" si="14"/>
        <v>0</v>
      </c>
      <c r="I19" s="17" t="s">
        <v>74</v>
      </c>
      <c r="J19" s="18" t="s">
        <v>2</v>
      </c>
      <c r="K19" s="19">
        <f t="shared" si="15"/>
        <v>0</v>
      </c>
      <c r="L19" s="17" t="s">
        <v>76</v>
      </c>
      <c r="M19" s="18" t="s">
        <v>19</v>
      </c>
      <c r="N19" s="66">
        <f t="shared" si="16"/>
        <v>0</v>
      </c>
      <c r="O19" s="17" t="s">
        <v>77</v>
      </c>
      <c r="P19" s="18" t="s">
        <v>76</v>
      </c>
      <c r="Q19" s="19">
        <f t="shared" si="17"/>
        <v>0</v>
      </c>
      <c r="R19" s="17" t="s">
        <v>19</v>
      </c>
      <c r="S19" s="18" t="s">
        <v>19</v>
      </c>
      <c r="T19" s="19">
        <f t="shared" si="18"/>
        <v>0</v>
      </c>
      <c r="U19" s="17" t="s">
        <v>74</v>
      </c>
      <c r="V19" s="18" t="s">
        <v>19</v>
      </c>
      <c r="W19" s="66">
        <f t="shared" si="7"/>
        <v>0</v>
      </c>
      <c r="X19" s="17" t="s">
        <v>74</v>
      </c>
      <c r="Y19" s="18" t="s">
        <v>76</v>
      </c>
      <c r="Z19" s="19" t="str">
        <f t="shared" si="19"/>
        <v>3</v>
      </c>
      <c r="AA19" s="17" t="s">
        <v>76</v>
      </c>
      <c r="AB19" s="18" t="s">
        <v>74</v>
      </c>
      <c r="AC19" s="85">
        <f t="shared" si="20"/>
        <v>0</v>
      </c>
      <c r="AD19" s="28"/>
      <c r="AE19" s="26"/>
      <c r="AF19" s="19"/>
      <c r="AG19" s="21">
        <f t="shared" si="21"/>
        <v>3</v>
      </c>
      <c r="AH19" s="22">
        <f>'15.Spieltag'!AJ19</f>
        <v>150</v>
      </c>
      <c r="AI19" s="29">
        <f>'15.Spieltag'!AK19</f>
        <v>13</v>
      </c>
      <c r="AJ19" s="24">
        <f t="shared" si="22"/>
        <v>153</v>
      </c>
      <c r="AK19" s="25">
        <f t="shared" si="11"/>
        <v>13</v>
      </c>
      <c r="AL19" s="1"/>
    </row>
    <row r="20" spans="1:38" ht="24.9" customHeight="1" thickBot="1">
      <c r="A20" s="29">
        <f t="shared" si="12"/>
        <v>9</v>
      </c>
      <c r="B20" s="21" t="s">
        <v>83</v>
      </c>
      <c r="C20" s="17" t="s">
        <v>19</v>
      </c>
      <c r="D20" s="18" t="s">
        <v>19</v>
      </c>
      <c r="E20" s="19">
        <f t="shared" si="13"/>
        <v>0</v>
      </c>
      <c r="F20" s="17" t="s">
        <v>76</v>
      </c>
      <c r="G20" s="18" t="s">
        <v>74</v>
      </c>
      <c r="H20" s="19">
        <f t="shared" si="14"/>
        <v>0</v>
      </c>
      <c r="I20" s="17" t="s">
        <v>74</v>
      </c>
      <c r="J20" s="18" t="s">
        <v>19</v>
      </c>
      <c r="K20" s="19">
        <f t="shared" si="15"/>
        <v>0</v>
      </c>
      <c r="L20" s="17" t="s">
        <v>76</v>
      </c>
      <c r="M20" s="18" t="s">
        <v>19</v>
      </c>
      <c r="N20" s="66">
        <f t="shared" si="16"/>
        <v>0</v>
      </c>
      <c r="O20" s="17" t="s">
        <v>74</v>
      </c>
      <c r="P20" s="18" t="s">
        <v>76</v>
      </c>
      <c r="Q20" s="19">
        <f t="shared" si="17"/>
        <v>0</v>
      </c>
      <c r="R20" s="17" t="s">
        <v>74</v>
      </c>
      <c r="S20" s="18" t="s">
        <v>74</v>
      </c>
      <c r="T20" s="19">
        <f t="shared" si="18"/>
        <v>0</v>
      </c>
      <c r="U20" s="17" t="s">
        <v>74</v>
      </c>
      <c r="V20" s="18" t="s">
        <v>76</v>
      </c>
      <c r="W20" s="66">
        <f t="shared" si="7"/>
        <v>0</v>
      </c>
      <c r="X20" s="17" t="s">
        <v>77</v>
      </c>
      <c r="Y20" s="18" t="s">
        <v>74</v>
      </c>
      <c r="Z20" s="19" t="str">
        <f t="shared" si="19"/>
        <v>2</v>
      </c>
      <c r="AA20" s="17" t="s">
        <v>76</v>
      </c>
      <c r="AB20" s="18" t="s">
        <v>2</v>
      </c>
      <c r="AC20" s="85">
        <f t="shared" si="20"/>
        <v>0</v>
      </c>
      <c r="AD20" s="28"/>
      <c r="AE20" s="26"/>
      <c r="AF20" s="19"/>
      <c r="AG20" s="21">
        <f t="shared" si="21"/>
        <v>2</v>
      </c>
      <c r="AH20" s="22">
        <f>'15.Spieltag'!AJ20</f>
        <v>165</v>
      </c>
      <c r="AI20" s="29">
        <f>'15.Spieltag'!AK20</f>
        <v>7</v>
      </c>
      <c r="AJ20" s="24">
        <f t="shared" si="22"/>
        <v>167</v>
      </c>
      <c r="AK20" s="25">
        <f t="shared" si="11"/>
        <v>9</v>
      </c>
      <c r="AL20" s="1"/>
    </row>
    <row r="21" spans="1:38" ht="24.9" customHeight="1" thickBot="1">
      <c r="A21" s="29">
        <f t="shared" si="12"/>
        <v>2</v>
      </c>
      <c r="B21" s="21" t="s">
        <v>86</v>
      </c>
      <c r="C21" s="17" t="s">
        <v>74</v>
      </c>
      <c r="D21" s="18" t="s">
        <v>74</v>
      </c>
      <c r="E21" s="19">
        <f t="shared" si="13"/>
        <v>0</v>
      </c>
      <c r="F21" s="17" t="s">
        <v>74</v>
      </c>
      <c r="G21" s="18" t="s">
        <v>76</v>
      </c>
      <c r="H21" s="19">
        <f t="shared" si="14"/>
        <v>0</v>
      </c>
      <c r="I21" s="17" t="s">
        <v>74</v>
      </c>
      <c r="J21" s="18" t="s">
        <v>19</v>
      </c>
      <c r="K21" s="19">
        <f t="shared" si="15"/>
        <v>0</v>
      </c>
      <c r="L21" s="17" t="s">
        <v>76</v>
      </c>
      <c r="M21" s="18" t="s">
        <v>74</v>
      </c>
      <c r="N21" s="66">
        <f t="shared" si="16"/>
        <v>0</v>
      </c>
      <c r="O21" s="17" t="s">
        <v>77</v>
      </c>
      <c r="P21" s="18" t="s">
        <v>76</v>
      </c>
      <c r="Q21" s="19">
        <f t="shared" si="17"/>
        <v>0</v>
      </c>
      <c r="R21" s="17" t="s">
        <v>19</v>
      </c>
      <c r="S21" s="18" t="s">
        <v>74</v>
      </c>
      <c r="T21" s="19" t="str">
        <f t="shared" si="18"/>
        <v>2</v>
      </c>
      <c r="U21" s="17" t="s">
        <v>74</v>
      </c>
      <c r="V21" s="18" t="s">
        <v>19</v>
      </c>
      <c r="W21" s="66">
        <f t="shared" si="7"/>
        <v>0</v>
      </c>
      <c r="X21" s="17" t="s">
        <v>19</v>
      </c>
      <c r="Y21" s="18" t="s">
        <v>74</v>
      </c>
      <c r="Z21" s="19" t="str">
        <f t="shared" si="19"/>
        <v>5</v>
      </c>
      <c r="AA21" s="17" t="s">
        <v>74</v>
      </c>
      <c r="AB21" s="18" t="s">
        <v>19</v>
      </c>
      <c r="AC21" s="85">
        <f t="shared" si="20"/>
        <v>0</v>
      </c>
      <c r="AD21" s="28"/>
      <c r="AE21" s="26"/>
      <c r="AF21" s="19"/>
      <c r="AG21" s="21">
        <f t="shared" si="21"/>
        <v>7</v>
      </c>
      <c r="AH21" s="22">
        <f>'15.Spieltag'!AJ21</f>
        <v>188</v>
      </c>
      <c r="AI21" s="29">
        <f>'15.Spieltag'!AK21</f>
        <v>2</v>
      </c>
      <c r="AJ21" s="24">
        <f t="shared" si="22"/>
        <v>195</v>
      </c>
      <c r="AK21" s="25">
        <f t="shared" si="11"/>
        <v>2</v>
      </c>
      <c r="AL21" s="1"/>
    </row>
    <row r="22" spans="1:38" ht="24.9" customHeight="1" thickBot="1">
      <c r="A22" s="29">
        <f t="shared" si="12"/>
        <v>18</v>
      </c>
      <c r="B22" s="21" t="s">
        <v>96</v>
      </c>
      <c r="C22" s="17" t="s">
        <v>76</v>
      </c>
      <c r="D22" s="18" t="s">
        <v>19</v>
      </c>
      <c r="E22" s="19">
        <f t="shared" si="13"/>
        <v>0</v>
      </c>
      <c r="F22" s="17" t="s">
        <v>19</v>
      </c>
      <c r="G22" s="18" t="s">
        <v>76</v>
      </c>
      <c r="H22" s="19">
        <f t="shared" si="14"/>
        <v>0</v>
      </c>
      <c r="I22" s="17" t="s">
        <v>74</v>
      </c>
      <c r="J22" s="18" t="s">
        <v>2</v>
      </c>
      <c r="K22" s="19">
        <f t="shared" si="15"/>
        <v>0</v>
      </c>
      <c r="L22" s="17" t="s">
        <v>19</v>
      </c>
      <c r="M22" s="18" t="s">
        <v>74</v>
      </c>
      <c r="N22" s="66">
        <f t="shared" si="16"/>
        <v>0</v>
      </c>
      <c r="O22" s="17" t="s">
        <v>77</v>
      </c>
      <c r="P22" s="18" t="s">
        <v>76</v>
      </c>
      <c r="Q22" s="19">
        <f t="shared" si="17"/>
        <v>0</v>
      </c>
      <c r="R22" s="17" t="s">
        <v>19</v>
      </c>
      <c r="S22" s="18" t="s">
        <v>74</v>
      </c>
      <c r="T22" s="19" t="str">
        <f t="shared" si="18"/>
        <v>2</v>
      </c>
      <c r="U22" s="17" t="s">
        <v>74</v>
      </c>
      <c r="V22" s="18" t="s">
        <v>2</v>
      </c>
      <c r="W22" s="66">
        <f t="shared" si="7"/>
        <v>0</v>
      </c>
      <c r="X22" s="17" t="s">
        <v>74</v>
      </c>
      <c r="Y22" s="18" t="s">
        <v>74</v>
      </c>
      <c r="Z22" s="19">
        <f t="shared" si="19"/>
        <v>0</v>
      </c>
      <c r="AA22" s="17" t="s">
        <v>74</v>
      </c>
      <c r="AB22" s="18" t="s">
        <v>19</v>
      </c>
      <c r="AC22" s="85">
        <f t="shared" si="20"/>
        <v>0</v>
      </c>
      <c r="AD22" s="28"/>
      <c r="AE22" s="26"/>
      <c r="AF22" s="19"/>
      <c r="AG22" s="21">
        <f t="shared" si="21"/>
        <v>2</v>
      </c>
      <c r="AH22" s="22">
        <f>'15.Spieltag'!AJ22</f>
        <v>136</v>
      </c>
      <c r="AI22" s="29">
        <f>'15.Spieltag'!AK22</f>
        <v>18</v>
      </c>
      <c r="AJ22" s="24">
        <f t="shared" si="22"/>
        <v>138</v>
      </c>
      <c r="AK22" s="25">
        <f t="shared" si="11"/>
        <v>18</v>
      </c>
      <c r="AL22" s="1"/>
    </row>
    <row r="23" spans="1:38" ht="24.9" customHeight="1" thickBot="1">
      <c r="A23" s="29">
        <f t="shared" si="12"/>
        <v>19</v>
      </c>
      <c r="B23" s="21" t="s">
        <v>94</v>
      </c>
      <c r="C23" s="17" t="s">
        <v>74</v>
      </c>
      <c r="D23" s="18" t="s">
        <v>2</v>
      </c>
      <c r="E23" s="19">
        <f t="shared" si="13"/>
        <v>0</v>
      </c>
      <c r="F23" s="17" t="s">
        <v>19</v>
      </c>
      <c r="G23" s="18" t="s">
        <v>76</v>
      </c>
      <c r="H23" s="19">
        <f t="shared" si="14"/>
        <v>0</v>
      </c>
      <c r="I23" s="17" t="s">
        <v>74</v>
      </c>
      <c r="J23" s="18" t="s">
        <v>77</v>
      </c>
      <c r="K23" s="19">
        <f t="shared" si="15"/>
        <v>0</v>
      </c>
      <c r="L23" s="17" t="s">
        <v>19</v>
      </c>
      <c r="M23" s="18" t="s">
        <v>19</v>
      </c>
      <c r="N23" s="66" t="str">
        <f t="shared" si="16"/>
        <v>3</v>
      </c>
      <c r="O23" s="17" t="s">
        <v>2</v>
      </c>
      <c r="P23" s="18" t="s">
        <v>76</v>
      </c>
      <c r="Q23" s="19">
        <f t="shared" si="17"/>
        <v>0</v>
      </c>
      <c r="R23" s="17" t="s">
        <v>19</v>
      </c>
      <c r="S23" s="18" t="s">
        <v>74</v>
      </c>
      <c r="T23" s="19" t="str">
        <f t="shared" si="18"/>
        <v>2</v>
      </c>
      <c r="U23" s="17" t="s">
        <v>74</v>
      </c>
      <c r="V23" s="18" t="s">
        <v>2</v>
      </c>
      <c r="W23" s="66">
        <f t="shared" si="7"/>
        <v>0</v>
      </c>
      <c r="X23" s="17" t="s">
        <v>2</v>
      </c>
      <c r="Y23" s="18" t="s">
        <v>19</v>
      </c>
      <c r="Z23" s="19" t="str">
        <f t="shared" si="19"/>
        <v>3</v>
      </c>
      <c r="AA23" s="17" t="s">
        <v>74</v>
      </c>
      <c r="AB23" s="18" t="s">
        <v>19</v>
      </c>
      <c r="AC23" s="85">
        <f t="shared" si="20"/>
        <v>0</v>
      </c>
      <c r="AD23" s="28"/>
      <c r="AE23" s="26"/>
      <c r="AF23" s="19"/>
      <c r="AG23" s="21">
        <f t="shared" si="21"/>
        <v>8</v>
      </c>
      <c r="AH23" s="22">
        <f>'15.Spieltag'!AJ23</f>
        <v>103</v>
      </c>
      <c r="AI23" s="29">
        <f>'15.Spieltag'!AK23</f>
        <v>19</v>
      </c>
      <c r="AJ23" s="24">
        <f t="shared" si="22"/>
        <v>111</v>
      </c>
      <c r="AK23" s="25">
        <f t="shared" si="11"/>
        <v>19</v>
      </c>
      <c r="AL23" s="1"/>
    </row>
    <row r="24" spans="1:38" ht="24.9" customHeight="1" thickBot="1">
      <c r="A24" s="29">
        <f t="shared" si="12"/>
        <v>17</v>
      </c>
      <c r="B24" s="21" t="s">
        <v>92</v>
      </c>
      <c r="C24" s="17"/>
      <c r="D24" s="18"/>
      <c r="E24" s="19"/>
      <c r="F24" s="17" t="s">
        <v>19</v>
      </c>
      <c r="G24" s="18" t="s">
        <v>74</v>
      </c>
      <c r="H24" s="19">
        <f t="shared" si="14"/>
        <v>0</v>
      </c>
      <c r="I24" s="17" t="s">
        <v>74</v>
      </c>
      <c r="J24" s="18" t="s">
        <v>19</v>
      </c>
      <c r="K24" s="19">
        <f t="shared" si="15"/>
        <v>0</v>
      </c>
      <c r="L24" s="17" t="s">
        <v>76</v>
      </c>
      <c r="M24" s="18" t="s">
        <v>2</v>
      </c>
      <c r="N24" s="66">
        <f t="shared" si="16"/>
        <v>0</v>
      </c>
      <c r="O24" s="17" t="s">
        <v>2</v>
      </c>
      <c r="P24" s="18" t="s">
        <v>74</v>
      </c>
      <c r="Q24" s="19">
        <f t="shared" si="17"/>
        <v>0</v>
      </c>
      <c r="R24" s="17" t="s">
        <v>74</v>
      </c>
      <c r="S24" s="18" t="s">
        <v>19</v>
      </c>
      <c r="T24" s="19">
        <f t="shared" si="18"/>
        <v>0</v>
      </c>
      <c r="U24" s="17" t="s">
        <v>74</v>
      </c>
      <c r="V24" s="18" t="s">
        <v>2</v>
      </c>
      <c r="W24" s="66">
        <f t="shared" si="7"/>
        <v>0</v>
      </c>
      <c r="X24" s="17" t="s">
        <v>77</v>
      </c>
      <c r="Y24" s="18" t="s">
        <v>74</v>
      </c>
      <c r="Z24" s="19" t="str">
        <f t="shared" si="19"/>
        <v>2</v>
      </c>
      <c r="AA24" s="17" t="s">
        <v>74</v>
      </c>
      <c r="AB24" s="18" t="s">
        <v>19</v>
      </c>
      <c r="AC24" s="85">
        <f t="shared" si="20"/>
        <v>0</v>
      </c>
      <c r="AD24" s="28"/>
      <c r="AE24" s="26"/>
      <c r="AF24" s="19"/>
      <c r="AG24" s="21">
        <f t="shared" si="21"/>
        <v>2</v>
      </c>
      <c r="AH24" s="22">
        <f>'15.Spieltag'!AJ24</f>
        <v>142</v>
      </c>
      <c r="AI24" s="29">
        <f>'15.Spieltag'!AK24</f>
        <v>16</v>
      </c>
      <c r="AJ24" s="24">
        <f t="shared" si="22"/>
        <v>144</v>
      </c>
      <c r="AK24" s="25">
        <f t="shared" si="11"/>
        <v>17</v>
      </c>
      <c r="AL24" s="1"/>
    </row>
    <row r="25" spans="1:38" ht="24.9" customHeight="1" thickBot="1">
      <c r="A25" s="29">
        <f t="shared" si="12"/>
        <v>9</v>
      </c>
      <c r="B25" s="21" t="s">
        <v>78</v>
      </c>
      <c r="C25" s="17" t="s">
        <v>19</v>
      </c>
      <c r="D25" s="18" t="s">
        <v>19</v>
      </c>
      <c r="E25" s="19">
        <f t="shared" si="13"/>
        <v>0</v>
      </c>
      <c r="F25" s="17" t="s">
        <v>76</v>
      </c>
      <c r="G25" s="18" t="s">
        <v>74</v>
      </c>
      <c r="H25" s="19">
        <f t="shared" si="14"/>
        <v>0</v>
      </c>
      <c r="I25" s="17" t="s">
        <v>74</v>
      </c>
      <c r="J25" s="18" t="s">
        <v>19</v>
      </c>
      <c r="K25" s="19">
        <f t="shared" si="15"/>
        <v>0</v>
      </c>
      <c r="L25" s="17" t="s">
        <v>74</v>
      </c>
      <c r="M25" s="18" t="s">
        <v>19</v>
      </c>
      <c r="N25" s="66">
        <f t="shared" si="16"/>
        <v>0</v>
      </c>
      <c r="O25" s="17" t="s">
        <v>77</v>
      </c>
      <c r="P25" s="18" t="s">
        <v>76</v>
      </c>
      <c r="Q25" s="19">
        <f t="shared" si="17"/>
        <v>0</v>
      </c>
      <c r="R25" s="17" t="s">
        <v>76</v>
      </c>
      <c r="S25" s="18" t="s">
        <v>76</v>
      </c>
      <c r="T25" s="19">
        <f t="shared" si="18"/>
        <v>0</v>
      </c>
      <c r="U25" s="17" t="s">
        <v>2</v>
      </c>
      <c r="V25" s="18" t="s">
        <v>77</v>
      </c>
      <c r="W25" s="66">
        <f t="shared" si="7"/>
        <v>0</v>
      </c>
      <c r="X25" s="17" t="s">
        <v>2</v>
      </c>
      <c r="Y25" s="18" t="s">
        <v>74</v>
      </c>
      <c r="Z25" s="19" t="str">
        <f t="shared" si="19"/>
        <v>2</v>
      </c>
      <c r="AA25" s="17" t="s">
        <v>76</v>
      </c>
      <c r="AB25" s="18" t="s">
        <v>74</v>
      </c>
      <c r="AC25" s="85">
        <f t="shared" si="20"/>
        <v>0</v>
      </c>
      <c r="AD25" s="28"/>
      <c r="AE25" s="26"/>
      <c r="AF25" s="19"/>
      <c r="AG25" s="21">
        <f t="shared" si="21"/>
        <v>2</v>
      </c>
      <c r="AH25" s="22">
        <f>'15.Spieltag'!AJ25</f>
        <v>165</v>
      </c>
      <c r="AI25" s="29">
        <f>'15.Spieltag'!AK25</f>
        <v>7</v>
      </c>
      <c r="AJ25" s="24">
        <f t="shared" si="22"/>
        <v>167</v>
      </c>
      <c r="AK25" s="25">
        <f t="shared" si="11"/>
        <v>9</v>
      </c>
      <c r="AL25" s="1"/>
    </row>
    <row r="26" spans="1:38" ht="28.2" customHeight="1" thickBot="1">
      <c r="A26" s="29">
        <f t="shared" si="12"/>
        <v>9</v>
      </c>
      <c r="B26" s="21" t="s">
        <v>82</v>
      </c>
      <c r="C26" s="17" t="s">
        <v>74</v>
      </c>
      <c r="D26" s="18" t="s">
        <v>74</v>
      </c>
      <c r="E26" s="19">
        <f t="shared" si="13"/>
        <v>0</v>
      </c>
      <c r="F26" s="17" t="s">
        <v>19</v>
      </c>
      <c r="G26" s="18" t="s">
        <v>74</v>
      </c>
      <c r="H26" s="19">
        <f t="shared" si="14"/>
        <v>0</v>
      </c>
      <c r="I26" s="17" t="s">
        <v>74</v>
      </c>
      <c r="J26" s="18" t="s">
        <v>74</v>
      </c>
      <c r="K26" s="19" t="str">
        <f t="shared" si="15"/>
        <v>3</v>
      </c>
      <c r="L26" s="17" t="s">
        <v>76</v>
      </c>
      <c r="M26" s="18" t="s">
        <v>19</v>
      </c>
      <c r="N26" s="66">
        <f t="shared" si="16"/>
        <v>0</v>
      </c>
      <c r="O26" s="17" t="s">
        <v>77</v>
      </c>
      <c r="P26" s="18" t="s">
        <v>76</v>
      </c>
      <c r="Q26" s="19">
        <f t="shared" si="17"/>
        <v>0</v>
      </c>
      <c r="R26" s="17" t="s">
        <v>19</v>
      </c>
      <c r="S26" s="18" t="s">
        <v>76</v>
      </c>
      <c r="T26" s="19" t="str">
        <f t="shared" si="18"/>
        <v>5</v>
      </c>
      <c r="U26" s="17" t="s">
        <v>19</v>
      </c>
      <c r="V26" s="18" t="s">
        <v>74</v>
      </c>
      <c r="W26" s="66">
        <f t="shared" si="7"/>
        <v>0</v>
      </c>
      <c r="X26" s="17" t="s">
        <v>77</v>
      </c>
      <c r="Y26" s="18" t="s">
        <v>74</v>
      </c>
      <c r="Z26" s="19" t="str">
        <f t="shared" si="19"/>
        <v>2</v>
      </c>
      <c r="AA26" s="17" t="s">
        <v>76</v>
      </c>
      <c r="AB26" s="18" t="s">
        <v>74</v>
      </c>
      <c r="AC26" s="85">
        <f t="shared" si="20"/>
        <v>0</v>
      </c>
      <c r="AD26" s="28"/>
      <c r="AE26" s="26"/>
      <c r="AF26" s="19"/>
      <c r="AG26" s="21">
        <f t="shared" ref="AG26" si="23">E26+H26+K26+N26+Q26+T26+W26+Z26+AC26+AF26</f>
        <v>10</v>
      </c>
      <c r="AH26" s="22">
        <f>'15.Spieltag'!AJ26</f>
        <v>157</v>
      </c>
      <c r="AI26" s="29">
        <f>'15.Spieltag'!AK26</f>
        <v>11</v>
      </c>
      <c r="AJ26" s="24">
        <f t="shared" ref="AJ26" si="24">AG26+AH26</f>
        <v>167</v>
      </c>
      <c r="AK26" s="25">
        <f t="shared" si="11"/>
        <v>9</v>
      </c>
      <c r="AL26" s="1"/>
    </row>
    <row r="27" spans="1:38" ht="28.2" customHeight="1" thickBot="1">
      <c r="A27" s="29">
        <f t="shared" ref="A27" si="25">AK27</f>
        <v>6</v>
      </c>
      <c r="B27" s="21" t="s">
        <v>73</v>
      </c>
      <c r="C27" s="17" t="s">
        <v>74</v>
      </c>
      <c r="D27" s="18" t="s">
        <v>19</v>
      </c>
      <c r="E27" s="19">
        <f t="shared" si="13"/>
        <v>0</v>
      </c>
      <c r="F27" s="17" t="s">
        <v>19</v>
      </c>
      <c r="G27" s="18" t="s">
        <v>74</v>
      </c>
      <c r="H27" s="19">
        <f t="shared" si="14"/>
        <v>0</v>
      </c>
      <c r="I27" s="17" t="s">
        <v>74</v>
      </c>
      <c r="J27" s="18" t="s">
        <v>19</v>
      </c>
      <c r="K27" s="19">
        <f t="shared" si="15"/>
        <v>0</v>
      </c>
      <c r="L27" s="17" t="s">
        <v>74</v>
      </c>
      <c r="M27" s="18" t="s">
        <v>2</v>
      </c>
      <c r="N27" s="66">
        <f t="shared" si="16"/>
        <v>0</v>
      </c>
      <c r="O27" s="17" t="s">
        <v>2</v>
      </c>
      <c r="P27" s="18" t="s">
        <v>74</v>
      </c>
      <c r="Q27" s="19">
        <f t="shared" si="17"/>
        <v>0</v>
      </c>
      <c r="R27" s="17" t="s">
        <v>19</v>
      </c>
      <c r="S27" s="18" t="s">
        <v>74</v>
      </c>
      <c r="T27" s="19" t="str">
        <f t="shared" si="18"/>
        <v>2</v>
      </c>
      <c r="U27" s="17" t="s">
        <v>74</v>
      </c>
      <c r="V27" s="18" t="s">
        <v>19</v>
      </c>
      <c r="W27" s="66">
        <f t="shared" si="7"/>
        <v>0</v>
      </c>
      <c r="X27" s="17" t="s">
        <v>2</v>
      </c>
      <c r="Y27" s="18" t="s">
        <v>74</v>
      </c>
      <c r="Z27" s="19" t="str">
        <f t="shared" si="19"/>
        <v>2</v>
      </c>
      <c r="AA27" s="17" t="s">
        <v>74</v>
      </c>
      <c r="AB27" s="18" t="s">
        <v>19</v>
      </c>
      <c r="AC27" s="85">
        <f t="shared" si="20"/>
        <v>0</v>
      </c>
      <c r="AD27" s="28"/>
      <c r="AE27" s="26"/>
      <c r="AF27" s="19"/>
      <c r="AG27" s="21">
        <f t="shared" ref="AG27" si="26">E27+H27+K27+N27+Q27+T27+W27+Z27+AC27+AF27</f>
        <v>4</v>
      </c>
      <c r="AH27" s="22">
        <f>'15.Spieltag'!AJ27</f>
        <v>168</v>
      </c>
      <c r="AI27" s="29">
        <f>'15.Spieltag'!AK27</f>
        <v>6</v>
      </c>
      <c r="AJ27" s="24">
        <f t="shared" ref="AJ27" si="27">AG27+AH27</f>
        <v>172</v>
      </c>
      <c r="AK27" s="25">
        <f t="shared" si="11"/>
        <v>6</v>
      </c>
      <c r="AL27" s="1"/>
    </row>
    <row r="28" spans="1:38" ht="28.2" customHeight="1" thickBot="1">
      <c r="A28" s="29">
        <f>AK28</f>
        <v>21</v>
      </c>
      <c r="B28" s="21" t="s">
        <v>105</v>
      </c>
      <c r="C28" s="17" t="s">
        <v>19</v>
      </c>
      <c r="D28" s="18" t="s">
        <v>74</v>
      </c>
      <c r="E28" s="19" t="str">
        <f t="shared" ref="E28" si="28">IF(OR(EXACT($C$7,C28)*(EXACT($D$7,D28)))=TRUE,$AO$9,IF(($D$7-$C$7=D28-C28),$AO$8,IF(OR(EXACT($C$7&gt;$D$7,C28&gt;D28)*EXACT($C$7=$D$7,C28=D28)*EXACT($C$7&lt;$D$7,C28&lt;D28)),$AO$7,0)))</f>
        <v>3</v>
      </c>
      <c r="F28" s="17" t="s">
        <v>74</v>
      </c>
      <c r="G28" s="18" t="s">
        <v>74</v>
      </c>
      <c r="H28" s="19" t="str">
        <f t="shared" ref="H28" si="29">IF(OR(EXACT($F$7,F28)*(EXACT($G$7,G28)))=TRUE,$AO$9,IF(($G$7-$F$7=G28-F28),$AO$8,IF(OR(EXACT($F$7&gt;$G$7,F28&gt;G28)*EXACT($F$7=$G$7,F28=G28)*EXACT($F$7&lt;$G$7,F28&lt;G28)),$AO$7,0)))</f>
        <v>3</v>
      </c>
      <c r="I28" s="17" t="s">
        <v>74</v>
      </c>
      <c r="J28" s="18" t="s">
        <v>2</v>
      </c>
      <c r="K28" s="19">
        <f t="shared" ref="K28" si="30">IF(OR(EXACT($I$7,I28)*(EXACT($J$7,J28)))=TRUE,$AO$9,IF(($J$7-$I$7=J28-I28),$AO$8,IF(OR(EXACT($I$7&gt;$J$7,I28&gt;J28)*EXACT($I$7=$J$7,I28=J28)*EXACT($I$7&lt;$J$7,I28&lt;J28)),$AO$7,0)))</f>
        <v>0</v>
      </c>
      <c r="L28" s="17" t="s">
        <v>76</v>
      </c>
      <c r="M28" s="18" t="s">
        <v>76</v>
      </c>
      <c r="N28" s="66" t="str">
        <f t="shared" ref="N28" si="31">IF(OR(EXACT($L$7,L28)*(EXACT($M$7,M28)))=TRUE,$AO$9,IF(($M$7-$L$7=M28-L28),$AO$8,IF(OR(EXACT($L$7&gt;$M$7,L28&gt;M28)*EXACT($L$7=$M$7,L28=M28)*EXACT($L$7&lt;$M$7,L28&lt;M28)),$AO$7,0)))</f>
        <v>5</v>
      </c>
      <c r="O28" s="17" t="s">
        <v>76</v>
      </c>
      <c r="P28" s="18" t="s">
        <v>74</v>
      </c>
      <c r="Q28" s="19">
        <f t="shared" ref="Q28" si="32">IF(OR(EXACT($O$7,O28)*(EXACT($P$7,P28)))=TRUE,$AO$9,IF(($P$7-$O$7=P28-O28),$AO$8,IF(OR(EXACT($O$7&gt;$P$7,O28&gt;P28)*EXACT($O$7=$P$7,O28=P28)*EXACT($O$7&lt;$P$7,O28&lt;P28)),$AO$7,0)))</f>
        <v>0</v>
      </c>
      <c r="R28" s="17" t="s">
        <v>74</v>
      </c>
      <c r="S28" s="18" t="s">
        <v>74</v>
      </c>
      <c r="T28" s="19">
        <f t="shared" ref="T28" si="33">IF(OR(EXACT($R$7,R28)*(EXACT($S$7,S28)))=TRUE,$AO$9,IF(($S$7-$R$7=S28-R28),$AO$8,IF(OR(EXACT($R$7&gt;$S$7,R28&gt;S28)*EXACT($R$7=$S$7,R28=S28)*EXACT($R$7&lt;$S$7,R28&lt;S28)),$AO$7,0)))</f>
        <v>0</v>
      </c>
      <c r="U28" s="17" t="s">
        <v>74</v>
      </c>
      <c r="V28" s="18" t="s">
        <v>76</v>
      </c>
      <c r="W28" s="66">
        <f t="shared" ref="W28" si="34">IF(OR(EXACT($U$7,U28)*(EXACT($V$7,V28)))=TRUE,$AO$9,IF(($V$7-$U$7=V28-U28),$AO$8,IF(OR(EXACT($U$7&gt;$V$7,U28&gt;V28)*EXACT($U$7=$V$7,U28=V28)*EXACT($U$7&lt;$V$7,U28&lt;V28)),$AO$7,0)))</f>
        <v>0</v>
      </c>
      <c r="X28" s="17" t="s">
        <v>2</v>
      </c>
      <c r="Y28" s="18" t="s">
        <v>74</v>
      </c>
      <c r="Z28" s="19" t="str">
        <f t="shared" ref="Z28" si="35">IF(OR(EXACT($X$7,X28)*(EXACT($Y$7,Y28)))=TRUE,$AO$9,IF(($Y$7-$X$7=Y28-X28),$AO$8,IF(OR(EXACT($X$7&gt;$Y$7,X28&gt;Y28)*EXACT($X$7=$Y$7,X28=Y28)*EXACT($X$7&lt;$Y$7,X28&lt;Y28)),$AO$7,0)))</f>
        <v>2</v>
      </c>
      <c r="AA28" s="17" t="s">
        <v>74</v>
      </c>
      <c r="AB28" s="18" t="s">
        <v>74</v>
      </c>
      <c r="AC28" s="85">
        <f t="shared" ref="AC28" si="36">IF(OR(EXACT($AA$7,AA28)*(EXACT($AB$7,AB28)))=TRUE,$AO$9,IF(($AB$7-$AA$7=AB28-AA28),$AO$8,IF(OR(EXACT($AA$7&gt;$AB$7,AA28&gt;AB28)*EXACT($AA$7=$AB$7,AA28=AB28)*EXACT($AA$7&lt;$AB$7,AA28&lt;AB28)),$AO$7,0)))*2*2</f>
        <v>0</v>
      </c>
      <c r="AD28" s="28"/>
      <c r="AE28" s="26"/>
      <c r="AF28" s="19"/>
      <c r="AG28" s="1">
        <f t="shared" ref="AG28" si="37">E28+H28+K28+N28+Q28+T28+W28+Z28+AC28+AF28</f>
        <v>13</v>
      </c>
      <c r="AH28" s="22">
        <f>'15.Spieltag'!AJ28</f>
        <v>0</v>
      </c>
      <c r="AI28" s="29">
        <f>'15.Spieltag'!AK28</f>
        <v>0</v>
      </c>
      <c r="AJ28" s="24">
        <f t="shared" ref="AJ28" si="38">AG28+AH28</f>
        <v>13</v>
      </c>
      <c r="AK28" s="25">
        <f>RANK(AJ28,$AJ$8:$AJ$28)</f>
        <v>21</v>
      </c>
      <c r="AL28" s="1"/>
    </row>
    <row r="29" spans="1:38" ht="28.2" customHeight="1">
      <c r="AL29" s="1"/>
    </row>
    <row r="30" spans="1:38" ht="28.2" customHeight="1">
      <c r="AL30" s="1"/>
    </row>
    <row r="31" spans="1:38" ht="28.2" customHeight="1">
      <c r="AL31" s="1"/>
    </row>
  </sheetData>
  <sortState xmlns:xlrd2="http://schemas.microsoft.com/office/spreadsheetml/2017/richdata2" ref="A8:AK25">
    <sortCondition ref="A8:A25"/>
  </sortState>
  <phoneticPr fontId="0" type="noConversion"/>
  <conditionalFormatting sqref="F4 I4 L4 O4 X4 U4 AA4 I6 L6 C6 O6 R6 AA6 U6 C4 F6 R4 X6">
    <cfRule type="cellIs" dxfId="94" priority="14" operator="equal">
      <formula>"Schalke 04"</formula>
    </cfRule>
  </conditionalFormatting>
  <conditionalFormatting sqref="A27">
    <cfRule type="colorScale" priority="1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27">
    <cfRule type="colorScale" priority="1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8:B27">
    <cfRule type="expression" dxfId="93" priority="9">
      <formula>($AG8&gt;40)</formula>
    </cfRule>
  </conditionalFormatting>
  <conditionalFormatting sqref="A32:A1048576 A1:A3 A5:A26">
    <cfRule type="colorScale" priority="91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6:AL10">
    <cfRule type="top10" dxfId="92" priority="921" rank="3"/>
  </conditionalFormatting>
  <conditionalFormatting sqref="AI8:AI26">
    <cfRule type="colorScale" priority="130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28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28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28">
    <cfRule type="expression" dxfId="91" priority="2">
      <formula>($AG28&gt;40)</formula>
    </cfRule>
  </conditionalFormatting>
  <conditionalFormatting sqref="AG1:AG1048576">
    <cfRule type="top10" dxfId="90" priority="1" rank="3"/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P30"/>
  <sheetViews>
    <sheetView workbookViewId="0">
      <selection activeCell="AG9" sqref="AG9"/>
    </sheetView>
  </sheetViews>
  <sheetFormatPr baseColWidth="10" defaultColWidth="11.44140625" defaultRowHeight="10.199999999999999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>
      <c r="AD1" s="68"/>
      <c r="AE1" s="69"/>
      <c r="AF1" s="69"/>
      <c r="AK1" s="32"/>
    </row>
    <row r="2" spans="1:42" ht="11.4">
      <c r="B2" s="16"/>
      <c r="AD2" s="68"/>
      <c r="AE2" s="70"/>
      <c r="AF2" s="70"/>
    </row>
    <row r="3" spans="1:42" ht="11.4">
      <c r="B3" s="16"/>
      <c r="AD3" s="68"/>
      <c r="AE3" s="69"/>
      <c r="AF3" s="69"/>
    </row>
    <row r="4" spans="1:42" ht="16.2" thickBot="1">
      <c r="A4" s="2" t="s">
        <v>38</v>
      </c>
      <c r="B4" s="16"/>
      <c r="C4" s="68" t="s">
        <v>17</v>
      </c>
      <c r="F4" s="68" t="s">
        <v>21</v>
      </c>
      <c r="I4" s="68" t="s">
        <v>13</v>
      </c>
      <c r="L4" s="68" t="s">
        <v>67</v>
      </c>
      <c r="O4" s="68" t="s">
        <v>11</v>
      </c>
      <c r="R4" s="68" t="s">
        <v>58</v>
      </c>
      <c r="U4" s="68" t="s">
        <v>59</v>
      </c>
      <c r="X4" s="68" t="s">
        <v>56</v>
      </c>
      <c r="AA4" s="68" t="s">
        <v>71</v>
      </c>
      <c r="AD4" s="67"/>
      <c r="AE4" s="71"/>
      <c r="AF4" s="71"/>
      <c r="AK4" s="45"/>
    </row>
    <row r="5" spans="1:42" ht="13.8" thickBot="1">
      <c r="B5" s="16"/>
      <c r="F5" s="1"/>
      <c r="R5" s="13"/>
      <c r="AD5" s="67"/>
      <c r="AE5" s="71"/>
      <c r="AF5" s="71"/>
      <c r="AG5" s="83" t="s">
        <v>22</v>
      </c>
      <c r="AH5" s="30"/>
      <c r="AI5" s="30"/>
      <c r="AJ5" s="31"/>
      <c r="AK5" s="45"/>
      <c r="AL5" s="1"/>
    </row>
    <row r="6" spans="1:42" ht="16.2" thickBot="1">
      <c r="C6" s="68" t="s">
        <v>14</v>
      </c>
      <c r="F6" s="68" t="s">
        <v>16</v>
      </c>
      <c r="I6" s="68" t="s">
        <v>15</v>
      </c>
      <c r="L6" s="68" t="s">
        <v>18</v>
      </c>
      <c r="O6" s="68" t="s">
        <v>69</v>
      </c>
      <c r="R6" s="68" t="s">
        <v>57</v>
      </c>
      <c r="U6" s="68" t="s">
        <v>68</v>
      </c>
      <c r="X6" s="68" t="s">
        <v>12</v>
      </c>
      <c r="AA6" s="68" t="s">
        <v>70</v>
      </c>
      <c r="AD6" s="67"/>
      <c r="AE6" s="67"/>
      <c r="AF6" s="67"/>
      <c r="AG6" s="84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>
      <c r="A7" s="8" t="s">
        <v>6</v>
      </c>
      <c r="B7" s="14" t="s">
        <v>7</v>
      </c>
      <c r="C7" s="76" t="s">
        <v>74</v>
      </c>
      <c r="D7" s="76" t="s">
        <v>76</v>
      </c>
      <c r="E7" s="77" t="s">
        <v>1</v>
      </c>
      <c r="F7" s="76" t="s">
        <v>76</v>
      </c>
      <c r="G7" s="76" t="s">
        <v>19</v>
      </c>
      <c r="H7" s="77" t="s">
        <v>1</v>
      </c>
      <c r="I7" s="76" t="s">
        <v>19</v>
      </c>
      <c r="J7" s="76" t="s">
        <v>74</v>
      </c>
      <c r="K7" s="77" t="s">
        <v>1</v>
      </c>
      <c r="L7" s="76" t="s">
        <v>76</v>
      </c>
      <c r="M7" s="76" t="s">
        <v>2</v>
      </c>
      <c r="N7" s="77" t="s">
        <v>1</v>
      </c>
      <c r="O7" s="76" t="s">
        <v>74</v>
      </c>
      <c r="P7" s="76" t="s">
        <v>19</v>
      </c>
      <c r="Q7" s="77" t="s">
        <v>1</v>
      </c>
      <c r="R7" s="76" t="s">
        <v>19</v>
      </c>
      <c r="S7" s="76" t="s">
        <v>19</v>
      </c>
      <c r="T7" s="77" t="s">
        <v>1</v>
      </c>
      <c r="U7" s="76" t="s">
        <v>74</v>
      </c>
      <c r="V7" s="76" t="s">
        <v>76</v>
      </c>
      <c r="W7" s="77" t="s">
        <v>1</v>
      </c>
      <c r="X7" s="76" t="s">
        <v>76</v>
      </c>
      <c r="Y7" s="76" t="s">
        <v>74</v>
      </c>
      <c r="Z7" s="77" t="s">
        <v>1</v>
      </c>
      <c r="AA7" s="76" t="s">
        <v>2</v>
      </c>
      <c r="AB7" s="76" t="s">
        <v>76</v>
      </c>
      <c r="AC7" s="77" t="s">
        <v>1</v>
      </c>
      <c r="AD7" s="78"/>
      <c r="AE7" s="78"/>
      <c r="AF7" s="79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65</v>
      </c>
      <c r="AM7" s="38"/>
      <c r="AN7" s="34"/>
      <c r="AO7" s="39" t="s">
        <v>19</v>
      </c>
    </row>
    <row r="8" spans="1:42" ht="24.9" customHeight="1" thickBot="1">
      <c r="A8" s="29">
        <f t="shared" ref="A8" si="0">AK8</f>
        <v>3</v>
      </c>
      <c r="B8" s="21" t="s">
        <v>85</v>
      </c>
      <c r="C8" s="17" t="s">
        <v>19</v>
      </c>
      <c r="D8" s="18" t="s">
        <v>74</v>
      </c>
      <c r="E8" s="19" t="str">
        <f t="shared" ref="E8" si="1">IF(OR(EXACT($C$7,C8)*(EXACT($D$7,D8)))=TRUE,$AO$9,IF(($D$7-$C$7=D8-C8),$AO$8,IF(OR(EXACT($C$7&gt;$D$7,C8&gt;D8)*EXACT($C$7=$D$7,C8=D8)*EXACT($C$7&lt;$D$7,C8&lt;D8)),$AO$7,0)))</f>
        <v>3</v>
      </c>
      <c r="F8" s="17" t="s">
        <v>74</v>
      </c>
      <c r="G8" s="18" t="s">
        <v>2</v>
      </c>
      <c r="H8" s="19" t="str">
        <f t="shared" ref="H8" si="2">IF(OR(EXACT($F$7,F8)*(EXACT($G$7,G8)))=TRUE,$AO$9,IF(($G$7-$F$7=G8-F8),$AO$8,IF(OR(EXACT($F$7&gt;$G$7,F8&gt;G8)*EXACT($F$7=$G$7,F8=G8)*EXACT($F$7&lt;$G$7,F8&lt;G8)),$AO$7,0)))</f>
        <v>3</v>
      </c>
      <c r="I8" s="17" t="s">
        <v>74</v>
      </c>
      <c r="J8" s="18" t="s">
        <v>2</v>
      </c>
      <c r="K8" s="19">
        <f t="shared" ref="K8" si="3">IF(OR(EXACT($I$7,I8)*(EXACT($J$7,J8)))=TRUE,$AO$9,IF(($J$7-$I$7=J8-I8),$AO$8,IF(OR(EXACT($I$7&gt;$J$7,I8&gt;J8)*EXACT($I$7=$J$7,I8=J8)*EXACT($I$7&lt;$J$7,I8&lt;J8)),$AO$7,0)))</f>
        <v>0</v>
      </c>
      <c r="L8" s="17" t="s">
        <v>74</v>
      </c>
      <c r="M8" s="18" t="s">
        <v>19</v>
      </c>
      <c r="N8" s="66" t="str">
        <f t="shared" ref="N8" si="4">IF(OR(EXACT($L$7,L8)*(EXACT($M$7,M8)))=TRUE,$AO$9,IF(($M$7-$L$7=M8-L8),$AO$8,IF(OR(EXACT($L$7&gt;$M$7,L8&gt;M8)*EXACT($L$7=$M$7,L8=M8)*EXACT($L$7&lt;$M$7,L8&lt;M8)),$AO$7,0)))</f>
        <v>2</v>
      </c>
      <c r="O8" s="17" t="s">
        <v>2</v>
      </c>
      <c r="P8" s="18" t="s">
        <v>76</v>
      </c>
      <c r="Q8" s="85">
        <f>IF(OR(EXACT($O$7,O8)*(EXACT($P$7,P8)))=TRUE,$AO$9,IF(($P$7-$O$7=P8-O8),$AO$8,IF(OR(EXACT($O$7&gt;$P$7,O8&gt;P8)*EXACT($O$7=$P$7,O8=P8)*EXACT($O$7&lt;$P$7,O8&lt;P8)),$AO$7,0)))*2*2</f>
        <v>0</v>
      </c>
      <c r="R8" s="17" t="s">
        <v>74</v>
      </c>
      <c r="S8" s="18" t="s">
        <v>19</v>
      </c>
      <c r="T8" s="19">
        <f t="shared" ref="T8" si="5">IF(OR(EXACT($R$7,R8)*(EXACT($S$7,S8)))=TRUE,$AO$9,IF(($S$7-$R$7=S8-R8),$AO$8,IF(OR(EXACT($R$7&gt;$S$7,R8&gt;S8)*EXACT($R$7=$S$7,R8=S8)*EXACT($R$7&lt;$S$7,R8&lt;S8)),$AO$7,0)))</f>
        <v>0</v>
      </c>
      <c r="U8" s="17" t="s">
        <v>19</v>
      </c>
      <c r="V8" s="18" t="s">
        <v>74</v>
      </c>
      <c r="W8" s="66" t="str">
        <f t="shared" ref="W8:W27" si="6">IF(OR(EXACT($U$7,U8)*(EXACT($V$7,V8)))=TRUE,$AO$9,IF(($V$7-$U$7=V8-U8),$AO$8,IF(OR(EXACT($U$7&gt;$V$7,U8&gt;V8)*EXACT($U$7=$V$7,U8=V8)*EXACT($U$7&lt;$V$7,U8&lt;V8)),$AO$7,0)))</f>
        <v>3</v>
      </c>
      <c r="X8" s="17" t="s">
        <v>76</v>
      </c>
      <c r="Y8" s="18" t="s">
        <v>2</v>
      </c>
      <c r="Z8" s="19" t="str">
        <f t="shared" ref="Z8" si="7">IF(OR(EXACT($X$7,X8)*(EXACT($Y$7,Y8)))=TRUE,$AO$9,IF(($Y$7-$X$7=Y8-X8),$AO$8,IF(OR(EXACT($X$7&gt;$Y$7,X8&gt;Y8)*EXACT($X$7=$Y$7,X8=Y8)*EXACT($X$7&lt;$Y$7,X8&lt;Y8)),$AO$7,0)))</f>
        <v>2</v>
      </c>
      <c r="AA8" s="17" t="s">
        <v>76</v>
      </c>
      <c r="AB8" s="18" t="s">
        <v>19</v>
      </c>
      <c r="AC8" s="19">
        <f t="shared" ref="AC8" si="8">IF(OR(EXACT($AA$7,AA8)*(EXACT($AB$7,AB8)))=TRUE,$AO$9,IF(($AB$7-$AA$7=AB8-AA8),$AO$8,IF(OR(EXACT($AA$7&gt;$AB$7,AA8&gt;AB8)*EXACT($AA$7=$AB$7,AA8=AB8)*EXACT($AA$7&lt;$AB$7,AA8&lt;AB8)),$AO$7,0)))</f>
        <v>0</v>
      </c>
      <c r="AD8" s="20"/>
      <c r="AE8" s="18"/>
      <c r="AF8" s="19"/>
      <c r="AG8" s="21">
        <f t="shared" ref="AG8" si="9">E8+H8+K8+N8+Q8+T8+W8+Z8+AC8+AF8</f>
        <v>13</v>
      </c>
      <c r="AH8" s="22">
        <f>'16.Spieltag'!AJ8</f>
        <v>192</v>
      </c>
      <c r="AI8" s="29">
        <f>'16.Spieltag'!AK8</f>
        <v>3</v>
      </c>
      <c r="AJ8" s="24">
        <f t="shared" ref="AJ8" si="10">AG8+AH8</f>
        <v>205</v>
      </c>
      <c r="AK8" s="25">
        <f t="shared" ref="AK8:AK27" si="11">RANK(AJ8,$AJ$8:$AJ$27)</f>
        <v>3</v>
      </c>
      <c r="AL8" s="40" t="s">
        <v>66</v>
      </c>
      <c r="AM8" s="41"/>
      <c r="AN8" s="41"/>
      <c r="AO8" s="42" t="s">
        <v>2</v>
      </c>
    </row>
    <row r="9" spans="1:42" ht="24.9" customHeight="1" thickBot="1">
      <c r="A9" s="29">
        <f t="shared" ref="A9:A26" si="12">AK9</f>
        <v>14</v>
      </c>
      <c r="B9" s="21" t="s">
        <v>90</v>
      </c>
      <c r="C9" s="17" t="s">
        <v>19</v>
      </c>
      <c r="D9" s="18" t="s">
        <v>74</v>
      </c>
      <c r="E9" s="19" t="str">
        <f t="shared" ref="E9:E27" si="13">IF(OR(EXACT($C$7,C9)*(EXACT($D$7,D9)))=TRUE,$AO$9,IF(($D$7-$C$7=D9-C9),$AO$8,IF(OR(EXACT($C$7&gt;$D$7,C9&gt;D9)*EXACT($C$7=$D$7,C9=D9)*EXACT($C$7&lt;$D$7,C9&lt;D9)),$AO$7,0)))</f>
        <v>3</v>
      </c>
      <c r="F9" s="17" t="s">
        <v>74</v>
      </c>
      <c r="G9" s="18" t="s">
        <v>2</v>
      </c>
      <c r="H9" s="19" t="str">
        <f t="shared" ref="H9:H27" si="14">IF(OR(EXACT($F$7,F9)*(EXACT($G$7,G9)))=TRUE,$AO$9,IF(($G$7-$F$7=G9-F9),$AO$8,IF(OR(EXACT($F$7&gt;$G$7,F9&gt;G9)*EXACT($F$7=$G$7,F9=G9)*EXACT($F$7&lt;$G$7,F9&lt;G9)),$AO$7,0)))</f>
        <v>3</v>
      </c>
      <c r="I9" s="17" t="s">
        <v>74</v>
      </c>
      <c r="J9" s="18" t="s">
        <v>19</v>
      </c>
      <c r="K9" s="19">
        <f t="shared" ref="K9:K27" si="15">IF(OR(EXACT($I$7,I9)*(EXACT($J$7,J9)))=TRUE,$AO$9,IF(($J$7-$I$7=J9-I9),$AO$8,IF(OR(EXACT($I$7&gt;$J$7,I9&gt;J9)*EXACT($I$7=$J$7,I9=J9)*EXACT($I$7&lt;$J$7,I9&lt;J9)),$AO$7,0)))</f>
        <v>0</v>
      </c>
      <c r="L9" s="17" t="s">
        <v>19</v>
      </c>
      <c r="M9" s="18" t="s">
        <v>74</v>
      </c>
      <c r="N9" s="66">
        <f t="shared" ref="N9:N27" si="16">IF(OR(EXACT($L$7,L9)*(EXACT($M$7,M9)))=TRUE,$AO$9,IF(($M$7-$L$7=M9-L9),$AO$8,IF(OR(EXACT($L$7&gt;$M$7,L9&gt;M9)*EXACT($L$7=$M$7,L9=M9)*EXACT($L$7&lt;$M$7,L9&lt;M9)),$AO$7,0)))</f>
        <v>0</v>
      </c>
      <c r="O9" s="17" t="s">
        <v>19</v>
      </c>
      <c r="P9" s="18" t="s">
        <v>76</v>
      </c>
      <c r="Q9" s="85">
        <f t="shared" ref="Q9:Q27" si="17">IF(OR(EXACT($O$7,O9)*(EXACT($P$7,P9)))=TRUE,$AO$9,IF(($P$7-$O$7=P9-O9),$AO$8,IF(OR(EXACT($O$7&gt;$P$7,O9&gt;P9)*EXACT($O$7=$P$7,O9=P9)*EXACT($O$7&lt;$P$7,O9&lt;P9)),$AO$7,0)))*2*2</f>
        <v>0</v>
      </c>
      <c r="R9" s="17" t="s">
        <v>74</v>
      </c>
      <c r="S9" s="18" t="s">
        <v>2</v>
      </c>
      <c r="T9" s="19">
        <f t="shared" ref="T9:T27" si="18">IF(OR(EXACT($R$7,R9)*(EXACT($S$7,S9)))=TRUE,$AO$9,IF(($S$7-$R$7=S9-R9),$AO$8,IF(OR(EXACT($R$7&gt;$S$7,R9&gt;S9)*EXACT($R$7=$S$7,R9=S9)*EXACT($R$7&lt;$S$7,R9&lt;S9)),$AO$7,0)))</f>
        <v>0</v>
      </c>
      <c r="U9" s="17" t="s">
        <v>74</v>
      </c>
      <c r="V9" s="18" t="s">
        <v>76</v>
      </c>
      <c r="W9" s="66" t="str">
        <f t="shared" si="6"/>
        <v>5</v>
      </c>
      <c r="X9" s="17" t="s">
        <v>76</v>
      </c>
      <c r="Y9" s="18" t="s">
        <v>2</v>
      </c>
      <c r="Z9" s="19" t="str">
        <f t="shared" ref="Z9:Z27" si="19">IF(OR(EXACT($X$7,X9)*(EXACT($Y$7,Y9)))=TRUE,$AO$9,IF(($Y$7-$X$7=Y9-X9),$AO$8,IF(OR(EXACT($X$7&gt;$Y$7,X9&gt;Y9)*EXACT($X$7=$Y$7,X9=Y9)*EXACT($X$7&lt;$Y$7,X9&lt;Y9)),$AO$7,0)))</f>
        <v>2</v>
      </c>
      <c r="AA9" s="17" t="s">
        <v>74</v>
      </c>
      <c r="AB9" s="18" t="s">
        <v>19</v>
      </c>
      <c r="AC9" s="19">
        <f t="shared" ref="AC9:AC27" si="20">IF(OR(EXACT($AA$7,AA9)*(EXACT($AB$7,AB9)))=TRUE,$AO$9,IF(($AB$7-$AA$7=AB9-AA9),$AO$8,IF(OR(EXACT($AA$7&gt;$AB$7,AA9&gt;AB9)*EXACT($AA$7=$AB$7,AA9=AB9)*EXACT($AA$7&lt;$AB$7,AA9&lt;AB9)),$AO$7,0)))</f>
        <v>0</v>
      </c>
      <c r="AD9" s="28"/>
      <c r="AE9" s="26"/>
      <c r="AF9" s="19"/>
      <c r="AG9" s="21">
        <f t="shared" ref="AG9:AG25" si="21">E9+H9+K9+N9+Q9+T9+W9+Z9+AC9+AF9</f>
        <v>13</v>
      </c>
      <c r="AH9" s="22">
        <f>'16.Spieltag'!AJ9</f>
        <v>150</v>
      </c>
      <c r="AI9" s="29">
        <f>'16.Spieltag'!AK9</f>
        <v>15</v>
      </c>
      <c r="AJ9" s="24">
        <f t="shared" ref="AJ9:AJ25" si="22">AG9+AH9</f>
        <v>163</v>
      </c>
      <c r="AK9" s="25">
        <f t="shared" si="11"/>
        <v>14</v>
      </c>
      <c r="AL9" s="37" t="s">
        <v>23</v>
      </c>
      <c r="AM9" s="34"/>
      <c r="AN9" s="43"/>
      <c r="AO9" s="44" t="s">
        <v>20</v>
      </c>
    </row>
    <row r="10" spans="1:42" ht="24.9" customHeight="1" thickBot="1">
      <c r="A10" s="29">
        <f t="shared" si="12"/>
        <v>5</v>
      </c>
      <c r="B10" s="21" t="s">
        <v>95</v>
      </c>
      <c r="C10" s="17" t="s">
        <v>19</v>
      </c>
      <c r="D10" s="18" t="s">
        <v>74</v>
      </c>
      <c r="E10" s="19" t="str">
        <f t="shared" si="13"/>
        <v>3</v>
      </c>
      <c r="F10" s="17" t="s">
        <v>76</v>
      </c>
      <c r="G10" s="18" t="s">
        <v>19</v>
      </c>
      <c r="H10" s="19" t="str">
        <f t="shared" si="14"/>
        <v>5</v>
      </c>
      <c r="I10" s="17" t="s">
        <v>19</v>
      </c>
      <c r="J10" s="18" t="s">
        <v>19</v>
      </c>
      <c r="K10" s="19">
        <f t="shared" si="15"/>
        <v>0</v>
      </c>
      <c r="L10" s="17" t="s">
        <v>19</v>
      </c>
      <c r="M10" s="18" t="s">
        <v>74</v>
      </c>
      <c r="N10" s="66">
        <f t="shared" si="16"/>
        <v>0</v>
      </c>
      <c r="O10" s="17" t="s">
        <v>19</v>
      </c>
      <c r="P10" s="18" t="s">
        <v>74</v>
      </c>
      <c r="Q10" s="85">
        <f t="shared" si="17"/>
        <v>0</v>
      </c>
      <c r="R10" s="17" t="s">
        <v>19</v>
      </c>
      <c r="S10" s="18" t="s">
        <v>74</v>
      </c>
      <c r="T10" s="19">
        <f t="shared" si="18"/>
        <v>0</v>
      </c>
      <c r="U10" s="17" t="s">
        <v>19</v>
      </c>
      <c r="V10" s="18" t="s">
        <v>74</v>
      </c>
      <c r="W10" s="66" t="str">
        <f t="shared" si="6"/>
        <v>3</v>
      </c>
      <c r="X10" s="17" t="s">
        <v>76</v>
      </c>
      <c r="Y10" s="18" t="s">
        <v>2</v>
      </c>
      <c r="Z10" s="19" t="str">
        <f t="shared" si="19"/>
        <v>2</v>
      </c>
      <c r="AA10" s="17" t="s">
        <v>74</v>
      </c>
      <c r="AB10" s="18" t="s">
        <v>19</v>
      </c>
      <c r="AC10" s="19">
        <f t="shared" si="20"/>
        <v>0</v>
      </c>
      <c r="AD10" s="28"/>
      <c r="AE10" s="26"/>
      <c r="AF10" s="19"/>
      <c r="AG10" s="21">
        <f t="shared" si="21"/>
        <v>13</v>
      </c>
      <c r="AH10" s="22">
        <f>'16.Spieltag'!AJ10</f>
        <v>176</v>
      </c>
      <c r="AI10" s="29">
        <f>'16.Spieltag'!AK10</f>
        <v>5</v>
      </c>
      <c r="AJ10" s="24">
        <f t="shared" si="22"/>
        <v>189</v>
      </c>
      <c r="AK10" s="25">
        <f t="shared" si="11"/>
        <v>5</v>
      </c>
      <c r="AL10" s="80"/>
      <c r="AM10" s="81"/>
      <c r="AN10" s="81"/>
      <c r="AO10" s="82"/>
    </row>
    <row r="11" spans="1:42" ht="24.9" customHeight="1" thickBot="1">
      <c r="A11" s="29">
        <f t="shared" si="12"/>
        <v>8</v>
      </c>
      <c r="B11" s="21" t="s">
        <v>98</v>
      </c>
      <c r="C11" s="17" t="s">
        <v>2</v>
      </c>
      <c r="D11" s="18" t="s">
        <v>74</v>
      </c>
      <c r="E11" s="19" t="str">
        <f t="shared" si="13"/>
        <v>2</v>
      </c>
      <c r="F11" s="17" t="s">
        <v>74</v>
      </c>
      <c r="G11" s="18" t="s">
        <v>19</v>
      </c>
      <c r="H11" s="19" t="str">
        <f t="shared" si="14"/>
        <v>2</v>
      </c>
      <c r="I11" s="17" t="s">
        <v>19</v>
      </c>
      <c r="J11" s="18" t="s">
        <v>2</v>
      </c>
      <c r="K11" s="19">
        <f t="shared" si="15"/>
        <v>0</v>
      </c>
      <c r="L11" s="17" t="s">
        <v>19</v>
      </c>
      <c r="M11" s="18" t="s">
        <v>19</v>
      </c>
      <c r="N11" s="66">
        <f t="shared" si="16"/>
        <v>0</v>
      </c>
      <c r="O11" s="17" t="s">
        <v>19</v>
      </c>
      <c r="P11" s="18" t="s">
        <v>74</v>
      </c>
      <c r="Q11" s="85">
        <f t="shared" si="17"/>
        <v>0</v>
      </c>
      <c r="R11" s="17" t="s">
        <v>19</v>
      </c>
      <c r="S11" s="18" t="s">
        <v>19</v>
      </c>
      <c r="T11" s="19" t="str">
        <f t="shared" si="18"/>
        <v>5</v>
      </c>
      <c r="U11" s="17" t="s">
        <v>2</v>
      </c>
      <c r="V11" s="18" t="s">
        <v>19</v>
      </c>
      <c r="W11" s="66" t="str">
        <f t="shared" si="6"/>
        <v>3</v>
      </c>
      <c r="X11" s="17" t="s">
        <v>74</v>
      </c>
      <c r="Y11" s="18" t="s">
        <v>2</v>
      </c>
      <c r="Z11" s="19" t="str">
        <f t="shared" si="19"/>
        <v>2</v>
      </c>
      <c r="AA11" s="17" t="s">
        <v>19</v>
      </c>
      <c r="AB11" s="18" t="s">
        <v>2</v>
      </c>
      <c r="AC11" s="19">
        <f t="shared" si="20"/>
        <v>0</v>
      </c>
      <c r="AD11" s="28"/>
      <c r="AE11" s="26"/>
      <c r="AF11" s="19"/>
      <c r="AG11" s="21">
        <f t="shared" si="21"/>
        <v>14</v>
      </c>
      <c r="AH11" s="22">
        <f>'16.Spieltag'!AJ11</f>
        <v>168</v>
      </c>
      <c r="AI11" s="29">
        <f>'16.Spieltag'!AK11</f>
        <v>7</v>
      </c>
      <c r="AJ11" s="24">
        <f t="shared" si="22"/>
        <v>182</v>
      </c>
      <c r="AK11" s="25">
        <f t="shared" si="11"/>
        <v>8</v>
      </c>
      <c r="AL11" s="1"/>
      <c r="AP11" s="67"/>
    </row>
    <row r="12" spans="1:42" ht="24.9" customHeight="1" thickBot="1">
      <c r="A12" s="29">
        <f t="shared" si="12"/>
        <v>1</v>
      </c>
      <c r="B12" s="21" t="s">
        <v>88</v>
      </c>
      <c r="C12" s="17" t="s">
        <v>2</v>
      </c>
      <c r="D12" s="18" t="s">
        <v>74</v>
      </c>
      <c r="E12" s="19" t="str">
        <f t="shared" si="13"/>
        <v>2</v>
      </c>
      <c r="F12" s="17" t="s">
        <v>74</v>
      </c>
      <c r="G12" s="18" t="s">
        <v>19</v>
      </c>
      <c r="H12" s="19" t="str">
        <f t="shared" si="14"/>
        <v>2</v>
      </c>
      <c r="I12" s="17" t="s">
        <v>19</v>
      </c>
      <c r="J12" s="18" t="s">
        <v>19</v>
      </c>
      <c r="K12" s="19">
        <f t="shared" si="15"/>
        <v>0</v>
      </c>
      <c r="L12" s="17" t="s">
        <v>74</v>
      </c>
      <c r="M12" s="18" t="s">
        <v>19</v>
      </c>
      <c r="N12" s="66" t="str">
        <f t="shared" si="16"/>
        <v>2</v>
      </c>
      <c r="O12" s="17" t="s">
        <v>19</v>
      </c>
      <c r="P12" s="18" t="s">
        <v>74</v>
      </c>
      <c r="Q12" s="85">
        <f t="shared" si="17"/>
        <v>0</v>
      </c>
      <c r="R12" s="17" t="s">
        <v>19</v>
      </c>
      <c r="S12" s="18" t="s">
        <v>2</v>
      </c>
      <c r="T12" s="19">
        <f t="shared" si="18"/>
        <v>0</v>
      </c>
      <c r="U12" s="17" t="s">
        <v>19</v>
      </c>
      <c r="V12" s="18" t="s">
        <v>74</v>
      </c>
      <c r="W12" s="66" t="str">
        <f t="shared" si="6"/>
        <v>3</v>
      </c>
      <c r="X12" s="17" t="s">
        <v>74</v>
      </c>
      <c r="Y12" s="18" t="s">
        <v>19</v>
      </c>
      <c r="Z12" s="19" t="str">
        <f t="shared" si="19"/>
        <v>3</v>
      </c>
      <c r="AA12" s="17" t="s">
        <v>74</v>
      </c>
      <c r="AB12" s="18" t="s">
        <v>2</v>
      </c>
      <c r="AC12" s="19">
        <f t="shared" si="20"/>
        <v>0</v>
      </c>
      <c r="AD12" s="28"/>
      <c r="AE12" s="26"/>
      <c r="AF12" s="19"/>
      <c r="AG12" s="21">
        <f t="shared" si="21"/>
        <v>12</v>
      </c>
      <c r="AH12" s="22">
        <f>'16.Spieltag'!AJ12</f>
        <v>212</v>
      </c>
      <c r="AI12" s="29">
        <f>'16.Spieltag'!AK12</f>
        <v>1</v>
      </c>
      <c r="AJ12" s="24">
        <f t="shared" si="22"/>
        <v>224</v>
      </c>
      <c r="AK12" s="25">
        <f t="shared" si="11"/>
        <v>1</v>
      </c>
      <c r="AL12" s="1"/>
    </row>
    <row r="13" spans="1:42" ht="24.9" customHeight="1" thickBot="1">
      <c r="A13" s="29">
        <f t="shared" si="12"/>
        <v>6</v>
      </c>
      <c r="B13" s="21" t="s">
        <v>75</v>
      </c>
      <c r="C13" s="17" t="s">
        <v>2</v>
      </c>
      <c r="D13" s="18" t="s">
        <v>74</v>
      </c>
      <c r="E13" s="19" t="str">
        <f t="shared" si="13"/>
        <v>2</v>
      </c>
      <c r="F13" s="17" t="s">
        <v>74</v>
      </c>
      <c r="G13" s="18" t="s">
        <v>2</v>
      </c>
      <c r="H13" s="19" t="str">
        <f t="shared" si="14"/>
        <v>3</v>
      </c>
      <c r="I13" s="17" t="s">
        <v>19</v>
      </c>
      <c r="J13" s="18" t="s">
        <v>74</v>
      </c>
      <c r="K13" s="19" t="str">
        <f t="shared" si="15"/>
        <v>5</v>
      </c>
      <c r="L13" s="17" t="s">
        <v>19</v>
      </c>
      <c r="M13" s="18" t="s">
        <v>76</v>
      </c>
      <c r="N13" s="66">
        <f t="shared" si="16"/>
        <v>0</v>
      </c>
      <c r="O13" s="17" t="s">
        <v>2</v>
      </c>
      <c r="P13" s="18" t="s">
        <v>74</v>
      </c>
      <c r="Q13" s="85">
        <f t="shared" si="17"/>
        <v>0</v>
      </c>
      <c r="R13" s="17" t="s">
        <v>2</v>
      </c>
      <c r="S13" s="18" t="s">
        <v>19</v>
      </c>
      <c r="T13" s="19">
        <f t="shared" si="18"/>
        <v>0</v>
      </c>
      <c r="U13" s="17" t="s">
        <v>19</v>
      </c>
      <c r="V13" s="18" t="s">
        <v>74</v>
      </c>
      <c r="W13" s="66" t="str">
        <f t="shared" si="6"/>
        <v>3</v>
      </c>
      <c r="X13" s="17" t="s">
        <v>74</v>
      </c>
      <c r="Y13" s="18" t="s">
        <v>2</v>
      </c>
      <c r="Z13" s="19" t="str">
        <f t="shared" si="19"/>
        <v>2</v>
      </c>
      <c r="AA13" s="17" t="s">
        <v>74</v>
      </c>
      <c r="AB13" s="18" t="s">
        <v>19</v>
      </c>
      <c r="AC13" s="19">
        <f t="shared" si="20"/>
        <v>0</v>
      </c>
      <c r="AD13" s="27"/>
      <c r="AE13" s="26"/>
      <c r="AF13" s="19"/>
      <c r="AG13" s="21">
        <f t="shared" si="21"/>
        <v>15</v>
      </c>
      <c r="AH13" s="22">
        <f>'16.Spieltag'!AJ13</f>
        <v>168</v>
      </c>
      <c r="AI13" s="29">
        <f>'16.Spieltag'!AK13</f>
        <v>7</v>
      </c>
      <c r="AJ13" s="24">
        <f t="shared" si="22"/>
        <v>183</v>
      </c>
      <c r="AK13" s="25">
        <f t="shared" si="11"/>
        <v>6</v>
      </c>
      <c r="AL13" s="1"/>
    </row>
    <row r="14" spans="1:42" ht="24.9" customHeight="1" thickBot="1">
      <c r="A14" s="29">
        <f t="shared" si="12"/>
        <v>4</v>
      </c>
      <c r="B14" s="21" t="s">
        <v>93</v>
      </c>
      <c r="C14" s="17" t="s">
        <v>2</v>
      </c>
      <c r="D14" s="18" t="s">
        <v>74</v>
      </c>
      <c r="E14" s="19" t="str">
        <f t="shared" si="13"/>
        <v>2</v>
      </c>
      <c r="F14" s="17" t="s">
        <v>74</v>
      </c>
      <c r="G14" s="18" t="s">
        <v>19</v>
      </c>
      <c r="H14" s="19" t="str">
        <f t="shared" si="14"/>
        <v>2</v>
      </c>
      <c r="I14" s="17" t="s">
        <v>19</v>
      </c>
      <c r="J14" s="18" t="s">
        <v>19</v>
      </c>
      <c r="K14" s="19">
        <f t="shared" si="15"/>
        <v>0</v>
      </c>
      <c r="L14" s="17" t="s">
        <v>74</v>
      </c>
      <c r="M14" s="18" t="s">
        <v>76</v>
      </c>
      <c r="N14" s="66">
        <v>3</v>
      </c>
      <c r="O14" s="17" t="s">
        <v>2</v>
      </c>
      <c r="P14" s="18" t="s">
        <v>74</v>
      </c>
      <c r="Q14" s="85">
        <f t="shared" si="17"/>
        <v>0</v>
      </c>
      <c r="R14" s="17" t="s">
        <v>19</v>
      </c>
      <c r="S14" s="18" t="s">
        <v>19</v>
      </c>
      <c r="T14" s="19" t="str">
        <f t="shared" si="18"/>
        <v>5</v>
      </c>
      <c r="U14" s="17" t="s">
        <v>74</v>
      </c>
      <c r="V14" s="18" t="s">
        <v>74</v>
      </c>
      <c r="W14" s="66">
        <f t="shared" si="6"/>
        <v>0</v>
      </c>
      <c r="X14" s="17" t="s">
        <v>76</v>
      </c>
      <c r="Y14" s="18" t="s">
        <v>19</v>
      </c>
      <c r="Z14" s="19" t="str">
        <f t="shared" si="19"/>
        <v>2</v>
      </c>
      <c r="AA14" s="17" t="s">
        <v>74</v>
      </c>
      <c r="AB14" s="18" t="s">
        <v>19</v>
      </c>
      <c r="AC14" s="19">
        <f t="shared" si="20"/>
        <v>0</v>
      </c>
      <c r="AD14" s="28"/>
      <c r="AE14" s="26"/>
      <c r="AF14" s="19"/>
      <c r="AG14" s="21">
        <f t="shared" si="21"/>
        <v>14</v>
      </c>
      <c r="AH14" s="22">
        <f>'16.Spieltag'!AJ14</f>
        <v>187</v>
      </c>
      <c r="AI14" s="29">
        <f>'16.Spieltag'!AK14</f>
        <v>4</v>
      </c>
      <c r="AJ14" s="24">
        <f t="shared" si="22"/>
        <v>201</v>
      </c>
      <c r="AK14" s="25">
        <f t="shared" si="11"/>
        <v>4</v>
      </c>
      <c r="AL14" s="1"/>
    </row>
    <row r="15" spans="1:42" ht="24.9" customHeight="1" thickBot="1">
      <c r="A15" s="29">
        <f t="shared" si="12"/>
        <v>12</v>
      </c>
      <c r="B15" s="21" t="s">
        <v>81</v>
      </c>
      <c r="C15" s="17" t="s">
        <v>19</v>
      </c>
      <c r="D15" s="18" t="s">
        <v>76</v>
      </c>
      <c r="E15" s="19" t="str">
        <f t="shared" si="13"/>
        <v>2</v>
      </c>
      <c r="F15" s="17" t="s">
        <v>76</v>
      </c>
      <c r="G15" s="18" t="s">
        <v>19</v>
      </c>
      <c r="H15" s="19" t="str">
        <f t="shared" si="14"/>
        <v>5</v>
      </c>
      <c r="I15" s="17" t="s">
        <v>74</v>
      </c>
      <c r="J15" s="18" t="s">
        <v>74</v>
      </c>
      <c r="K15" s="19">
        <f t="shared" si="15"/>
        <v>0</v>
      </c>
      <c r="L15" s="17" t="s">
        <v>19</v>
      </c>
      <c r="M15" s="18" t="s">
        <v>76</v>
      </c>
      <c r="N15" s="66">
        <f t="shared" si="16"/>
        <v>0</v>
      </c>
      <c r="O15" s="17" t="s">
        <v>19</v>
      </c>
      <c r="P15" s="18" t="s">
        <v>76</v>
      </c>
      <c r="Q15" s="85">
        <f t="shared" si="17"/>
        <v>0</v>
      </c>
      <c r="R15" s="17" t="s">
        <v>74</v>
      </c>
      <c r="S15" s="18" t="s">
        <v>19</v>
      </c>
      <c r="T15" s="19">
        <f t="shared" si="18"/>
        <v>0</v>
      </c>
      <c r="U15" s="17" t="s">
        <v>2</v>
      </c>
      <c r="V15" s="18" t="s">
        <v>76</v>
      </c>
      <c r="W15" s="66" t="str">
        <f t="shared" si="6"/>
        <v>2</v>
      </c>
      <c r="X15" s="17" t="s">
        <v>76</v>
      </c>
      <c r="Y15" s="18" t="s">
        <v>19</v>
      </c>
      <c r="Z15" s="19" t="str">
        <f t="shared" si="19"/>
        <v>2</v>
      </c>
      <c r="AA15" s="17" t="s">
        <v>74</v>
      </c>
      <c r="AB15" s="18" t="s">
        <v>19</v>
      </c>
      <c r="AC15" s="19">
        <f t="shared" si="20"/>
        <v>0</v>
      </c>
      <c r="AD15" s="28"/>
      <c r="AE15" s="26"/>
      <c r="AF15" s="19"/>
      <c r="AG15" s="21">
        <f t="shared" si="21"/>
        <v>11</v>
      </c>
      <c r="AH15" s="22">
        <f>'16.Spieltag'!AJ15</f>
        <v>158</v>
      </c>
      <c r="AI15" s="29">
        <f>'16.Spieltag'!AK15</f>
        <v>12</v>
      </c>
      <c r="AJ15" s="24">
        <f t="shared" si="22"/>
        <v>169</v>
      </c>
      <c r="AK15" s="25">
        <f t="shared" si="11"/>
        <v>12</v>
      </c>
      <c r="AL15" s="1"/>
    </row>
    <row r="16" spans="1:42" ht="24.9" customHeight="1" thickBot="1">
      <c r="A16" s="29">
        <f t="shared" si="12"/>
        <v>13</v>
      </c>
      <c r="B16" s="21" t="s">
        <v>87</v>
      </c>
      <c r="C16" s="17" t="s">
        <v>2</v>
      </c>
      <c r="D16" s="18" t="s">
        <v>74</v>
      </c>
      <c r="E16" s="19" t="str">
        <f t="shared" si="13"/>
        <v>2</v>
      </c>
      <c r="F16" s="17" t="s">
        <v>74</v>
      </c>
      <c r="G16" s="18" t="s">
        <v>19</v>
      </c>
      <c r="H16" s="19" t="str">
        <f t="shared" si="14"/>
        <v>2</v>
      </c>
      <c r="I16" s="17" t="s">
        <v>74</v>
      </c>
      <c r="J16" s="18" t="s">
        <v>19</v>
      </c>
      <c r="K16" s="19">
        <f t="shared" si="15"/>
        <v>0</v>
      </c>
      <c r="L16" s="17" t="s">
        <v>2</v>
      </c>
      <c r="M16" s="18" t="s">
        <v>74</v>
      </c>
      <c r="N16" s="66">
        <f t="shared" si="16"/>
        <v>0</v>
      </c>
      <c r="O16" s="17" t="s">
        <v>74</v>
      </c>
      <c r="P16" s="18" t="s">
        <v>76</v>
      </c>
      <c r="Q16" s="85">
        <f t="shared" si="17"/>
        <v>0</v>
      </c>
      <c r="R16" s="17" t="s">
        <v>19</v>
      </c>
      <c r="S16" s="18" t="s">
        <v>19</v>
      </c>
      <c r="T16" s="19" t="str">
        <f t="shared" si="18"/>
        <v>5</v>
      </c>
      <c r="U16" s="17" t="s">
        <v>19</v>
      </c>
      <c r="V16" s="18" t="s">
        <v>74</v>
      </c>
      <c r="W16" s="66" t="str">
        <f t="shared" si="6"/>
        <v>3</v>
      </c>
      <c r="X16" s="17" t="s">
        <v>74</v>
      </c>
      <c r="Y16" s="18" t="s">
        <v>2</v>
      </c>
      <c r="Z16" s="19" t="str">
        <f t="shared" si="19"/>
        <v>2</v>
      </c>
      <c r="AA16" s="17" t="s">
        <v>74</v>
      </c>
      <c r="AB16" s="18" t="s">
        <v>19</v>
      </c>
      <c r="AC16" s="19">
        <f t="shared" si="20"/>
        <v>0</v>
      </c>
      <c r="AD16" s="28"/>
      <c r="AE16" s="26"/>
      <c r="AF16" s="19"/>
      <c r="AG16" s="21">
        <f t="shared" si="21"/>
        <v>14</v>
      </c>
      <c r="AH16" s="22">
        <f>'16.Spieltag'!AJ16</f>
        <v>153</v>
      </c>
      <c r="AI16" s="29">
        <f>'16.Spieltag'!AK16</f>
        <v>13</v>
      </c>
      <c r="AJ16" s="24">
        <f t="shared" si="22"/>
        <v>167</v>
      </c>
      <c r="AK16" s="25">
        <f t="shared" si="11"/>
        <v>13</v>
      </c>
      <c r="AL16" s="1"/>
    </row>
    <row r="17" spans="1:38" ht="24.9" customHeight="1" thickBot="1">
      <c r="A17" s="29">
        <f t="shared" si="12"/>
        <v>16</v>
      </c>
      <c r="B17" s="21" t="s">
        <v>80</v>
      </c>
      <c r="C17" s="17" t="s">
        <v>2</v>
      </c>
      <c r="D17" s="18" t="s">
        <v>74</v>
      </c>
      <c r="E17" s="19" t="str">
        <f t="shared" si="13"/>
        <v>2</v>
      </c>
      <c r="F17" s="17" t="s">
        <v>76</v>
      </c>
      <c r="G17" s="18" t="s">
        <v>74</v>
      </c>
      <c r="H17" s="19" t="str">
        <f t="shared" si="14"/>
        <v>2</v>
      </c>
      <c r="I17" s="17" t="s">
        <v>74</v>
      </c>
      <c r="J17" s="18" t="s">
        <v>2</v>
      </c>
      <c r="K17" s="19">
        <f t="shared" si="15"/>
        <v>0</v>
      </c>
      <c r="L17" s="17" t="s">
        <v>19</v>
      </c>
      <c r="M17" s="18" t="s">
        <v>74</v>
      </c>
      <c r="N17" s="66">
        <f t="shared" si="16"/>
        <v>0</v>
      </c>
      <c r="O17" s="17" t="s">
        <v>2</v>
      </c>
      <c r="P17" s="18" t="s">
        <v>74</v>
      </c>
      <c r="Q17" s="85">
        <f t="shared" si="17"/>
        <v>0</v>
      </c>
      <c r="R17" s="17" t="s">
        <v>74</v>
      </c>
      <c r="S17" s="18" t="s">
        <v>74</v>
      </c>
      <c r="T17" s="19" t="str">
        <f t="shared" si="18"/>
        <v>3</v>
      </c>
      <c r="U17" s="17" t="s">
        <v>2</v>
      </c>
      <c r="V17" s="18" t="s">
        <v>19</v>
      </c>
      <c r="W17" s="66" t="str">
        <f t="shared" si="6"/>
        <v>3</v>
      </c>
      <c r="X17" s="17" t="s">
        <v>76</v>
      </c>
      <c r="Y17" s="18" t="s">
        <v>19</v>
      </c>
      <c r="Z17" s="19" t="str">
        <f t="shared" si="19"/>
        <v>2</v>
      </c>
      <c r="AA17" s="17" t="s">
        <v>74</v>
      </c>
      <c r="AB17" s="18" t="s">
        <v>19</v>
      </c>
      <c r="AC17" s="19">
        <f t="shared" si="20"/>
        <v>0</v>
      </c>
      <c r="AD17" s="28"/>
      <c r="AE17" s="26"/>
      <c r="AF17" s="19"/>
      <c r="AG17" s="21">
        <f t="shared" si="21"/>
        <v>12</v>
      </c>
      <c r="AH17" s="22">
        <f>'16.Spieltag'!AJ17</f>
        <v>148</v>
      </c>
      <c r="AI17" s="29">
        <f>'16.Spieltag'!AK17</f>
        <v>16</v>
      </c>
      <c r="AJ17" s="24">
        <f t="shared" si="22"/>
        <v>160</v>
      </c>
      <c r="AK17" s="25">
        <f t="shared" si="11"/>
        <v>16</v>
      </c>
      <c r="AL17" s="1"/>
    </row>
    <row r="18" spans="1:38" ht="24.9" customHeight="1" thickBot="1">
      <c r="A18" s="29">
        <f t="shared" si="12"/>
        <v>20</v>
      </c>
      <c r="B18" s="21" t="s">
        <v>84</v>
      </c>
      <c r="C18" s="17"/>
      <c r="D18" s="18"/>
      <c r="E18" s="19"/>
      <c r="F18" s="17"/>
      <c r="G18" s="18"/>
      <c r="H18" s="19"/>
      <c r="I18" s="17"/>
      <c r="J18" s="18"/>
      <c r="K18" s="19"/>
      <c r="L18" s="17"/>
      <c r="M18" s="18"/>
      <c r="N18" s="66"/>
      <c r="O18" s="17"/>
      <c r="P18" s="18"/>
      <c r="Q18" s="85"/>
      <c r="R18" s="17"/>
      <c r="S18" s="18"/>
      <c r="T18" s="19"/>
      <c r="U18" s="17"/>
      <c r="V18" s="18"/>
      <c r="W18" s="66"/>
      <c r="X18" s="17"/>
      <c r="Y18" s="18"/>
      <c r="Z18" s="19"/>
      <c r="AA18" s="17"/>
      <c r="AB18" s="18"/>
      <c r="AC18" s="19"/>
      <c r="AD18" s="28"/>
      <c r="AE18" s="26"/>
      <c r="AF18" s="19"/>
      <c r="AG18" s="21">
        <f t="shared" si="21"/>
        <v>0</v>
      </c>
      <c r="AH18" s="22">
        <f>'16.Spieltag'!AJ18</f>
        <v>103</v>
      </c>
      <c r="AI18" s="29">
        <f>'16.Spieltag'!AK18</f>
        <v>20</v>
      </c>
      <c r="AJ18" s="24">
        <f t="shared" si="22"/>
        <v>103</v>
      </c>
      <c r="AK18" s="25">
        <f t="shared" si="11"/>
        <v>20</v>
      </c>
      <c r="AL18" s="1"/>
    </row>
    <row r="19" spans="1:38" ht="24.9" customHeight="1" thickBot="1">
      <c r="A19" s="29">
        <f t="shared" si="12"/>
        <v>14</v>
      </c>
      <c r="B19" s="21" t="s">
        <v>89</v>
      </c>
      <c r="C19" s="17"/>
      <c r="D19" s="18"/>
      <c r="E19" s="19"/>
      <c r="F19" s="17" t="s">
        <v>74</v>
      </c>
      <c r="G19" s="18" t="s">
        <v>2</v>
      </c>
      <c r="H19" s="19" t="str">
        <f t="shared" si="14"/>
        <v>3</v>
      </c>
      <c r="I19" s="17" t="s">
        <v>74</v>
      </c>
      <c r="J19" s="18" t="s">
        <v>19</v>
      </c>
      <c r="K19" s="19">
        <f t="shared" si="15"/>
        <v>0</v>
      </c>
      <c r="L19" s="17" t="s">
        <v>74</v>
      </c>
      <c r="M19" s="18" t="s">
        <v>74</v>
      </c>
      <c r="N19" s="66">
        <f t="shared" si="16"/>
        <v>0</v>
      </c>
      <c r="O19" s="17" t="s">
        <v>2</v>
      </c>
      <c r="P19" s="18" t="s">
        <v>74</v>
      </c>
      <c r="Q19" s="85">
        <f t="shared" si="17"/>
        <v>0</v>
      </c>
      <c r="R19" s="17" t="s">
        <v>74</v>
      </c>
      <c r="S19" s="18" t="s">
        <v>74</v>
      </c>
      <c r="T19" s="19" t="str">
        <f t="shared" si="18"/>
        <v>3</v>
      </c>
      <c r="U19" s="17" t="s">
        <v>77</v>
      </c>
      <c r="V19" s="18" t="s">
        <v>74</v>
      </c>
      <c r="W19" s="66" t="str">
        <f t="shared" si="6"/>
        <v>2</v>
      </c>
      <c r="X19" s="17" t="s">
        <v>76</v>
      </c>
      <c r="Y19" s="18" t="s">
        <v>99</v>
      </c>
      <c r="Z19" s="19" t="str">
        <f t="shared" si="19"/>
        <v>2</v>
      </c>
      <c r="AA19" s="17" t="s">
        <v>76</v>
      </c>
      <c r="AB19" s="18" t="s">
        <v>76</v>
      </c>
      <c r="AC19" s="19">
        <f t="shared" si="20"/>
        <v>0</v>
      </c>
      <c r="AD19" s="28"/>
      <c r="AE19" s="26"/>
      <c r="AF19" s="19"/>
      <c r="AG19" s="21">
        <f t="shared" si="21"/>
        <v>10</v>
      </c>
      <c r="AH19" s="22">
        <f>'16.Spieltag'!AJ19</f>
        <v>153</v>
      </c>
      <c r="AI19" s="29">
        <f>'16.Spieltag'!AK19</f>
        <v>13</v>
      </c>
      <c r="AJ19" s="24">
        <f t="shared" si="22"/>
        <v>163</v>
      </c>
      <c r="AK19" s="25">
        <f t="shared" si="11"/>
        <v>14</v>
      </c>
      <c r="AL19" s="1"/>
    </row>
    <row r="20" spans="1:38" ht="24.9" customHeight="1" thickBot="1">
      <c r="A20" s="29">
        <f t="shared" si="12"/>
        <v>10</v>
      </c>
      <c r="B20" s="21" t="s">
        <v>83</v>
      </c>
      <c r="C20" s="17" t="s">
        <v>76</v>
      </c>
      <c r="D20" s="18" t="s">
        <v>74</v>
      </c>
      <c r="E20" s="19">
        <f t="shared" si="13"/>
        <v>0</v>
      </c>
      <c r="F20" s="17" t="s">
        <v>74</v>
      </c>
      <c r="G20" s="18" t="s">
        <v>74</v>
      </c>
      <c r="H20" s="19">
        <f t="shared" si="14"/>
        <v>0</v>
      </c>
      <c r="I20" s="17" t="s">
        <v>74</v>
      </c>
      <c r="J20" s="18" t="s">
        <v>76</v>
      </c>
      <c r="K20" s="19" t="str">
        <f t="shared" si="15"/>
        <v>3</v>
      </c>
      <c r="L20" s="17" t="s">
        <v>76</v>
      </c>
      <c r="M20" s="18" t="s">
        <v>76</v>
      </c>
      <c r="N20" s="66">
        <f t="shared" si="16"/>
        <v>0</v>
      </c>
      <c r="O20" s="17" t="s">
        <v>77</v>
      </c>
      <c r="P20" s="18" t="s">
        <v>76</v>
      </c>
      <c r="Q20" s="85">
        <f t="shared" si="17"/>
        <v>0</v>
      </c>
      <c r="R20" s="17" t="s">
        <v>74</v>
      </c>
      <c r="S20" s="18" t="s">
        <v>76</v>
      </c>
      <c r="T20" s="19">
        <f t="shared" si="18"/>
        <v>0</v>
      </c>
      <c r="U20" s="17" t="s">
        <v>19</v>
      </c>
      <c r="V20" s="18" t="s">
        <v>74</v>
      </c>
      <c r="W20" s="66" t="str">
        <f t="shared" si="6"/>
        <v>3</v>
      </c>
      <c r="X20" s="17" t="s">
        <v>76</v>
      </c>
      <c r="Y20" s="18" t="s">
        <v>74</v>
      </c>
      <c r="Z20" s="19" t="str">
        <f t="shared" si="19"/>
        <v>5</v>
      </c>
      <c r="AA20" s="17" t="s">
        <v>74</v>
      </c>
      <c r="AB20" s="18" t="s">
        <v>76</v>
      </c>
      <c r="AC20" s="19" t="str">
        <f t="shared" si="20"/>
        <v>2</v>
      </c>
      <c r="AD20" s="28"/>
      <c r="AE20" s="26"/>
      <c r="AF20" s="19"/>
      <c r="AG20" s="21">
        <f t="shared" si="21"/>
        <v>13</v>
      </c>
      <c r="AH20" s="22">
        <f>'16.Spieltag'!AJ20</f>
        <v>167</v>
      </c>
      <c r="AI20" s="29">
        <f>'16.Spieltag'!AK20</f>
        <v>9</v>
      </c>
      <c r="AJ20" s="24">
        <f t="shared" si="22"/>
        <v>180</v>
      </c>
      <c r="AK20" s="25">
        <f t="shared" si="11"/>
        <v>10</v>
      </c>
      <c r="AL20" s="1"/>
    </row>
    <row r="21" spans="1:38" ht="24.9" customHeight="1" thickBot="1">
      <c r="A21" s="29">
        <f t="shared" si="12"/>
        <v>2</v>
      </c>
      <c r="B21" s="21" t="s">
        <v>86</v>
      </c>
      <c r="C21" s="17" t="s">
        <v>19</v>
      </c>
      <c r="D21" s="18" t="s">
        <v>74</v>
      </c>
      <c r="E21" s="19" t="str">
        <f t="shared" si="13"/>
        <v>3</v>
      </c>
      <c r="F21" s="17" t="s">
        <v>74</v>
      </c>
      <c r="G21" s="18" t="s">
        <v>19</v>
      </c>
      <c r="H21" s="19" t="str">
        <f t="shared" si="14"/>
        <v>2</v>
      </c>
      <c r="I21" s="17" t="s">
        <v>74</v>
      </c>
      <c r="J21" s="18" t="s">
        <v>74</v>
      </c>
      <c r="K21" s="19">
        <f t="shared" si="15"/>
        <v>0</v>
      </c>
      <c r="L21" s="17" t="s">
        <v>19</v>
      </c>
      <c r="M21" s="18" t="s">
        <v>74</v>
      </c>
      <c r="N21" s="66">
        <f t="shared" si="16"/>
        <v>0</v>
      </c>
      <c r="O21" s="17" t="s">
        <v>19</v>
      </c>
      <c r="P21" s="18" t="s">
        <v>74</v>
      </c>
      <c r="Q21" s="85">
        <f t="shared" si="17"/>
        <v>0</v>
      </c>
      <c r="R21" s="17" t="s">
        <v>74</v>
      </c>
      <c r="S21" s="18" t="s">
        <v>74</v>
      </c>
      <c r="T21" s="19" t="str">
        <f t="shared" si="18"/>
        <v>3</v>
      </c>
      <c r="U21" s="17" t="s">
        <v>19</v>
      </c>
      <c r="V21" s="18" t="s">
        <v>74</v>
      </c>
      <c r="W21" s="66" t="str">
        <f t="shared" si="6"/>
        <v>3</v>
      </c>
      <c r="X21" s="17" t="s">
        <v>76</v>
      </c>
      <c r="Y21" s="18" t="s">
        <v>19</v>
      </c>
      <c r="Z21" s="19" t="str">
        <f t="shared" si="19"/>
        <v>2</v>
      </c>
      <c r="AA21" s="17" t="s">
        <v>74</v>
      </c>
      <c r="AB21" s="18" t="s">
        <v>74</v>
      </c>
      <c r="AC21" s="19">
        <f t="shared" si="20"/>
        <v>0</v>
      </c>
      <c r="AD21" s="28"/>
      <c r="AE21" s="26"/>
      <c r="AF21" s="19"/>
      <c r="AG21" s="21">
        <f t="shared" si="21"/>
        <v>13</v>
      </c>
      <c r="AH21" s="22">
        <f>'16.Spieltag'!AJ21</f>
        <v>195</v>
      </c>
      <c r="AI21" s="29">
        <f>'16.Spieltag'!AK21</f>
        <v>2</v>
      </c>
      <c r="AJ21" s="24">
        <f t="shared" si="22"/>
        <v>208</v>
      </c>
      <c r="AK21" s="25">
        <f t="shared" si="11"/>
        <v>2</v>
      </c>
      <c r="AL21" s="1"/>
    </row>
    <row r="22" spans="1:38" ht="24.9" customHeight="1" thickBot="1">
      <c r="A22" s="29">
        <f t="shared" si="12"/>
        <v>17</v>
      </c>
      <c r="B22" s="21" t="s">
        <v>96</v>
      </c>
      <c r="C22" s="17" t="s">
        <v>19</v>
      </c>
      <c r="D22" s="18" t="s">
        <v>74</v>
      </c>
      <c r="E22" s="19" t="str">
        <f t="shared" si="13"/>
        <v>3</v>
      </c>
      <c r="F22" s="17" t="s">
        <v>74</v>
      </c>
      <c r="G22" s="18" t="s">
        <v>2</v>
      </c>
      <c r="H22" s="19" t="str">
        <f t="shared" si="14"/>
        <v>3</v>
      </c>
      <c r="I22" s="17" t="s">
        <v>74</v>
      </c>
      <c r="J22" s="18" t="s">
        <v>2</v>
      </c>
      <c r="K22" s="19">
        <f t="shared" si="15"/>
        <v>0</v>
      </c>
      <c r="L22" s="17" t="s">
        <v>76</v>
      </c>
      <c r="M22" s="18" t="s">
        <v>19</v>
      </c>
      <c r="N22" s="66" t="str">
        <f t="shared" si="16"/>
        <v>2</v>
      </c>
      <c r="O22" s="17" t="s">
        <v>19</v>
      </c>
      <c r="P22" s="18" t="s">
        <v>76</v>
      </c>
      <c r="Q22" s="85">
        <f t="shared" si="17"/>
        <v>0</v>
      </c>
      <c r="R22" s="17" t="s">
        <v>19</v>
      </c>
      <c r="S22" s="18" t="s">
        <v>19</v>
      </c>
      <c r="T22" s="19" t="str">
        <f t="shared" si="18"/>
        <v>5</v>
      </c>
      <c r="U22" s="17" t="s">
        <v>2</v>
      </c>
      <c r="V22" s="18" t="s">
        <v>74</v>
      </c>
      <c r="W22" s="66" t="str">
        <f t="shared" si="6"/>
        <v>2</v>
      </c>
      <c r="X22" s="17" t="s">
        <v>76</v>
      </c>
      <c r="Y22" s="18" t="s">
        <v>77</v>
      </c>
      <c r="Z22" s="19" t="str">
        <f t="shared" si="19"/>
        <v>2</v>
      </c>
      <c r="AA22" s="17" t="s">
        <v>76</v>
      </c>
      <c r="AB22" s="18" t="s">
        <v>76</v>
      </c>
      <c r="AC22" s="19">
        <f t="shared" si="20"/>
        <v>0</v>
      </c>
      <c r="AD22" s="28"/>
      <c r="AE22" s="26"/>
      <c r="AF22" s="19"/>
      <c r="AG22" s="21">
        <f t="shared" si="21"/>
        <v>17</v>
      </c>
      <c r="AH22" s="22">
        <f>'16.Spieltag'!AJ22</f>
        <v>138</v>
      </c>
      <c r="AI22" s="29">
        <f>'16.Spieltag'!AK22</f>
        <v>18</v>
      </c>
      <c r="AJ22" s="24">
        <f t="shared" si="22"/>
        <v>155</v>
      </c>
      <c r="AK22" s="25">
        <f t="shared" si="11"/>
        <v>17</v>
      </c>
      <c r="AL22" s="1"/>
    </row>
    <row r="23" spans="1:38" ht="24.9" customHeight="1" thickBot="1">
      <c r="A23" s="29">
        <f t="shared" si="12"/>
        <v>19</v>
      </c>
      <c r="B23" s="21" t="s">
        <v>94</v>
      </c>
      <c r="C23" s="17" t="s">
        <v>19</v>
      </c>
      <c r="D23" s="18" t="s">
        <v>74</v>
      </c>
      <c r="E23" s="19" t="str">
        <f t="shared" si="13"/>
        <v>3</v>
      </c>
      <c r="F23" s="17" t="s">
        <v>76</v>
      </c>
      <c r="G23" s="18" t="s">
        <v>19</v>
      </c>
      <c r="H23" s="19" t="str">
        <f t="shared" si="14"/>
        <v>5</v>
      </c>
      <c r="I23" s="17" t="s">
        <v>74</v>
      </c>
      <c r="J23" s="18" t="s">
        <v>2</v>
      </c>
      <c r="K23" s="19">
        <f t="shared" si="15"/>
        <v>0</v>
      </c>
      <c r="L23" s="17" t="s">
        <v>74</v>
      </c>
      <c r="M23" s="18" t="s">
        <v>19</v>
      </c>
      <c r="N23" s="66" t="str">
        <f t="shared" si="16"/>
        <v>2</v>
      </c>
      <c r="O23" s="17" t="s">
        <v>19</v>
      </c>
      <c r="P23" s="18" t="s">
        <v>74</v>
      </c>
      <c r="Q23" s="85">
        <f t="shared" si="17"/>
        <v>0</v>
      </c>
      <c r="R23" s="17" t="s">
        <v>19</v>
      </c>
      <c r="S23" s="18" t="s">
        <v>19</v>
      </c>
      <c r="T23" s="19" t="str">
        <f t="shared" si="18"/>
        <v>5</v>
      </c>
      <c r="U23" s="17" t="s">
        <v>2</v>
      </c>
      <c r="V23" s="18" t="s">
        <v>76</v>
      </c>
      <c r="W23" s="66" t="str">
        <f t="shared" si="6"/>
        <v>2</v>
      </c>
      <c r="X23" s="17" t="s">
        <v>74</v>
      </c>
      <c r="Y23" s="18" t="s">
        <v>2</v>
      </c>
      <c r="Z23" s="19" t="str">
        <f t="shared" si="19"/>
        <v>2</v>
      </c>
      <c r="AA23" s="17" t="s">
        <v>74</v>
      </c>
      <c r="AB23" s="18" t="s">
        <v>74</v>
      </c>
      <c r="AC23" s="19">
        <f t="shared" si="20"/>
        <v>0</v>
      </c>
      <c r="AD23" s="28"/>
      <c r="AE23" s="26"/>
      <c r="AF23" s="19"/>
      <c r="AG23" s="21">
        <f t="shared" si="21"/>
        <v>19</v>
      </c>
      <c r="AH23" s="22">
        <f>'16.Spieltag'!AJ23</f>
        <v>111</v>
      </c>
      <c r="AI23" s="29">
        <f>'16.Spieltag'!AK23</f>
        <v>19</v>
      </c>
      <c r="AJ23" s="24">
        <f t="shared" si="22"/>
        <v>130</v>
      </c>
      <c r="AK23" s="25">
        <f t="shared" si="11"/>
        <v>19</v>
      </c>
      <c r="AL23" s="1"/>
    </row>
    <row r="24" spans="1:38" ht="24.9" customHeight="1" thickBot="1">
      <c r="A24" s="29">
        <f t="shared" si="12"/>
        <v>18</v>
      </c>
      <c r="B24" s="21" t="s">
        <v>92</v>
      </c>
      <c r="C24" s="17"/>
      <c r="D24" s="18"/>
      <c r="E24" s="19"/>
      <c r="F24" s="17"/>
      <c r="G24" s="18"/>
      <c r="H24" s="19"/>
      <c r="I24" s="17"/>
      <c r="J24" s="18"/>
      <c r="K24" s="19"/>
      <c r="L24" s="17"/>
      <c r="M24" s="18"/>
      <c r="N24" s="66"/>
      <c r="O24" s="17"/>
      <c r="P24" s="18"/>
      <c r="Q24" s="85"/>
      <c r="R24" s="17"/>
      <c r="S24" s="18"/>
      <c r="T24" s="19"/>
      <c r="U24" s="17"/>
      <c r="V24" s="18"/>
      <c r="W24" s="66"/>
      <c r="X24" s="17"/>
      <c r="Y24" s="18"/>
      <c r="Z24" s="19"/>
      <c r="AA24" s="17"/>
      <c r="AB24" s="18"/>
      <c r="AC24" s="19"/>
      <c r="AD24" s="28"/>
      <c r="AE24" s="26"/>
      <c r="AF24" s="19"/>
      <c r="AG24" s="21">
        <f t="shared" si="21"/>
        <v>0</v>
      </c>
      <c r="AH24" s="22">
        <f>'16.Spieltag'!AJ24</f>
        <v>144</v>
      </c>
      <c r="AI24" s="29">
        <f>'16.Spieltag'!AK24</f>
        <v>17</v>
      </c>
      <c r="AJ24" s="24">
        <f t="shared" si="22"/>
        <v>144</v>
      </c>
      <c r="AK24" s="25">
        <f t="shared" si="11"/>
        <v>18</v>
      </c>
      <c r="AL24" s="1"/>
    </row>
    <row r="25" spans="1:38" ht="24.9" customHeight="1" thickBot="1">
      <c r="A25" s="29">
        <f t="shared" si="12"/>
        <v>6</v>
      </c>
      <c r="B25" s="21" t="s">
        <v>78</v>
      </c>
      <c r="C25" s="17" t="s">
        <v>19</v>
      </c>
      <c r="D25" s="18" t="s">
        <v>76</v>
      </c>
      <c r="E25" s="19" t="str">
        <f t="shared" si="13"/>
        <v>2</v>
      </c>
      <c r="F25" s="17" t="s">
        <v>76</v>
      </c>
      <c r="G25" s="18" t="s">
        <v>19</v>
      </c>
      <c r="H25" s="19" t="str">
        <f t="shared" si="14"/>
        <v>5</v>
      </c>
      <c r="I25" s="17" t="s">
        <v>19</v>
      </c>
      <c r="J25" s="18" t="s">
        <v>74</v>
      </c>
      <c r="K25" s="19" t="str">
        <f t="shared" si="15"/>
        <v>5</v>
      </c>
      <c r="L25" s="17" t="s">
        <v>74</v>
      </c>
      <c r="M25" s="18" t="s">
        <v>76</v>
      </c>
      <c r="N25" s="66">
        <f t="shared" si="16"/>
        <v>0</v>
      </c>
      <c r="O25" s="17" t="s">
        <v>19</v>
      </c>
      <c r="P25" s="18" t="s">
        <v>76</v>
      </c>
      <c r="Q25" s="85">
        <f t="shared" si="17"/>
        <v>0</v>
      </c>
      <c r="R25" s="17" t="s">
        <v>19</v>
      </c>
      <c r="S25" s="18" t="s">
        <v>74</v>
      </c>
      <c r="T25" s="19">
        <f t="shared" si="18"/>
        <v>0</v>
      </c>
      <c r="U25" s="17" t="s">
        <v>2</v>
      </c>
      <c r="V25" s="18" t="s">
        <v>74</v>
      </c>
      <c r="W25" s="66" t="str">
        <f t="shared" si="6"/>
        <v>2</v>
      </c>
      <c r="X25" s="17" t="s">
        <v>76</v>
      </c>
      <c r="Y25" s="18" t="s">
        <v>2</v>
      </c>
      <c r="Z25" s="19" t="str">
        <f t="shared" si="19"/>
        <v>2</v>
      </c>
      <c r="AA25" s="17" t="s">
        <v>76</v>
      </c>
      <c r="AB25" s="18" t="s">
        <v>74</v>
      </c>
      <c r="AC25" s="19">
        <f t="shared" si="20"/>
        <v>0</v>
      </c>
      <c r="AD25" s="28"/>
      <c r="AE25" s="26"/>
      <c r="AF25" s="19"/>
      <c r="AG25" s="21">
        <f t="shared" si="21"/>
        <v>16</v>
      </c>
      <c r="AH25" s="22">
        <f>'16.Spieltag'!AJ25</f>
        <v>167</v>
      </c>
      <c r="AI25" s="29">
        <f>'16.Spieltag'!AK25</f>
        <v>9</v>
      </c>
      <c r="AJ25" s="24">
        <f t="shared" si="22"/>
        <v>183</v>
      </c>
      <c r="AK25" s="25">
        <f t="shared" si="11"/>
        <v>6</v>
      </c>
      <c r="AL25" s="1"/>
    </row>
    <row r="26" spans="1:38" ht="28.2" customHeight="1" thickBot="1">
      <c r="A26" s="29">
        <f t="shared" si="12"/>
        <v>11</v>
      </c>
      <c r="B26" s="21" t="s">
        <v>82</v>
      </c>
      <c r="C26" s="17" t="s">
        <v>2</v>
      </c>
      <c r="D26" s="18" t="s">
        <v>74</v>
      </c>
      <c r="E26" s="19" t="str">
        <f t="shared" si="13"/>
        <v>2</v>
      </c>
      <c r="F26" s="17" t="s">
        <v>74</v>
      </c>
      <c r="G26" s="18" t="s">
        <v>19</v>
      </c>
      <c r="H26" s="19" t="str">
        <f t="shared" si="14"/>
        <v>2</v>
      </c>
      <c r="I26" s="17" t="s">
        <v>76</v>
      </c>
      <c r="J26" s="18" t="s">
        <v>19</v>
      </c>
      <c r="K26" s="19">
        <f t="shared" si="15"/>
        <v>0</v>
      </c>
      <c r="L26" s="17" t="s">
        <v>19</v>
      </c>
      <c r="M26" s="18" t="s">
        <v>76</v>
      </c>
      <c r="N26" s="66">
        <f t="shared" si="16"/>
        <v>0</v>
      </c>
      <c r="O26" s="17" t="s">
        <v>2</v>
      </c>
      <c r="P26" s="18" t="s">
        <v>76</v>
      </c>
      <c r="Q26" s="85">
        <f t="shared" si="17"/>
        <v>0</v>
      </c>
      <c r="R26" s="17" t="s">
        <v>74</v>
      </c>
      <c r="S26" s="18" t="s">
        <v>74</v>
      </c>
      <c r="T26" s="19" t="str">
        <f t="shared" si="18"/>
        <v>3</v>
      </c>
      <c r="U26" s="17" t="s">
        <v>19</v>
      </c>
      <c r="V26" s="18" t="s">
        <v>76</v>
      </c>
      <c r="W26" s="66" t="str">
        <f t="shared" si="6"/>
        <v>2</v>
      </c>
      <c r="X26" s="17" t="s">
        <v>76</v>
      </c>
      <c r="Y26" s="18" t="s">
        <v>2</v>
      </c>
      <c r="Z26" s="19" t="str">
        <f t="shared" si="19"/>
        <v>2</v>
      </c>
      <c r="AA26" s="17" t="s">
        <v>76</v>
      </c>
      <c r="AB26" s="18" t="s">
        <v>19</v>
      </c>
      <c r="AC26" s="19">
        <f t="shared" si="20"/>
        <v>0</v>
      </c>
      <c r="AD26" s="28"/>
      <c r="AE26" s="26"/>
      <c r="AF26" s="19"/>
      <c r="AG26" s="21">
        <f t="shared" ref="AG26" si="23">E26+H26+K26+N26+Q26+T26+W26+Z26+AC26+AF26</f>
        <v>11</v>
      </c>
      <c r="AH26" s="22">
        <f>'16.Spieltag'!AJ26</f>
        <v>167</v>
      </c>
      <c r="AI26" s="29">
        <f>'16.Spieltag'!AK26</f>
        <v>9</v>
      </c>
      <c r="AJ26" s="24">
        <f t="shared" ref="AJ26" si="24">AG26+AH26</f>
        <v>178</v>
      </c>
      <c r="AK26" s="25">
        <f t="shared" si="11"/>
        <v>11</v>
      </c>
      <c r="AL26" s="1"/>
    </row>
    <row r="27" spans="1:38" ht="28.2" customHeight="1" thickBot="1">
      <c r="A27" s="29">
        <f t="shared" ref="A27" si="25">AK27</f>
        <v>9</v>
      </c>
      <c r="B27" s="21" t="s">
        <v>73</v>
      </c>
      <c r="C27" s="17" t="s">
        <v>19</v>
      </c>
      <c r="D27" s="18" t="s">
        <v>74</v>
      </c>
      <c r="E27" s="19" t="str">
        <f t="shared" si="13"/>
        <v>3</v>
      </c>
      <c r="F27" s="17" t="s">
        <v>74</v>
      </c>
      <c r="G27" s="18" t="s">
        <v>19</v>
      </c>
      <c r="H27" s="19" t="str">
        <f t="shared" si="14"/>
        <v>2</v>
      </c>
      <c r="I27" s="17" t="s">
        <v>19</v>
      </c>
      <c r="J27" s="18" t="s">
        <v>19</v>
      </c>
      <c r="K27" s="19">
        <f t="shared" si="15"/>
        <v>0</v>
      </c>
      <c r="L27" s="17" t="s">
        <v>19</v>
      </c>
      <c r="M27" s="18" t="s">
        <v>74</v>
      </c>
      <c r="N27" s="66">
        <f t="shared" si="16"/>
        <v>0</v>
      </c>
      <c r="O27" s="17" t="s">
        <v>19</v>
      </c>
      <c r="P27" s="18" t="s">
        <v>74</v>
      </c>
      <c r="Q27" s="85">
        <f t="shared" si="17"/>
        <v>0</v>
      </c>
      <c r="R27" s="17" t="s">
        <v>74</v>
      </c>
      <c r="S27" s="18" t="s">
        <v>19</v>
      </c>
      <c r="T27" s="19">
        <f t="shared" si="18"/>
        <v>0</v>
      </c>
      <c r="U27" s="17" t="s">
        <v>2</v>
      </c>
      <c r="V27" s="18" t="s">
        <v>74</v>
      </c>
      <c r="W27" s="66" t="str">
        <f t="shared" si="6"/>
        <v>2</v>
      </c>
      <c r="X27" s="17" t="s">
        <v>74</v>
      </c>
      <c r="Y27" s="18" t="s">
        <v>2</v>
      </c>
      <c r="Z27" s="19" t="str">
        <f t="shared" si="19"/>
        <v>2</v>
      </c>
      <c r="AA27" s="17" t="s">
        <v>74</v>
      </c>
      <c r="AB27" s="18" t="s">
        <v>19</v>
      </c>
      <c r="AC27" s="19">
        <f t="shared" si="20"/>
        <v>0</v>
      </c>
      <c r="AD27" s="28"/>
      <c r="AE27" s="26"/>
      <c r="AF27" s="19"/>
      <c r="AG27" s="21">
        <f t="shared" ref="AG27" si="26">E27+H27+K27+N27+Q27+T27+W27+Z27+AC27+AF27</f>
        <v>9</v>
      </c>
      <c r="AH27" s="22">
        <f>'16.Spieltag'!AJ27</f>
        <v>172</v>
      </c>
      <c r="AI27" s="29">
        <f>'16.Spieltag'!AK27</f>
        <v>6</v>
      </c>
      <c r="AJ27" s="24">
        <f t="shared" ref="AJ27" si="27">AG27+AH27</f>
        <v>181</v>
      </c>
      <c r="AK27" s="25">
        <f t="shared" si="11"/>
        <v>9</v>
      </c>
      <c r="AL27" s="1"/>
    </row>
    <row r="28" spans="1:38" ht="28.2" customHeight="1">
      <c r="AL28" s="1"/>
    </row>
    <row r="29" spans="1:38" ht="28.2" customHeight="1">
      <c r="AL29" s="1"/>
    </row>
    <row r="30" spans="1:38" ht="28.2" customHeight="1">
      <c r="AL30" s="1"/>
    </row>
  </sheetData>
  <sortState xmlns:xlrd2="http://schemas.microsoft.com/office/spreadsheetml/2017/richdata2" ref="A8:AK25">
    <sortCondition ref="A8:A25"/>
  </sortState>
  <phoneticPr fontId="0" type="noConversion"/>
  <conditionalFormatting sqref="AA4 U4 L6 O4 R4 F6 I6 C6 L4 X6 C4 O6 F4 R6 I4 U6 X4 AA6">
    <cfRule type="cellIs" dxfId="89" priority="11" operator="equal">
      <formula>"Schalke 04"</formula>
    </cfRule>
  </conditionalFormatting>
  <conditionalFormatting sqref="A27">
    <cfRule type="colorScale" priority="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27">
    <cfRule type="colorScale" priority="1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8:B27">
    <cfRule type="expression" dxfId="88" priority="6">
      <formula>($AG8&gt;40)</formula>
    </cfRule>
  </conditionalFormatting>
  <conditionalFormatting sqref="A31:A1048576 A1:A3 A5:A26">
    <cfRule type="colorScale" priority="89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6:AL10">
    <cfRule type="top10" dxfId="87" priority="903" rank="3"/>
  </conditionalFormatting>
  <conditionalFormatting sqref="AI8:AI26">
    <cfRule type="colorScale" priority="128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G1:AG1048576">
    <cfRule type="top10" dxfId="86" priority="1" rank="3"/>
  </conditionalFormatting>
  <pageMargins left="0.19685039370078741" right="0" top="0" bottom="0" header="0.51181102362204722" footer="0.51181102362204722"/>
  <pageSetup paperSize="9" scale="89" orientation="landscape" horizontalDpi="4294967295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P30"/>
  <sheetViews>
    <sheetView workbookViewId="0">
      <selection activeCell="AG9" sqref="AG9"/>
    </sheetView>
  </sheetViews>
  <sheetFormatPr baseColWidth="10" defaultColWidth="11.44140625" defaultRowHeight="10.199999999999999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3.2">
      <c r="E1" s="13"/>
      <c r="H1" s="1"/>
      <c r="K1" s="1"/>
      <c r="T1" s="1"/>
      <c r="W1" s="1"/>
      <c r="Z1" s="1"/>
      <c r="AC1" s="73"/>
      <c r="AD1" s="68"/>
      <c r="AE1" s="69"/>
      <c r="AF1" s="69"/>
      <c r="AK1" s="32"/>
    </row>
    <row r="2" spans="1:42" ht="13.2">
      <c r="B2" s="16"/>
      <c r="AC2" s="73"/>
      <c r="AD2" s="68"/>
      <c r="AE2" s="70"/>
      <c r="AF2" s="70"/>
    </row>
    <row r="3" spans="1:42" ht="11.4">
      <c r="B3" s="16"/>
      <c r="E3" s="13"/>
      <c r="H3" s="1"/>
      <c r="K3" s="1"/>
      <c r="T3" s="1"/>
      <c r="W3" s="1"/>
      <c r="Z3" s="1"/>
      <c r="AC3" s="74"/>
      <c r="AD3" s="68"/>
      <c r="AE3" s="69"/>
      <c r="AF3" s="69"/>
    </row>
    <row r="4" spans="1:42" ht="16.2" thickBot="1">
      <c r="A4" s="2" t="s">
        <v>39</v>
      </c>
      <c r="B4" s="16"/>
      <c r="C4" s="68" t="s">
        <v>17</v>
      </c>
      <c r="F4" s="68" t="s">
        <v>13</v>
      </c>
      <c r="H4" s="1"/>
      <c r="I4" s="68" t="s">
        <v>71</v>
      </c>
      <c r="K4" s="1"/>
      <c r="L4" s="68" t="s">
        <v>56</v>
      </c>
      <c r="O4" s="68" t="s">
        <v>58</v>
      </c>
      <c r="R4" s="68" t="s">
        <v>21</v>
      </c>
      <c r="U4" s="68" t="s">
        <v>67</v>
      </c>
      <c r="X4" s="68" t="s">
        <v>11</v>
      </c>
      <c r="AA4" s="68" t="s">
        <v>18</v>
      </c>
      <c r="AD4" s="67"/>
      <c r="AE4" s="71"/>
      <c r="AF4" s="71"/>
      <c r="AK4" s="45"/>
    </row>
    <row r="5" spans="1:42" ht="13.8" thickBot="1">
      <c r="B5" s="16"/>
      <c r="C5" s="13"/>
      <c r="F5" s="1"/>
      <c r="AD5" s="67"/>
      <c r="AE5" s="71"/>
      <c r="AF5" s="71"/>
      <c r="AG5" s="83" t="s">
        <v>22</v>
      </c>
      <c r="AH5" s="30"/>
      <c r="AI5" s="30"/>
      <c r="AJ5" s="31"/>
      <c r="AK5" s="45"/>
      <c r="AL5" s="1"/>
    </row>
    <row r="6" spans="1:42" ht="16.2" thickBot="1">
      <c r="C6" s="68" t="s">
        <v>15</v>
      </c>
      <c r="F6" s="68" t="s">
        <v>16</v>
      </c>
      <c r="H6" s="1"/>
      <c r="I6" s="68" t="s">
        <v>57</v>
      </c>
      <c r="K6" s="1"/>
      <c r="L6" s="68" t="s">
        <v>68</v>
      </c>
      <c r="O6" s="68" t="s">
        <v>70</v>
      </c>
      <c r="R6" s="68" t="s">
        <v>59</v>
      </c>
      <c r="U6" s="68" t="s">
        <v>14</v>
      </c>
      <c r="X6" s="68" t="s">
        <v>12</v>
      </c>
      <c r="AA6" s="68" t="s">
        <v>69</v>
      </c>
      <c r="AD6" s="67"/>
      <c r="AE6" s="67"/>
      <c r="AF6" s="67"/>
      <c r="AG6" s="84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>
      <c r="A7" s="8" t="s">
        <v>6</v>
      </c>
      <c r="B7" s="14" t="s">
        <v>7</v>
      </c>
      <c r="C7" s="76" t="s">
        <v>77</v>
      </c>
      <c r="D7" s="76" t="s">
        <v>19</v>
      </c>
      <c r="E7" s="77" t="s">
        <v>1</v>
      </c>
      <c r="F7" s="76" t="s">
        <v>76</v>
      </c>
      <c r="G7" s="76" t="s">
        <v>74</v>
      </c>
      <c r="H7" s="77" t="s">
        <v>1</v>
      </c>
      <c r="I7" s="76" t="s">
        <v>74</v>
      </c>
      <c r="J7" s="76" t="s">
        <v>20</v>
      </c>
      <c r="K7" s="77" t="s">
        <v>1</v>
      </c>
      <c r="L7" s="76" t="s">
        <v>19</v>
      </c>
      <c r="M7" s="76" t="s">
        <v>74</v>
      </c>
      <c r="N7" s="77" t="s">
        <v>1</v>
      </c>
      <c r="O7" s="76" t="s">
        <v>19</v>
      </c>
      <c r="P7" s="76" t="s">
        <v>74</v>
      </c>
      <c r="Q7" s="77" t="s">
        <v>1</v>
      </c>
      <c r="R7" s="76" t="s">
        <v>2</v>
      </c>
      <c r="S7" s="76" t="s">
        <v>19</v>
      </c>
      <c r="T7" s="77" t="s">
        <v>1</v>
      </c>
      <c r="U7" s="76" t="s">
        <v>74</v>
      </c>
      <c r="V7" s="76" t="s">
        <v>77</v>
      </c>
      <c r="W7" s="77" t="s">
        <v>1</v>
      </c>
      <c r="X7" s="76" t="s">
        <v>76</v>
      </c>
      <c r="Y7" s="76" t="s">
        <v>77</v>
      </c>
      <c r="Z7" s="77" t="s">
        <v>1</v>
      </c>
      <c r="AA7" s="76" t="s">
        <v>2</v>
      </c>
      <c r="AB7" s="76" t="s">
        <v>76</v>
      </c>
      <c r="AC7" s="77" t="s">
        <v>1</v>
      </c>
      <c r="AD7" s="78"/>
      <c r="AE7" s="78"/>
      <c r="AF7" s="79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65</v>
      </c>
      <c r="AM7" s="38"/>
      <c r="AN7" s="34"/>
      <c r="AO7" s="39" t="s">
        <v>19</v>
      </c>
    </row>
    <row r="8" spans="1:42" ht="24.9" customHeight="1" thickBot="1">
      <c r="A8" s="29">
        <f t="shared" ref="A8" si="0">AK8</f>
        <v>3</v>
      </c>
      <c r="B8" s="21" t="s">
        <v>85</v>
      </c>
      <c r="C8" s="17" t="s">
        <v>2</v>
      </c>
      <c r="D8" s="18" t="s">
        <v>19</v>
      </c>
      <c r="E8" s="19" t="str">
        <f t="shared" ref="E8" si="1">IF(OR(EXACT($C$7,C8)*(EXACT($D$7,D8)))=TRUE,$AO$9,IF(($D$7-$C$7=D8-C8),$AO$8,IF(OR(EXACT($C$7&gt;$D$7,C8&gt;D8)*EXACT($C$7=$D$7,C8=D8)*EXACT($C$7&lt;$D$7,C8&lt;D8)),$AO$7,0)))</f>
        <v>2</v>
      </c>
      <c r="F8" s="17" t="s">
        <v>19</v>
      </c>
      <c r="G8" s="18" t="s">
        <v>19</v>
      </c>
      <c r="H8" s="19">
        <f t="shared" ref="H8" si="2">IF(OR(EXACT($F$7,F8)*(EXACT($G$7,G8)))=TRUE,$AO$9,IF(($G$7-$F$7=G8-F8),$AO$8,IF(OR(EXACT($F$7&gt;$G$7,F8&gt;G8)*EXACT($F$7=$G$7,F8=G8)*EXACT($F$7&lt;$G$7,F8&lt;G8)),$AO$7,0)))</f>
        <v>0</v>
      </c>
      <c r="I8" s="17" t="s">
        <v>74</v>
      </c>
      <c r="J8" s="18" t="s">
        <v>2</v>
      </c>
      <c r="K8" s="19" t="str">
        <f t="shared" ref="K8" si="3">IF(OR(EXACT($I$7,I8)*(EXACT($J$7,J8)))=TRUE,$AO$9,IF(($J$7-$I$7=J8-I8),$AO$8,IF(OR(EXACT($I$7&gt;$J$7,I8&gt;J8)*EXACT($I$7=$J$7,I8=J8)*EXACT($I$7&lt;$J$7,I8&lt;J8)),$AO$7,0)))</f>
        <v>2</v>
      </c>
      <c r="L8" s="17" t="s">
        <v>74</v>
      </c>
      <c r="M8" s="18" t="s">
        <v>19</v>
      </c>
      <c r="N8" s="66">
        <f t="shared" ref="N8" si="4">IF(OR(EXACT($L$7,L8)*(EXACT($M$7,M8)))=TRUE,$AO$9,IF(($M$7-$L$7=M8-L8),$AO$8,IF(OR(EXACT($L$7&gt;$M$7,L8&gt;M8)*EXACT($L$7=$M$7,L8=M8)*EXACT($L$7&lt;$M$7,L8&lt;M8)),$AO$7,0)))</f>
        <v>0</v>
      </c>
      <c r="O8" s="17" t="s">
        <v>19</v>
      </c>
      <c r="P8" s="18" t="s">
        <v>74</v>
      </c>
      <c r="Q8" s="19" t="str">
        <f t="shared" ref="Q8" si="5">IF(OR(EXACT($O$7,O8)*(EXACT($P$7,P8)))=TRUE,$AO$9,IF(($P$7-$O$7=P8-O8),$AO$8,IF(OR(EXACT($O$7&gt;$P$7,O8&gt;P8)*EXACT($O$7=$P$7,O8=P8)*EXACT($O$7&lt;$P$7,O8&lt;P8)),$AO$7,0)))</f>
        <v>5</v>
      </c>
      <c r="R8" s="17" t="s">
        <v>74</v>
      </c>
      <c r="S8" s="18" t="s">
        <v>77</v>
      </c>
      <c r="T8" s="19">
        <f t="shared" ref="T8" si="6">IF(OR(EXACT($R$7,R8)*(EXACT($S$7,S8)))=TRUE,$AO$9,IF(($S$7-$R$7=S8-R8),$AO$8,IF(OR(EXACT($R$7&gt;$S$7,R8&gt;S8)*EXACT($R$7=$S$7,R8=S8)*EXACT($R$7&lt;$S$7,R8&lt;S8)),$AO$7,0)))</f>
        <v>0</v>
      </c>
      <c r="U8" s="17" t="s">
        <v>74</v>
      </c>
      <c r="V8" s="18" t="s">
        <v>19</v>
      </c>
      <c r="W8" s="66" t="str">
        <f t="shared" ref="W8:W27" si="7">IF(OR(EXACT($U$7,U8)*(EXACT($V$7,V8)))=TRUE,$AO$9,IF(($V$7-$U$7=V8-U8),$AO$8,IF(OR(EXACT($U$7&gt;$V$7,U8&gt;V8)*EXACT($U$7=$V$7,U8=V8)*EXACT($U$7&lt;$V$7,U8&lt;V8)),$AO$7,0)))</f>
        <v>2</v>
      </c>
      <c r="X8" s="17" t="s">
        <v>74</v>
      </c>
      <c r="Y8" s="18" t="s">
        <v>74</v>
      </c>
      <c r="Z8" s="19">
        <f>IF(OR(EXACT($X$7,X8)*(EXACT($Y$7,Y8)))=TRUE,$AO$9,IF(($Y$7-$X$7=Y8-X8),$AO$8,IF(OR(EXACT($X$7&gt;$Y$7,X8&gt;Y8)*EXACT($X$7=$Y$7,X8=Y8)*EXACT($X$7&lt;$Y$7,X8&lt;Y8)),$AO$7,0)))*2</f>
        <v>0</v>
      </c>
      <c r="AA8" s="17" t="s">
        <v>2</v>
      </c>
      <c r="AB8" s="18" t="s">
        <v>74</v>
      </c>
      <c r="AC8" s="19" t="str">
        <f t="shared" ref="AC8" si="8">IF(OR(EXACT($AA$7,AA8)*(EXACT($AB$7,AB8)))=TRUE,$AO$9,IF(($AB$7-$AA$7=AB8-AA8),$AO$8,IF(OR(EXACT($AA$7&gt;$AB$7,AA8&gt;AB8)*EXACT($AA$7=$AB$7,AA8=AB8)*EXACT($AA$7&lt;$AB$7,AA8&lt;AB8)),$AO$7,0)))</f>
        <v>2</v>
      </c>
      <c r="AD8" s="20"/>
      <c r="AE8" s="18"/>
      <c r="AF8" s="19"/>
      <c r="AG8" s="21">
        <f t="shared" ref="AG8" si="9">E8+H8+K8+N8+Q8+T8+W8+Z8+AC8+AF8</f>
        <v>13</v>
      </c>
      <c r="AH8" s="22">
        <f>'17.Spieltag'!AJ8</f>
        <v>205</v>
      </c>
      <c r="AI8" s="29">
        <f>'17.Spieltag'!AK8</f>
        <v>3</v>
      </c>
      <c r="AJ8" s="24">
        <f t="shared" ref="AJ8" si="10">AG8+AH8</f>
        <v>218</v>
      </c>
      <c r="AK8" s="25">
        <f t="shared" ref="AK8:AK27" si="11">RANK(AJ8,$AJ$8:$AJ$27)</f>
        <v>3</v>
      </c>
      <c r="AL8" s="40" t="s">
        <v>66</v>
      </c>
      <c r="AM8" s="41"/>
      <c r="AN8" s="41"/>
      <c r="AO8" s="42" t="s">
        <v>2</v>
      </c>
    </row>
    <row r="9" spans="1:42" ht="24.9" customHeight="1" thickBot="1">
      <c r="A9" s="29">
        <f t="shared" ref="A9:A26" si="12">AK9</f>
        <v>16</v>
      </c>
      <c r="B9" s="21" t="s">
        <v>90</v>
      </c>
      <c r="C9" s="17" t="s">
        <v>19</v>
      </c>
      <c r="D9" s="18" t="s">
        <v>74</v>
      </c>
      <c r="E9" s="19" t="str">
        <f t="shared" ref="E9:E27" si="13">IF(OR(EXACT($C$7,C9)*(EXACT($D$7,D9)))=TRUE,$AO$9,IF(($D$7-$C$7=D9-C9),$AO$8,IF(OR(EXACT($C$7&gt;$D$7,C9&gt;D9)*EXACT($C$7=$D$7,C9=D9)*EXACT($C$7&lt;$D$7,C9&lt;D9)),$AO$7,0)))</f>
        <v>2</v>
      </c>
      <c r="F9" s="17" t="s">
        <v>19</v>
      </c>
      <c r="G9" s="18" t="s">
        <v>74</v>
      </c>
      <c r="H9" s="19">
        <f t="shared" ref="H9:H27" si="14">IF(OR(EXACT($F$7,F9)*(EXACT($G$7,G9)))=TRUE,$AO$9,IF(($G$7-$F$7=G9-F9),$AO$8,IF(OR(EXACT($F$7&gt;$G$7,F9&gt;G9)*EXACT($F$7=$G$7,F9=G9)*EXACT($F$7&lt;$G$7,F9&lt;G9)),$AO$7,0)))</f>
        <v>0</v>
      </c>
      <c r="I9" s="17" t="s">
        <v>74</v>
      </c>
      <c r="J9" s="18" t="s">
        <v>19</v>
      </c>
      <c r="K9" s="19" t="str">
        <f t="shared" ref="K9:K27" si="15">IF(OR(EXACT($I$7,I9)*(EXACT($J$7,J9)))=TRUE,$AO$9,IF(($J$7-$I$7=J9-I9),$AO$8,IF(OR(EXACT($I$7&gt;$J$7,I9&gt;J9)*EXACT($I$7=$J$7,I9=J9)*EXACT($I$7&lt;$J$7,I9&lt;J9)),$AO$7,0)))</f>
        <v>2</v>
      </c>
      <c r="L9" s="17" t="s">
        <v>74</v>
      </c>
      <c r="M9" s="18" t="s">
        <v>19</v>
      </c>
      <c r="N9" s="66">
        <f t="shared" ref="N9:N27" si="16">IF(OR(EXACT($L$7,L9)*(EXACT($M$7,M9)))=TRUE,$AO$9,IF(($M$7-$L$7=M9-L9),$AO$8,IF(OR(EXACT($L$7&gt;$M$7,L9&gt;M9)*EXACT($L$7=$M$7,L9=M9)*EXACT($L$7&lt;$M$7,L9&lt;M9)),$AO$7,0)))</f>
        <v>0</v>
      </c>
      <c r="O9" s="17" t="s">
        <v>74</v>
      </c>
      <c r="P9" s="18" t="s">
        <v>74</v>
      </c>
      <c r="Q9" s="19">
        <f t="shared" ref="Q9:Q27" si="17">IF(OR(EXACT($O$7,O9)*(EXACT($P$7,P9)))=TRUE,$AO$9,IF(($P$7-$O$7=P9-O9),$AO$8,IF(OR(EXACT($O$7&gt;$P$7,O9&gt;P9)*EXACT($O$7=$P$7,O9=P9)*EXACT($O$7&lt;$P$7,O9&lt;P9)),$AO$7,0)))</f>
        <v>0</v>
      </c>
      <c r="R9" s="17" t="s">
        <v>74</v>
      </c>
      <c r="S9" s="18" t="s">
        <v>2</v>
      </c>
      <c r="T9" s="19">
        <f t="shared" ref="T9:T27" si="18">IF(OR(EXACT($R$7,R9)*(EXACT($S$7,S9)))=TRUE,$AO$9,IF(($S$7-$R$7=S9-R9),$AO$8,IF(OR(EXACT($R$7&gt;$S$7,R9&gt;S9)*EXACT($R$7=$S$7,R9=S9)*EXACT($R$7&lt;$S$7,R9&lt;S9)),$AO$7,0)))</f>
        <v>0</v>
      </c>
      <c r="U9" s="17" t="s">
        <v>19</v>
      </c>
      <c r="V9" s="18" t="s">
        <v>74</v>
      </c>
      <c r="W9" s="66">
        <f t="shared" si="7"/>
        <v>0</v>
      </c>
      <c r="X9" s="17" t="s">
        <v>19</v>
      </c>
      <c r="Y9" s="18" t="s">
        <v>74</v>
      </c>
      <c r="Z9" s="85">
        <f>IF(OR(EXACT($X$7,X9)*(EXACT($Y$7,Y9)))=TRUE,$AO$9,IF(($Y$7-$X$7=Y9-X9),$AO$8,IF(OR(EXACT($X$7&gt;$Y$7,X9&gt;Y9)*EXACT($X$7=$Y$7,X9=Y9)*EXACT($X$7&lt;$Y$7,X9&lt;Y9)),$AO$7,0)))*2*2</f>
        <v>0</v>
      </c>
      <c r="AA9" s="17" t="s">
        <v>19</v>
      </c>
      <c r="AB9" s="18" t="s">
        <v>74</v>
      </c>
      <c r="AC9" s="19" t="str">
        <f t="shared" ref="AC9:AC27" si="19">IF(OR(EXACT($AA$7,AA9)*(EXACT($AB$7,AB9)))=TRUE,$AO$9,IF(($AB$7-$AA$7=AB9-AA9),$AO$8,IF(OR(EXACT($AA$7&gt;$AB$7,AA9&gt;AB9)*EXACT($AA$7=$AB$7,AA9=AB9)*EXACT($AA$7&lt;$AB$7,AA9&lt;AB9)),$AO$7,0)))</f>
        <v>2</v>
      </c>
      <c r="AD9" s="28"/>
      <c r="AE9" s="26"/>
      <c r="AF9" s="19"/>
      <c r="AG9" s="21">
        <f t="shared" ref="AG9:AG25" si="20">E9+H9+K9+N9+Q9+T9+W9+Z9+AC9+AF9</f>
        <v>6</v>
      </c>
      <c r="AH9" s="22">
        <f>'17.Spieltag'!AJ9</f>
        <v>163</v>
      </c>
      <c r="AI9" s="29">
        <f>'17.Spieltag'!AK9</f>
        <v>14</v>
      </c>
      <c r="AJ9" s="24">
        <f t="shared" ref="AJ9:AJ25" si="21">AG9+AH9</f>
        <v>169</v>
      </c>
      <c r="AK9" s="25">
        <f t="shared" si="11"/>
        <v>16</v>
      </c>
      <c r="AL9" s="37" t="s">
        <v>23</v>
      </c>
      <c r="AM9" s="34"/>
      <c r="AN9" s="43"/>
      <c r="AO9" s="44" t="s">
        <v>20</v>
      </c>
    </row>
    <row r="10" spans="1:42" ht="24.9" customHeight="1" thickBot="1">
      <c r="A10" s="29">
        <f t="shared" si="12"/>
        <v>5</v>
      </c>
      <c r="B10" s="21" t="s">
        <v>95</v>
      </c>
      <c r="C10" s="17" t="s">
        <v>19</v>
      </c>
      <c r="D10" s="18" t="s">
        <v>19</v>
      </c>
      <c r="E10" s="19">
        <f t="shared" si="13"/>
        <v>0</v>
      </c>
      <c r="F10" s="17" t="s">
        <v>19</v>
      </c>
      <c r="G10" s="18" t="s">
        <v>74</v>
      </c>
      <c r="H10" s="85">
        <f>IF(OR(EXACT($F$7,F10)*(EXACT($G$7,G10)))=TRUE,$AO$9,IF(($G$7-$F$7=G10-F10),$AO$8,IF(OR(EXACT($F$7&gt;$G$7,F10&gt;G10)*EXACT($F$7=$G$7,F10=G10)*EXACT($F$7&lt;$G$7,F10&lt;G10)),$AO$7,0)))*2</f>
        <v>0</v>
      </c>
      <c r="I10" s="17" t="s">
        <v>19</v>
      </c>
      <c r="J10" s="18" t="s">
        <v>74</v>
      </c>
      <c r="K10" s="19">
        <f t="shared" si="15"/>
        <v>0</v>
      </c>
      <c r="L10" s="17" t="s">
        <v>74</v>
      </c>
      <c r="M10" s="18" t="s">
        <v>19</v>
      </c>
      <c r="N10" s="66">
        <f t="shared" si="16"/>
        <v>0</v>
      </c>
      <c r="O10" s="17" t="s">
        <v>19</v>
      </c>
      <c r="P10" s="18" t="s">
        <v>74</v>
      </c>
      <c r="Q10" s="19" t="str">
        <f t="shared" si="17"/>
        <v>5</v>
      </c>
      <c r="R10" s="17" t="s">
        <v>76</v>
      </c>
      <c r="S10" s="18" t="s">
        <v>2</v>
      </c>
      <c r="T10" s="19">
        <f t="shared" si="18"/>
        <v>0</v>
      </c>
      <c r="U10" s="17" t="s">
        <v>74</v>
      </c>
      <c r="V10" s="18" t="s">
        <v>19</v>
      </c>
      <c r="W10" s="66" t="str">
        <f t="shared" si="7"/>
        <v>2</v>
      </c>
      <c r="X10" s="17" t="s">
        <v>76</v>
      </c>
      <c r="Y10" s="18" t="s">
        <v>77</v>
      </c>
      <c r="Z10" s="19">
        <f t="shared" ref="Z10:Z20" si="22">IF(OR(EXACT($X$7,X10)*(EXACT($Y$7,Y10)))=TRUE,$AO$9,IF(($Y$7-$X$7=Y10-X10),$AO$8,IF(OR(EXACT($X$7&gt;$Y$7,X10&gt;Y10)*EXACT($X$7=$Y$7,X10=Y10)*EXACT($X$7&lt;$Y$7,X10&lt;Y10)),$AO$7,0)))*2</f>
        <v>10</v>
      </c>
      <c r="AA10" s="17" t="s">
        <v>19</v>
      </c>
      <c r="AB10" s="18" t="s">
        <v>74</v>
      </c>
      <c r="AC10" s="19" t="str">
        <f t="shared" si="19"/>
        <v>2</v>
      </c>
      <c r="AD10" s="28"/>
      <c r="AE10" s="26"/>
      <c r="AF10" s="19"/>
      <c r="AG10" s="21">
        <f t="shared" si="20"/>
        <v>19</v>
      </c>
      <c r="AH10" s="22">
        <f>'17.Spieltag'!AJ10</f>
        <v>189</v>
      </c>
      <c r="AI10" s="29">
        <f>'17.Spieltag'!AK10</f>
        <v>5</v>
      </c>
      <c r="AJ10" s="24">
        <f t="shared" si="21"/>
        <v>208</v>
      </c>
      <c r="AK10" s="25">
        <f t="shared" si="11"/>
        <v>5</v>
      </c>
      <c r="AL10" s="80"/>
      <c r="AM10" s="81"/>
      <c r="AN10" s="81"/>
      <c r="AO10" s="82"/>
    </row>
    <row r="11" spans="1:42" ht="24.9" customHeight="1" thickBot="1">
      <c r="A11" s="29">
        <f t="shared" si="12"/>
        <v>9</v>
      </c>
      <c r="B11" s="21" t="s">
        <v>98</v>
      </c>
      <c r="C11" s="17" t="s">
        <v>19</v>
      </c>
      <c r="D11" s="18" t="s">
        <v>2</v>
      </c>
      <c r="E11" s="19">
        <f t="shared" si="13"/>
        <v>0</v>
      </c>
      <c r="F11" s="17" t="s">
        <v>19</v>
      </c>
      <c r="G11" s="18" t="s">
        <v>74</v>
      </c>
      <c r="H11" s="19">
        <f t="shared" si="14"/>
        <v>0</v>
      </c>
      <c r="I11" s="17" t="s">
        <v>74</v>
      </c>
      <c r="J11" s="18" t="s">
        <v>19</v>
      </c>
      <c r="K11" s="19" t="str">
        <f t="shared" si="15"/>
        <v>2</v>
      </c>
      <c r="L11" s="17" t="s">
        <v>19</v>
      </c>
      <c r="M11" s="18" t="s">
        <v>2</v>
      </c>
      <c r="N11" s="66">
        <f t="shared" si="16"/>
        <v>0</v>
      </c>
      <c r="O11" s="17" t="s">
        <v>19</v>
      </c>
      <c r="P11" s="18" t="s">
        <v>19</v>
      </c>
      <c r="Q11" s="19">
        <f t="shared" si="17"/>
        <v>0</v>
      </c>
      <c r="R11" s="17" t="s">
        <v>74</v>
      </c>
      <c r="S11" s="18" t="s">
        <v>2</v>
      </c>
      <c r="T11" s="19">
        <f t="shared" si="18"/>
        <v>0</v>
      </c>
      <c r="U11" s="17" t="s">
        <v>19</v>
      </c>
      <c r="V11" s="18" t="s">
        <v>19</v>
      </c>
      <c r="W11" s="66">
        <f t="shared" si="7"/>
        <v>0</v>
      </c>
      <c r="X11" s="17" t="s">
        <v>19</v>
      </c>
      <c r="Y11" s="18" t="s">
        <v>74</v>
      </c>
      <c r="Z11" s="85">
        <f>IF(OR(EXACT($X$7,X11)*(EXACT($Y$7,Y11)))=TRUE,$AO$9,IF(($Y$7-$X$7=Y11-X11),$AO$8,IF(OR(EXACT($X$7&gt;$Y$7,X11&gt;Y11)*EXACT($X$7=$Y$7,X11=Y11)*EXACT($X$7&lt;$Y$7,X11&lt;Y11)),$AO$7,0)))*2*2</f>
        <v>0</v>
      </c>
      <c r="AA11" s="17" t="s">
        <v>19</v>
      </c>
      <c r="AB11" s="18" t="s">
        <v>76</v>
      </c>
      <c r="AC11" s="19" t="str">
        <f t="shared" si="19"/>
        <v>2</v>
      </c>
      <c r="AD11" s="28"/>
      <c r="AE11" s="26"/>
      <c r="AF11" s="19"/>
      <c r="AG11" s="21">
        <f t="shared" si="20"/>
        <v>4</v>
      </c>
      <c r="AH11" s="22">
        <f>'17.Spieltag'!AJ11</f>
        <v>182</v>
      </c>
      <c r="AI11" s="29">
        <f>'17.Spieltag'!AK11</f>
        <v>8</v>
      </c>
      <c r="AJ11" s="24">
        <f t="shared" si="21"/>
        <v>186</v>
      </c>
      <c r="AK11" s="25">
        <f t="shared" si="11"/>
        <v>9</v>
      </c>
      <c r="AL11" s="1"/>
      <c r="AP11" s="67"/>
    </row>
    <row r="12" spans="1:42" ht="24.9" customHeight="1" thickBot="1">
      <c r="A12" s="29">
        <f t="shared" si="12"/>
        <v>1</v>
      </c>
      <c r="B12" s="21" t="s">
        <v>88</v>
      </c>
      <c r="C12" s="17"/>
      <c r="D12" s="18"/>
      <c r="E12" s="19"/>
      <c r="F12" s="17" t="s">
        <v>2</v>
      </c>
      <c r="G12" s="18" t="s">
        <v>74</v>
      </c>
      <c r="H12" s="19">
        <f t="shared" si="14"/>
        <v>0</v>
      </c>
      <c r="I12" s="17" t="s">
        <v>74</v>
      </c>
      <c r="J12" s="18" t="s">
        <v>2</v>
      </c>
      <c r="K12" s="19" t="str">
        <f t="shared" si="15"/>
        <v>2</v>
      </c>
      <c r="L12" s="17" t="s">
        <v>19</v>
      </c>
      <c r="M12" s="18" t="s">
        <v>19</v>
      </c>
      <c r="N12" s="66">
        <f t="shared" si="16"/>
        <v>0</v>
      </c>
      <c r="O12" s="17" t="s">
        <v>19</v>
      </c>
      <c r="P12" s="18" t="s">
        <v>19</v>
      </c>
      <c r="Q12" s="19">
        <f t="shared" si="17"/>
        <v>0</v>
      </c>
      <c r="R12" s="17" t="s">
        <v>74</v>
      </c>
      <c r="S12" s="18" t="s">
        <v>2</v>
      </c>
      <c r="T12" s="19">
        <f t="shared" si="18"/>
        <v>0</v>
      </c>
      <c r="U12" s="17" t="s">
        <v>19</v>
      </c>
      <c r="V12" s="18" t="s">
        <v>74</v>
      </c>
      <c r="W12" s="66">
        <f t="shared" si="7"/>
        <v>0</v>
      </c>
      <c r="X12" s="17" t="s">
        <v>76</v>
      </c>
      <c r="Y12" s="18" t="s">
        <v>100</v>
      </c>
      <c r="Z12" s="19">
        <f t="shared" si="22"/>
        <v>4</v>
      </c>
      <c r="AA12" s="17" t="s">
        <v>2</v>
      </c>
      <c r="AB12" s="18" t="s">
        <v>74</v>
      </c>
      <c r="AC12" s="85">
        <f>IF(OR(EXACT($AA$7,AA12)*(EXACT($AB$7,AB12)))=TRUE,$AO$9,IF(($AB$7-$AA$7=AB12-AA12),$AO$8,IF(OR(EXACT($AA$7&gt;$AB$7,AA12&gt;AB12)*EXACT($AA$7=$AB$7,AA12=AB12)*EXACT($AA$7&lt;$AB$7,AA12&lt;AB12)),$AO$7,0)))*2</f>
        <v>4</v>
      </c>
      <c r="AD12" s="28"/>
      <c r="AE12" s="26"/>
      <c r="AF12" s="19"/>
      <c r="AG12" s="21">
        <f t="shared" si="20"/>
        <v>10</v>
      </c>
      <c r="AH12" s="22">
        <f>'17.Spieltag'!AJ12</f>
        <v>224</v>
      </c>
      <c r="AI12" s="29">
        <f>'17.Spieltag'!AK12</f>
        <v>1</v>
      </c>
      <c r="AJ12" s="24">
        <f t="shared" si="21"/>
        <v>234</v>
      </c>
      <c r="AK12" s="25">
        <f t="shared" si="11"/>
        <v>1</v>
      </c>
      <c r="AL12" s="1"/>
    </row>
    <row r="13" spans="1:42" ht="24.9" customHeight="1" thickBot="1">
      <c r="A13" s="29">
        <f t="shared" si="12"/>
        <v>7</v>
      </c>
      <c r="B13" s="21" t="s">
        <v>75</v>
      </c>
      <c r="C13" s="17" t="s">
        <v>19</v>
      </c>
      <c r="D13" s="18" t="s">
        <v>74</v>
      </c>
      <c r="E13" s="19" t="str">
        <f t="shared" si="13"/>
        <v>2</v>
      </c>
      <c r="F13" s="17" t="s">
        <v>19</v>
      </c>
      <c r="G13" s="18" t="s">
        <v>74</v>
      </c>
      <c r="H13" s="19">
        <f t="shared" si="14"/>
        <v>0</v>
      </c>
      <c r="I13" s="17" t="s">
        <v>74</v>
      </c>
      <c r="J13" s="18" t="s">
        <v>74</v>
      </c>
      <c r="K13" s="19">
        <f t="shared" si="15"/>
        <v>0</v>
      </c>
      <c r="L13" s="17" t="s">
        <v>74</v>
      </c>
      <c r="M13" s="18" t="s">
        <v>76</v>
      </c>
      <c r="N13" s="66" t="str">
        <f t="shared" si="16"/>
        <v>3</v>
      </c>
      <c r="O13" s="17" t="s">
        <v>19</v>
      </c>
      <c r="P13" s="18" t="s">
        <v>74</v>
      </c>
      <c r="Q13" s="19" t="str">
        <f t="shared" si="17"/>
        <v>5</v>
      </c>
      <c r="R13" s="17" t="s">
        <v>74</v>
      </c>
      <c r="S13" s="18" t="s">
        <v>2</v>
      </c>
      <c r="T13" s="19">
        <f t="shared" si="18"/>
        <v>0</v>
      </c>
      <c r="U13" s="17" t="s">
        <v>19</v>
      </c>
      <c r="V13" s="18" t="s">
        <v>19</v>
      </c>
      <c r="W13" s="66">
        <f t="shared" si="7"/>
        <v>0</v>
      </c>
      <c r="X13" s="17" t="s">
        <v>20</v>
      </c>
      <c r="Y13" s="18" t="s">
        <v>76</v>
      </c>
      <c r="Z13" s="19">
        <f t="shared" si="22"/>
        <v>0</v>
      </c>
      <c r="AA13" s="17" t="s">
        <v>19</v>
      </c>
      <c r="AB13" s="18" t="s">
        <v>74</v>
      </c>
      <c r="AC13" s="85">
        <f>IF(OR(EXACT($AA$7,AA13)*(EXACT($AB$7,AB13)))=TRUE,$AO$9,IF(($AB$7-$AA$7=AB13-AA13),$AO$8,IF(OR(EXACT($AA$7&gt;$AB$7,AA13&gt;AB13)*EXACT($AA$7=$AB$7,AA13=AB13)*EXACT($AA$7&lt;$AB$7,AA13&lt;AB13)),$AO$7,0)))*2</f>
        <v>4</v>
      </c>
      <c r="AD13" s="27"/>
      <c r="AE13" s="26"/>
      <c r="AF13" s="19"/>
      <c r="AG13" s="21">
        <f t="shared" si="20"/>
        <v>14</v>
      </c>
      <c r="AH13" s="22">
        <f>'17.Spieltag'!AJ13</f>
        <v>183</v>
      </c>
      <c r="AI13" s="29">
        <f>'17.Spieltag'!AK13</f>
        <v>6</v>
      </c>
      <c r="AJ13" s="24">
        <f t="shared" si="21"/>
        <v>197</v>
      </c>
      <c r="AK13" s="25">
        <f t="shared" si="11"/>
        <v>7</v>
      </c>
      <c r="AL13" s="1"/>
    </row>
    <row r="14" spans="1:42" ht="24.9" customHeight="1" thickBot="1">
      <c r="A14" s="29">
        <f t="shared" si="12"/>
        <v>4</v>
      </c>
      <c r="B14" s="21" t="s">
        <v>93</v>
      </c>
      <c r="C14" s="17" t="s">
        <v>19</v>
      </c>
      <c r="D14" s="18" t="s">
        <v>19</v>
      </c>
      <c r="E14" s="19">
        <f t="shared" si="13"/>
        <v>0</v>
      </c>
      <c r="F14" s="17" t="s">
        <v>19</v>
      </c>
      <c r="G14" s="18" t="s">
        <v>74</v>
      </c>
      <c r="H14" s="19">
        <f t="shared" si="14"/>
        <v>0</v>
      </c>
      <c r="I14" s="17" t="s">
        <v>74</v>
      </c>
      <c r="J14" s="18" t="s">
        <v>74</v>
      </c>
      <c r="K14" s="19">
        <f t="shared" si="15"/>
        <v>0</v>
      </c>
      <c r="L14" s="17" t="s">
        <v>74</v>
      </c>
      <c r="M14" s="18" t="s">
        <v>19</v>
      </c>
      <c r="N14" s="66">
        <f t="shared" si="16"/>
        <v>0</v>
      </c>
      <c r="O14" s="17" t="s">
        <v>2</v>
      </c>
      <c r="P14" s="18" t="s">
        <v>74</v>
      </c>
      <c r="Q14" s="19" t="str">
        <f t="shared" si="17"/>
        <v>2</v>
      </c>
      <c r="R14" s="17" t="s">
        <v>74</v>
      </c>
      <c r="S14" s="18" t="s">
        <v>2</v>
      </c>
      <c r="T14" s="85">
        <f>IF(OR(EXACT($R$7,R14)*(EXACT($S$7,S14)))=TRUE,$AO$9,IF(($S$7-$R$7=S14-R14),$AO$8,IF(OR(EXACT($R$7&gt;$S$7,R14&gt;S14)*EXACT($R$7=$S$7,R14=S14)*EXACT($R$7&lt;$S$7,R14&lt;S14)),$AO$7,0)))*2</f>
        <v>0</v>
      </c>
      <c r="U14" s="17" t="s">
        <v>74</v>
      </c>
      <c r="V14" s="18" t="s">
        <v>74</v>
      </c>
      <c r="W14" s="66">
        <f t="shared" si="7"/>
        <v>0</v>
      </c>
      <c r="X14" s="17" t="s">
        <v>76</v>
      </c>
      <c r="Y14" s="18" t="s">
        <v>2</v>
      </c>
      <c r="Z14" s="19">
        <f t="shared" si="22"/>
        <v>4</v>
      </c>
      <c r="AA14" s="17" t="s">
        <v>2</v>
      </c>
      <c r="AB14" s="18" t="s">
        <v>74</v>
      </c>
      <c r="AC14" s="19" t="str">
        <f t="shared" si="19"/>
        <v>2</v>
      </c>
      <c r="AD14" s="28"/>
      <c r="AE14" s="26"/>
      <c r="AF14" s="19"/>
      <c r="AG14" s="21">
        <f t="shared" si="20"/>
        <v>8</v>
      </c>
      <c r="AH14" s="22">
        <f>'17.Spieltag'!AJ14</f>
        <v>201</v>
      </c>
      <c r="AI14" s="29">
        <f>'17.Spieltag'!AK14</f>
        <v>4</v>
      </c>
      <c r="AJ14" s="24">
        <f t="shared" si="21"/>
        <v>209</v>
      </c>
      <c r="AK14" s="25">
        <f t="shared" si="11"/>
        <v>4</v>
      </c>
      <c r="AL14" s="1"/>
    </row>
    <row r="15" spans="1:42" ht="24.9" customHeight="1" thickBot="1">
      <c r="A15" s="29">
        <f t="shared" si="12"/>
        <v>13</v>
      </c>
      <c r="B15" s="21" t="s">
        <v>81</v>
      </c>
      <c r="C15" s="17" t="s">
        <v>76</v>
      </c>
      <c r="D15" s="18" t="s">
        <v>19</v>
      </c>
      <c r="E15" s="19">
        <f t="shared" si="13"/>
        <v>0</v>
      </c>
      <c r="F15" s="17" t="s">
        <v>74</v>
      </c>
      <c r="G15" s="18" t="s">
        <v>74</v>
      </c>
      <c r="H15" s="19">
        <f t="shared" si="14"/>
        <v>0</v>
      </c>
      <c r="I15" s="17" t="s">
        <v>76</v>
      </c>
      <c r="J15" s="18" t="s">
        <v>19</v>
      </c>
      <c r="K15" s="19" t="str">
        <f t="shared" si="15"/>
        <v>2</v>
      </c>
      <c r="L15" s="17" t="s">
        <v>74</v>
      </c>
      <c r="M15" s="18" t="s">
        <v>76</v>
      </c>
      <c r="N15" s="66" t="str">
        <f t="shared" si="16"/>
        <v>3</v>
      </c>
      <c r="O15" s="17" t="s">
        <v>74</v>
      </c>
      <c r="P15" s="18" t="s">
        <v>76</v>
      </c>
      <c r="Q15" s="19" t="str">
        <f t="shared" si="17"/>
        <v>3</v>
      </c>
      <c r="R15" s="17" t="s">
        <v>76</v>
      </c>
      <c r="S15" s="18" t="s">
        <v>19</v>
      </c>
      <c r="T15" s="19">
        <f t="shared" si="18"/>
        <v>0</v>
      </c>
      <c r="U15" s="17" t="s">
        <v>19</v>
      </c>
      <c r="V15" s="18" t="s">
        <v>76</v>
      </c>
      <c r="W15" s="66">
        <f t="shared" si="7"/>
        <v>0</v>
      </c>
      <c r="X15" s="17" t="s">
        <v>19</v>
      </c>
      <c r="Y15" s="18" t="s">
        <v>76</v>
      </c>
      <c r="Z15" s="85">
        <f>IF(OR(EXACT($X$7,X15)*(EXACT($Y$7,Y15)))=TRUE,$AO$9,IF(($Y$7-$X$7=Y15-X15),$AO$8,IF(OR(EXACT($X$7&gt;$Y$7,X15&gt;Y15)*EXACT($X$7=$Y$7,X15=Y15)*EXACT($X$7&lt;$Y$7,X15&lt;Y15)),$AO$7,0)))*2*2</f>
        <v>0</v>
      </c>
      <c r="AA15" s="17" t="s">
        <v>19</v>
      </c>
      <c r="AB15" s="18" t="s">
        <v>74</v>
      </c>
      <c r="AC15" s="19" t="str">
        <f t="shared" si="19"/>
        <v>2</v>
      </c>
      <c r="AD15" s="28"/>
      <c r="AE15" s="26"/>
      <c r="AF15" s="19"/>
      <c r="AG15" s="21">
        <f t="shared" si="20"/>
        <v>10</v>
      </c>
      <c r="AH15" s="22">
        <f>'17.Spieltag'!AJ15</f>
        <v>169</v>
      </c>
      <c r="AI15" s="29">
        <f>'17.Spieltag'!AK15</f>
        <v>12</v>
      </c>
      <c r="AJ15" s="24">
        <f t="shared" si="21"/>
        <v>179</v>
      </c>
      <c r="AK15" s="25">
        <f t="shared" si="11"/>
        <v>13</v>
      </c>
      <c r="AL15" s="1"/>
    </row>
    <row r="16" spans="1:42" ht="24.9" customHeight="1" thickBot="1">
      <c r="A16" s="29">
        <f t="shared" si="12"/>
        <v>12</v>
      </c>
      <c r="B16" s="21" t="s">
        <v>87</v>
      </c>
      <c r="C16" s="17" t="s">
        <v>19</v>
      </c>
      <c r="D16" s="18" t="s">
        <v>74</v>
      </c>
      <c r="E16" s="19" t="str">
        <f t="shared" si="13"/>
        <v>2</v>
      </c>
      <c r="F16" s="17" t="s">
        <v>2</v>
      </c>
      <c r="G16" s="18" t="s">
        <v>74</v>
      </c>
      <c r="H16" s="19">
        <f t="shared" si="14"/>
        <v>0</v>
      </c>
      <c r="I16" s="17" t="s">
        <v>74</v>
      </c>
      <c r="J16" s="18" t="s">
        <v>2</v>
      </c>
      <c r="K16" s="19" t="str">
        <f t="shared" si="15"/>
        <v>2</v>
      </c>
      <c r="L16" s="17" t="s">
        <v>74</v>
      </c>
      <c r="M16" s="18" t="s">
        <v>74</v>
      </c>
      <c r="N16" s="66">
        <f t="shared" si="16"/>
        <v>0</v>
      </c>
      <c r="O16" s="17" t="s">
        <v>19</v>
      </c>
      <c r="P16" s="18" t="s">
        <v>74</v>
      </c>
      <c r="Q16" s="19" t="str">
        <f t="shared" si="17"/>
        <v>5</v>
      </c>
      <c r="R16" s="17" t="s">
        <v>76</v>
      </c>
      <c r="S16" s="18" t="s">
        <v>2</v>
      </c>
      <c r="T16" s="19">
        <f t="shared" si="18"/>
        <v>0</v>
      </c>
      <c r="U16" s="17" t="s">
        <v>19</v>
      </c>
      <c r="V16" s="18" t="s">
        <v>74</v>
      </c>
      <c r="W16" s="66">
        <f t="shared" si="7"/>
        <v>0</v>
      </c>
      <c r="X16" s="17" t="s">
        <v>74</v>
      </c>
      <c r="Y16" s="18" t="s">
        <v>2</v>
      </c>
      <c r="Z16" s="86">
        <f t="shared" si="22"/>
        <v>4</v>
      </c>
      <c r="AA16" s="17" t="s">
        <v>19</v>
      </c>
      <c r="AB16" s="18" t="s">
        <v>76</v>
      </c>
      <c r="AC16" s="19" t="str">
        <f t="shared" si="19"/>
        <v>2</v>
      </c>
      <c r="AD16" s="28"/>
      <c r="AE16" s="26"/>
      <c r="AF16" s="19"/>
      <c r="AG16" s="21">
        <f t="shared" si="20"/>
        <v>15</v>
      </c>
      <c r="AH16" s="22">
        <f>'17.Spieltag'!AJ16</f>
        <v>167</v>
      </c>
      <c r="AI16" s="29">
        <f>'17.Spieltag'!AK16</f>
        <v>13</v>
      </c>
      <c r="AJ16" s="24">
        <f t="shared" si="21"/>
        <v>182</v>
      </c>
      <c r="AK16" s="25">
        <f t="shared" si="11"/>
        <v>12</v>
      </c>
      <c r="AL16" s="1"/>
    </row>
    <row r="17" spans="1:38" ht="24.9" customHeight="1" thickBot="1">
      <c r="A17" s="29">
        <f t="shared" si="12"/>
        <v>15</v>
      </c>
      <c r="B17" s="21" t="s">
        <v>80</v>
      </c>
      <c r="C17" s="17" t="s">
        <v>2</v>
      </c>
      <c r="D17" s="18" t="s">
        <v>19</v>
      </c>
      <c r="E17" s="19" t="str">
        <f t="shared" si="13"/>
        <v>2</v>
      </c>
      <c r="F17" s="17" t="s">
        <v>74</v>
      </c>
      <c r="G17" s="18" t="s">
        <v>74</v>
      </c>
      <c r="H17" s="19">
        <f t="shared" si="14"/>
        <v>0</v>
      </c>
      <c r="I17" s="17" t="s">
        <v>76</v>
      </c>
      <c r="J17" s="18" t="s">
        <v>19</v>
      </c>
      <c r="K17" s="19" t="str">
        <f t="shared" si="15"/>
        <v>2</v>
      </c>
      <c r="L17" s="17" t="s">
        <v>74</v>
      </c>
      <c r="M17" s="18" t="s">
        <v>2</v>
      </c>
      <c r="N17" s="66">
        <f t="shared" si="16"/>
        <v>0</v>
      </c>
      <c r="O17" s="17" t="s">
        <v>2</v>
      </c>
      <c r="P17" s="18" t="s">
        <v>19</v>
      </c>
      <c r="Q17" s="19" t="str">
        <f t="shared" si="17"/>
        <v>3</v>
      </c>
      <c r="R17" s="17" t="s">
        <v>76</v>
      </c>
      <c r="S17" s="18" t="s">
        <v>19</v>
      </c>
      <c r="T17" s="19">
        <f t="shared" si="18"/>
        <v>0</v>
      </c>
      <c r="U17" s="17" t="s">
        <v>19</v>
      </c>
      <c r="V17" s="18" t="s">
        <v>20</v>
      </c>
      <c r="W17" s="66" t="str">
        <f t="shared" si="7"/>
        <v>3</v>
      </c>
      <c r="X17" s="17" t="s">
        <v>106</v>
      </c>
      <c r="Y17" s="18" t="s">
        <v>76</v>
      </c>
      <c r="Z17" s="85">
        <f>IF(OR(EXACT($X$7,X17)*(EXACT($Y$7,Y17)))=TRUE,$AO$9,IF(($Y$7-$X$7=Y17-X17),$AO$8,IF(OR(EXACT($X$7&gt;$Y$7,X17&gt;Y17)*EXACT($X$7=$Y$7,X17=Y17)*EXACT($X$7&lt;$Y$7,X17&lt;Y17)),$AO$7,0)))*2*2</f>
        <v>0</v>
      </c>
      <c r="AA17" s="17" t="s">
        <v>77</v>
      </c>
      <c r="AB17" s="18" t="s">
        <v>74</v>
      </c>
      <c r="AC17" s="19" t="str">
        <f t="shared" si="19"/>
        <v>3</v>
      </c>
      <c r="AD17" s="28"/>
      <c r="AE17" s="26"/>
      <c r="AF17" s="19"/>
      <c r="AG17" s="21">
        <f t="shared" si="20"/>
        <v>13</v>
      </c>
      <c r="AH17" s="22">
        <f>'17.Spieltag'!AJ17</f>
        <v>160</v>
      </c>
      <c r="AI17" s="29">
        <f>'17.Spieltag'!AK17</f>
        <v>16</v>
      </c>
      <c r="AJ17" s="24">
        <f t="shared" si="21"/>
        <v>173</v>
      </c>
      <c r="AK17" s="25">
        <f t="shared" si="11"/>
        <v>15</v>
      </c>
      <c r="AL17" s="1"/>
    </row>
    <row r="18" spans="1:38" ht="24.9" customHeight="1" thickBot="1">
      <c r="A18" s="29">
        <f t="shared" si="12"/>
        <v>20</v>
      </c>
      <c r="B18" s="21" t="s">
        <v>84</v>
      </c>
      <c r="C18" s="17"/>
      <c r="D18" s="18"/>
      <c r="E18" s="19"/>
      <c r="F18" s="17" t="s">
        <v>19</v>
      </c>
      <c r="G18" s="18" t="s">
        <v>74</v>
      </c>
      <c r="H18" s="19">
        <f t="shared" si="14"/>
        <v>0</v>
      </c>
      <c r="I18" s="17" t="s">
        <v>74</v>
      </c>
      <c r="J18" s="18" t="s">
        <v>19</v>
      </c>
      <c r="K18" s="19" t="str">
        <f t="shared" si="15"/>
        <v>2</v>
      </c>
      <c r="L18" s="17" t="s">
        <v>74</v>
      </c>
      <c r="M18" s="18" t="s">
        <v>19</v>
      </c>
      <c r="N18" s="66">
        <f t="shared" si="16"/>
        <v>0</v>
      </c>
      <c r="O18" s="17" t="s">
        <v>19</v>
      </c>
      <c r="P18" s="18" t="s">
        <v>74</v>
      </c>
      <c r="Q18" s="19" t="str">
        <f t="shared" si="17"/>
        <v>5</v>
      </c>
      <c r="R18" s="17" t="s">
        <v>76</v>
      </c>
      <c r="S18" s="18" t="s">
        <v>2</v>
      </c>
      <c r="T18" s="19">
        <f t="shared" si="18"/>
        <v>0</v>
      </c>
      <c r="U18" s="17" t="s">
        <v>74</v>
      </c>
      <c r="V18" s="18" t="s">
        <v>74</v>
      </c>
      <c r="W18" s="66">
        <f t="shared" si="7"/>
        <v>0</v>
      </c>
      <c r="X18" s="17" t="s">
        <v>74</v>
      </c>
      <c r="Y18" s="18" t="s">
        <v>76</v>
      </c>
      <c r="Z18" s="85">
        <f>IF(OR(EXACT($X$7,X18)*(EXACT($Y$7,Y18)))=TRUE,$AO$9,IF(($Y$7-$X$7=Y18-X18),$AO$8,IF(OR(EXACT($X$7&gt;$Y$7,X18&gt;Y18)*EXACT($X$7=$Y$7,X18=Y18)*EXACT($X$7&lt;$Y$7,X18&lt;Y18)),$AO$7,0)))*2*2</f>
        <v>0</v>
      </c>
      <c r="AA18" s="17" t="s">
        <v>19</v>
      </c>
      <c r="AB18" s="18" t="s">
        <v>74</v>
      </c>
      <c r="AC18" s="19" t="str">
        <f t="shared" si="19"/>
        <v>2</v>
      </c>
      <c r="AD18" s="28"/>
      <c r="AE18" s="26"/>
      <c r="AF18" s="19"/>
      <c r="AG18" s="21">
        <f t="shared" si="20"/>
        <v>9</v>
      </c>
      <c r="AH18" s="22">
        <f>'17.Spieltag'!AJ18</f>
        <v>103</v>
      </c>
      <c r="AI18" s="29">
        <f>'17.Spieltag'!AK18</f>
        <v>20</v>
      </c>
      <c r="AJ18" s="24">
        <f t="shared" si="21"/>
        <v>112</v>
      </c>
      <c r="AK18" s="25">
        <f t="shared" si="11"/>
        <v>20</v>
      </c>
      <c r="AL18" s="1"/>
    </row>
    <row r="19" spans="1:38" ht="24.9" customHeight="1" thickBot="1">
      <c r="A19" s="29">
        <f t="shared" si="12"/>
        <v>13</v>
      </c>
      <c r="B19" s="21" t="s">
        <v>89</v>
      </c>
      <c r="C19" s="17" t="s">
        <v>74</v>
      </c>
      <c r="D19" s="18" t="s">
        <v>19</v>
      </c>
      <c r="E19" s="19">
        <f t="shared" si="13"/>
        <v>0</v>
      </c>
      <c r="F19" s="17" t="s">
        <v>74</v>
      </c>
      <c r="G19" s="18" t="s">
        <v>74</v>
      </c>
      <c r="H19" s="19">
        <f t="shared" si="14"/>
        <v>0</v>
      </c>
      <c r="I19" s="17" t="s">
        <v>76</v>
      </c>
      <c r="J19" s="18" t="s">
        <v>19</v>
      </c>
      <c r="K19" s="19" t="str">
        <f t="shared" si="15"/>
        <v>2</v>
      </c>
      <c r="L19" s="17" t="s">
        <v>19</v>
      </c>
      <c r="M19" s="18" t="s">
        <v>19</v>
      </c>
      <c r="N19" s="66">
        <f t="shared" si="16"/>
        <v>0</v>
      </c>
      <c r="O19" s="17" t="s">
        <v>2</v>
      </c>
      <c r="P19" s="18" t="s">
        <v>74</v>
      </c>
      <c r="Q19" s="19" t="str">
        <f t="shared" si="17"/>
        <v>2</v>
      </c>
      <c r="R19" s="17" t="s">
        <v>76</v>
      </c>
      <c r="S19" s="18" t="s">
        <v>20</v>
      </c>
      <c r="T19" s="85">
        <f>IF(OR(EXACT($R$7,R19)*(EXACT($S$7,S19)))=TRUE,$AO$9,IF(($S$7-$R$7=S19-R19),$AO$8,IF(OR(EXACT($R$7&gt;$S$7,R19&gt;S19)*EXACT($R$7=$S$7,R19=S19)*EXACT($R$7&lt;$S$7,R19&lt;S19)),$AO$7,0)))*2</f>
        <v>0</v>
      </c>
      <c r="U19" s="17" t="s">
        <v>2</v>
      </c>
      <c r="V19" s="18" t="s">
        <v>74</v>
      </c>
      <c r="W19" s="66">
        <f t="shared" si="7"/>
        <v>0</v>
      </c>
      <c r="X19" s="17" t="s">
        <v>76</v>
      </c>
      <c r="Y19" s="18" t="s">
        <v>77</v>
      </c>
      <c r="Z19" s="19">
        <f t="shared" si="22"/>
        <v>10</v>
      </c>
      <c r="AA19" s="17" t="s">
        <v>19</v>
      </c>
      <c r="AB19" s="18" t="s">
        <v>74</v>
      </c>
      <c r="AC19" s="19" t="str">
        <f t="shared" si="19"/>
        <v>2</v>
      </c>
      <c r="AD19" s="28"/>
      <c r="AE19" s="26"/>
      <c r="AF19" s="19"/>
      <c r="AG19" s="21">
        <f t="shared" si="20"/>
        <v>16</v>
      </c>
      <c r="AH19" s="22">
        <f>'17.Spieltag'!AJ19</f>
        <v>163</v>
      </c>
      <c r="AI19" s="29">
        <f>'17.Spieltag'!AK19</f>
        <v>14</v>
      </c>
      <c r="AJ19" s="24">
        <f t="shared" si="21"/>
        <v>179</v>
      </c>
      <c r="AK19" s="25">
        <f t="shared" si="11"/>
        <v>13</v>
      </c>
      <c r="AL19" s="1"/>
    </row>
    <row r="20" spans="1:38" ht="24.9" customHeight="1" thickBot="1">
      <c r="A20" s="29">
        <f t="shared" si="12"/>
        <v>9</v>
      </c>
      <c r="B20" s="21" t="s">
        <v>83</v>
      </c>
      <c r="C20" s="17" t="s">
        <v>2</v>
      </c>
      <c r="D20" s="18" t="s">
        <v>76</v>
      </c>
      <c r="E20" s="85">
        <f>IF(OR(EXACT($C$7,C20)*(EXACT($D$7,D20)))=TRUE,$AO$9,IF(($D$7-$C$7=D20-C20),$AO$8,IF(OR(EXACT($C$7&gt;$D$7,C20&gt;D20)*EXACT($C$7=$D$7,C20=D20)*EXACT($C$7&lt;$D$7,C20&lt;D20)),$AO$7,0)))*2</f>
        <v>4</v>
      </c>
      <c r="F20" s="17" t="s">
        <v>74</v>
      </c>
      <c r="G20" s="18" t="s">
        <v>74</v>
      </c>
      <c r="H20" s="19">
        <f t="shared" si="14"/>
        <v>0</v>
      </c>
      <c r="I20" s="17" t="s">
        <v>74</v>
      </c>
      <c r="J20" s="18" t="s">
        <v>76</v>
      </c>
      <c r="K20" s="19">
        <f t="shared" si="15"/>
        <v>0</v>
      </c>
      <c r="L20" s="17" t="s">
        <v>76</v>
      </c>
      <c r="M20" s="18" t="s">
        <v>19</v>
      </c>
      <c r="N20" s="66">
        <f t="shared" si="16"/>
        <v>0</v>
      </c>
      <c r="O20" s="17" t="s">
        <v>74</v>
      </c>
      <c r="P20" s="18" t="s">
        <v>19</v>
      </c>
      <c r="Q20" s="19">
        <f t="shared" si="17"/>
        <v>0</v>
      </c>
      <c r="R20" s="17" t="s">
        <v>76</v>
      </c>
      <c r="S20" s="18" t="s">
        <v>19</v>
      </c>
      <c r="T20" s="19">
        <f t="shared" si="18"/>
        <v>0</v>
      </c>
      <c r="U20" s="17" t="s">
        <v>76</v>
      </c>
      <c r="V20" s="18" t="s">
        <v>74</v>
      </c>
      <c r="W20" s="66" t="str">
        <f t="shared" si="7"/>
        <v>2</v>
      </c>
      <c r="X20" s="17" t="s">
        <v>74</v>
      </c>
      <c r="Y20" s="18" t="s">
        <v>76</v>
      </c>
      <c r="Z20" s="19">
        <f t="shared" si="22"/>
        <v>0</v>
      </c>
      <c r="AA20" s="17" t="s">
        <v>74</v>
      </c>
      <c r="AB20" s="18" t="s">
        <v>74</v>
      </c>
      <c r="AC20" s="19">
        <f t="shared" si="19"/>
        <v>0</v>
      </c>
      <c r="AD20" s="28"/>
      <c r="AE20" s="26"/>
      <c r="AF20" s="19"/>
      <c r="AG20" s="21">
        <f t="shared" si="20"/>
        <v>6</v>
      </c>
      <c r="AH20" s="22">
        <f>'17.Spieltag'!AJ20</f>
        <v>180</v>
      </c>
      <c r="AI20" s="29">
        <f>'17.Spieltag'!AK20</f>
        <v>10</v>
      </c>
      <c r="AJ20" s="24">
        <f t="shared" si="21"/>
        <v>186</v>
      </c>
      <c r="AK20" s="25">
        <f t="shared" si="11"/>
        <v>9</v>
      </c>
      <c r="AL20" s="1"/>
    </row>
    <row r="21" spans="1:38" ht="24.9" customHeight="1" thickBot="1">
      <c r="A21" s="29">
        <f t="shared" si="12"/>
        <v>2</v>
      </c>
      <c r="B21" s="21" t="s">
        <v>86</v>
      </c>
      <c r="C21" s="17" t="s">
        <v>19</v>
      </c>
      <c r="D21" s="18" t="s">
        <v>74</v>
      </c>
      <c r="E21" s="19" t="str">
        <f t="shared" si="13"/>
        <v>2</v>
      </c>
      <c r="F21" s="17" t="s">
        <v>2</v>
      </c>
      <c r="G21" s="18" t="s">
        <v>74</v>
      </c>
      <c r="H21" s="19">
        <f t="shared" si="14"/>
        <v>0</v>
      </c>
      <c r="I21" s="17" t="s">
        <v>76</v>
      </c>
      <c r="J21" s="18" t="s">
        <v>19</v>
      </c>
      <c r="K21" s="19" t="str">
        <f t="shared" si="15"/>
        <v>2</v>
      </c>
      <c r="L21" s="17" t="s">
        <v>76</v>
      </c>
      <c r="M21" s="18" t="s">
        <v>74</v>
      </c>
      <c r="N21" s="66">
        <f t="shared" si="16"/>
        <v>0</v>
      </c>
      <c r="O21" s="17" t="s">
        <v>19</v>
      </c>
      <c r="P21" s="18" t="s">
        <v>74</v>
      </c>
      <c r="Q21" s="19" t="str">
        <f t="shared" si="17"/>
        <v>5</v>
      </c>
      <c r="R21" s="17" t="s">
        <v>76</v>
      </c>
      <c r="S21" s="18" t="s">
        <v>19</v>
      </c>
      <c r="T21" s="19">
        <f t="shared" si="18"/>
        <v>0</v>
      </c>
      <c r="U21" s="17" t="s">
        <v>74</v>
      </c>
      <c r="V21" s="18" t="s">
        <v>19</v>
      </c>
      <c r="W21" s="66" t="str">
        <f t="shared" si="7"/>
        <v>2</v>
      </c>
      <c r="X21" s="17" t="s">
        <v>74</v>
      </c>
      <c r="Y21" s="18" t="s">
        <v>74</v>
      </c>
      <c r="Z21" s="85">
        <f>IF(OR(EXACT($X$7,X21)*(EXACT($Y$7,Y21)))=TRUE,$AO$9,IF(($Y$7-$X$7=Y21-X21),$AO$8,IF(OR(EXACT($X$7&gt;$Y$7,X21&gt;Y21)*EXACT($X$7=$Y$7,X21=Y21)*EXACT($X$7&lt;$Y$7,X21&lt;Y21)),$AO$7,0)))*2*2</f>
        <v>0</v>
      </c>
      <c r="AA21" s="17" t="s">
        <v>19</v>
      </c>
      <c r="AB21" s="18" t="s">
        <v>76</v>
      </c>
      <c r="AC21" s="19" t="str">
        <f t="shared" si="19"/>
        <v>2</v>
      </c>
      <c r="AD21" s="28"/>
      <c r="AE21" s="26"/>
      <c r="AF21" s="19"/>
      <c r="AG21" s="21">
        <f t="shared" si="20"/>
        <v>13</v>
      </c>
      <c r="AH21" s="22">
        <f>'17.Spieltag'!AJ21</f>
        <v>208</v>
      </c>
      <c r="AI21" s="29">
        <f>'17.Spieltag'!AK21</f>
        <v>2</v>
      </c>
      <c r="AJ21" s="24">
        <f t="shared" si="21"/>
        <v>221</v>
      </c>
      <c r="AK21" s="25">
        <f t="shared" si="11"/>
        <v>2</v>
      </c>
      <c r="AL21" s="1"/>
    </row>
    <row r="22" spans="1:38" ht="24.9" customHeight="1" thickBot="1">
      <c r="A22" s="29">
        <f t="shared" si="12"/>
        <v>16</v>
      </c>
      <c r="B22" s="21" t="s">
        <v>96</v>
      </c>
      <c r="C22" s="17" t="s">
        <v>19</v>
      </c>
      <c r="D22" s="18" t="s">
        <v>74</v>
      </c>
      <c r="E22" s="19" t="str">
        <f t="shared" si="13"/>
        <v>2</v>
      </c>
      <c r="F22" s="17" t="s">
        <v>19</v>
      </c>
      <c r="G22" s="18" t="s">
        <v>76</v>
      </c>
      <c r="H22" s="19">
        <f t="shared" si="14"/>
        <v>0</v>
      </c>
      <c r="I22" s="17" t="s">
        <v>74</v>
      </c>
      <c r="J22" s="18" t="s">
        <v>19</v>
      </c>
      <c r="K22" s="19" t="str">
        <f t="shared" si="15"/>
        <v>2</v>
      </c>
      <c r="L22" s="17" t="s">
        <v>76</v>
      </c>
      <c r="M22" s="18" t="s">
        <v>19</v>
      </c>
      <c r="N22" s="66">
        <f t="shared" si="16"/>
        <v>0</v>
      </c>
      <c r="O22" s="17" t="s">
        <v>2</v>
      </c>
      <c r="P22" s="18" t="s">
        <v>19</v>
      </c>
      <c r="Q22" s="19" t="str">
        <f t="shared" si="17"/>
        <v>3</v>
      </c>
      <c r="R22" s="17" t="s">
        <v>76</v>
      </c>
      <c r="S22" s="18" t="s">
        <v>2</v>
      </c>
      <c r="T22" s="19">
        <f t="shared" si="18"/>
        <v>0</v>
      </c>
      <c r="U22" s="17" t="s">
        <v>76</v>
      </c>
      <c r="V22" s="18" t="s">
        <v>74</v>
      </c>
      <c r="W22" s="66" t="str">
        <f t="shared" si="7"/>
        <v>2</v>
      </c>
      <c r="X22" s="17" t="s">
        <v>74</v>
      </c>
      <c r="Y22" s="18" t="s">
        <v>74</v>
      </c>
      <c r="Z22" s="85">
        <f>IF(OR(EXACT($X$7,X22)*(EXACT($Y$7,Y22)))=TRUE,$AO$9,IF(($Y$7-$X$7=Y22-X22),$AO$8,IF(OR(EXACT($X$7&gt;$Y$7,X22&gt;Y22)*EXACT($X$7=$Y$7,X22=Y22)*EXACT($X$7&lt;$Y$7,X22&lt;Y22)),$AO$7,0)))*2*2</f>
        <v>0</v>
      </c>
      <c r="AA22" s="17" t="s">
        <v>2</v>
      </c>
      <c r="AB22" s="18" t="s">
        <v>76</v>
      </c>
      <c r="AC22" s="19" t="str">
        <f t="shared" si="19"/>
        <v>5</v>
      </c>
      <c r="AD22" s="28"/>
      <c r="AE22" s="26"/>
      <c r="AF22" s="19"/>
      <c r="AG22" s="21">
        <f t="shared" si="20"/>
        <v>14</v>
      </c>
      <c r="AH22" s="22">
        <f>'17.Spieltag'!AJ22</f>
        <v>155</v>
      </c>
      <c r="AI22" s="29">
        <f>'17.Spieltag'!AK22</f>
        <v>17</v>
      </c>
      <c r="AJ22" s="24">
        <f t="shared" si="21"/>
        <v>169</v>
      </c>
      <c r="AK22" s="25">
        <f t="shared" si="11"/>
        <v>16</v>
      </c>
      <c r="AL22" s="1"/>
    </row>
    <row r="23" spans="1:38" ht="24.9" customHeight="1" thickBot="1">
      <c r="A23" s="29">
        <f t="shared" si="12"/>
        <v>19</v>
      </c>
      <c r="B23" s="21" t="s">
        <v>94</v>
      </c>
      <c r="C23" s="17" t="s">
        <v>74</v>
      </c>
      <c r="D23" s="18" t="s">
        <v>2</v>
      </c>
      <c r="E23" s="19">
        <f t="shared" si="13"/>
        <v>0</v>
      </c>
      <c r="F23" s="17" t="s">
        <v>2</v>
      </c>
      <c r="G23" s="18" t="s">
        <v>74</v>
      </c>
      <c r="H23" s="19">
        <f t="shared" si="14"/>
        <v>0</v>
      </c>
      <c r="I23" s="17" t="s">
        <v>76</v>
      </c>
      <c r="J23" s="18" t="s">
        <v>19</v>
      </c>
      <c r="K23" s="19" t="str">
        <f t="shared" si="15"/>
        <v>2</v>
      </c>
      <c r="L23" s="17" t="s">
        <v>19</v>
      </c>
      <c r="M23" s="18" t="s">
        <v>76</v>
      </c>
      <c r="N23" s="66" t="str">
        <f t="shared" si="16"/>
        <v>2</v>
      </c>
      <c r="O23" s="17" t="s">
        <v>2</v>
      </c>
      <c r="P23" s="18" t="s">
        <v>74</v>
      </c>
      <c r="Q23" s="19" t="str">
        <f t="shared" si="17"/>
        <v>2</v>
      </c>
      <c r="R23" s="17" t="s">
        <v>76</v>
      </c>
      <c r="S23" s="18" t="s">
        <v>77</v>
      </c>
      <c r="T23" s="19">
        <f t="shared" si="18"/>
        <v>0</v>
      </c>
      <c r="U23" s="17" t="s">
        <v>19</v>
      </c>
      <c r="V23" s="18" t="s">
        <v>19</v>
      </c>
      <c r="W23" s="66">
        <f t="shared" si="7"/>
        <v>0</v>
      </c>
      <c r="X23" s="17" t="s">
        <v>74</v>
      </c>
      <c r="Y23" s="18" t="s">
        <v>74</v>
      </c>
      <c r="Z23" s="85">
        <f>IF(OR(EXACT($X$7,X23)*(EXACT($Y$7,Y23)))=TRUE,$AO$9,IF(($Y$7-$X$7=Y23-X23),$AO$8,IF(OR(EXACT($X$7&gt;$Y$7,X23&gt;Y23)*EXACT($X$7=$Y$7,X23=Y23)*EXACT($X$7&lt;$Y$7,X23&lt;Y23)),$AO$7,0)))*2*2</f>
        <v>0</v>
      </c>
      <c r="AA23" s="17" t="s">
        <v>19</v>
      </c>
      <c r="AB23" s="18" t="s">
        <v>76</v>
      </c>
      <c r="AC23" s="19" t="str">
        <f t="shared" si="19"/>
        <v>2</v>
      </c>
      <c r="AD23" s="28"/>
      <c r="AE23" s="26"/>
      <c r="AF23" s="19"/>
      <c r="AG23" s="21">
        <f t="shared" si="20"/>
        <v>8</v>
      </c>
      <c r="AH23" s="22">
        <f>'17.Spieltag'!AJ23</f>
        <v>130</v>
      </c>
      <c r="AI23" s="29">
        <f>'17.Spieltag'!AK23</f>
        <v>19</v>
      </c>
      <c r="AJ23" s="24">
        <f t="shared" si="21"/>
        <v>138</v>
      </c>
      <c r="AK23" s="25">
        <f t="shared" si="11"/>
        <v>19</v>
      </c>
      <c r="AL23" s="1"/>
    </row>
    <row r="24" spans="1:38" ht="24.9" customHeight="1" thickBot="1">
      <c r="A24" s="29">
        <f t="shared" si="12"/>
        <v>18</v>
      </c>
      <c r="B24" s="21" t="s">
        <v>92</v>
      </c>
      <c r="C24" s="17"/>
      <c r="D24" s="18"/>
      <c r="E24" s="19"/>
      <c r="F24" s="17"/>
      <c r="G24" s="18"/>
      <c r="H24" s="19"/>
      <c r="I24" s="17"/>
      <c r="J24" s="18"/>
      <c r="K24" s="19"/>
      <c r="L24" s="17"/>
      <c r="M24" s="18"/>
      <c r="N24" s="66"/>
      <c r="O24" s="17"/>
      <c r="P24" s="18"/>
      <c r="Q24" s="19"/>
      <c r="R24" s="17"/>
      <c r="S24" s="18"/>
      <c r="T24" s="19"/>
      <c r="U24" s="17"/>
      <c r="V24" s="18"/>
      <c r="W24" s="66"/>
      <c r="X24" s="17"/>
      <c r="Y24" s="18"/>
      <c r="Z24" s="19"/>
      <c r="AA24" s="17"/>
      <c r="AB24" s="18"/>
      <c r="AC24" s="19"/>
      <c r="AD24" s="28"/>
      <c r="AE24" s="26"/>
      <c r="AF24" s="19"/>
      <c r="AG24" s="21">
        <f t="shared" si="20"/>
        <v>0</v>
      </c>
      <c r="AH24" s="22">
        <f>'17.Spieltag'!AJ24</f>
        <v>144</v>
      </c>
      <c r="AI24" s="29">
        <f>'17.Spieltag'!AK24</f>
        <v>18</v>
      </c>
      <c r="AJ24" s="24">
        <f t="shared" si="21"/>
        <v>144</v>
      </c>
      <c r="AK24" s="25">
        <f t="shared" si="11"/>
        <v>18</v>
      </c>
      <c r="AL24" s="1"/>
    </row>
    <row r="25" spans="1:38" ht="24.9" customHeight="1" thickBot="1">
      <c r="A25" s="29">
        <f t="shared" si="12"/>
        <v>8</v>
      </c>
      <c r="B25" s="21" t="s">
        <v>78</v>
      </c>
      <c r="C25" s="17" t="s">
        <v>19</v>
      </c>
      <c r="D25" s="18" t="s">
        <v>74</v>
      </c>
      <c r="E25" s="19" t="str">
        <f t="shared" si="13"/>
        <v>2</v>
      </c>
      <c r="F25" s="17" t="s">
        <v>2</v>
      </c>
      <c r="G25" s="18" t="s">
        <v>74</v>
      </c>
      <c r="H25" s="19">
        <f t="shared" si="14"/>
        <v>0</v>
      </c>
      <c r="I25" s="17" t="s">
        <v>76</v>
      </c>
      <c r="J25" s="18" t="s">
        <v>74</v>
      </c>
      <c r="K25" s="19" t="str">
        <f t="shared" si="15"/>
        <v>2</v>
      </c>
      <c r="L25" s="17" t="s">
        <v>19</v>
      </c>
      <c r="M25" s="18" t="s">
        <v>19</v>
      </c>
      <c r="N25" s="66">
        <f t="shared" si="16"/>
        <v>0</v>
      </c>
      <c r="O25" s="17" t="s">
        <v>74</v>
      </c>
      <c r="P25" s="18" t="s">
        <v>76</v>
      </c>
      <c r="Q25" s="19" t="str">
        <f t="shared" si="17"/>
        <v>3</v>
      </c>
      <c r="R25" s="17" t="s">
        <v>76</v>
      </c>
      <c r="S25" s="18" t="s">
        <v>19</v>
      </c>
      <c r="T25" s="19">
        <f t="shared" si="18"/>
        <v>0</v>
      </c>
      <c r="U25" s="17" t="s">
        <v>74</v>
      </c>
      <c r="V25" s="18" t="s">
        <v>74</v>
      </c>
      <c r="W25" s="66">
        <f t="shared" si="7"/>
        <v>0</v>
      </c>
      <c r="X25" s="17" t="s">
        <v>74</v>
      </c>
      <c r="Y25" s="18" t="s">
        <v>76</v>
      </c>
      <c r="Z25" s="85">
        <f>IF(OR(EXACT($X$7,X25)*(EXACT($Y$7,Y25)))=TRUE,$AO$9,IF(($Y$7-$X$7=Y25-X25),$AO$8,IF(OR(EXACT($X$7&gt;$Y$7,X25&gt;Y25)*EXACT($X$7=$Y$7,X25=Y25)*EXACT($X$7&lt;$Y$7,X25&lt;Y25)),$AO$7,0)))*2*2</f>
        <v>0</v>
      </c>
      <c r="AA25" s="17" t="s">
        <v>74</v>
      </c>
      <c r="AB25" s="18" t="s">
        <v>76</v>
      </c>
      <c r="AC25" s="19" t="str">
        <f t="shared" si="19"/>
        <v>2</v>
      </c>
      <c r="AD25" s="28"/>
      <c r="AE25" s="26"/>
      <c r="AF25" s="19"/>
      <c r="AG25" s="21">
        <f t="shared" si="20"/>
        <v>9</v>
      </c>
      <c r="AH25" s="22">
        <f>'17.Spieltag'!AJ25</f>
        <v>183</v>
      </c>
      <c r="AI25" s="29">
        <f>'17.Spieltag'!AK25</f>
        <v>6</v>
      </c>
      <c r="AJ25" s="24">
        <f t="shared" si="21"/>
        <v>192</v>
      </c>
      <c r="AK25" s="25">
        <f t="shared" si="11"/>
        <v>8</v>
      </c>
      <c r="AL25" s="1"/>
    </row>
    <row r="26" spans="1:38" ht="28.2" customHeight="1" thickBot="1">
      <c r="A26" s="29">
        <f t="shared" si="12"/>
        <v>11</v>
      </c>
      <c r="B26" s="21" t="s">
        <v>82</v>
      </c>
      <c r="C26" s="17" t="s">
        <v>19</v>
      </c>
      <c r="D26" s="18" t="s">
        <v>76</v>
      </c>
      <c r="E26" s="19" t="str">
        <f t="shared" si="13"/>
        <v>3</v>
      </c>
      <c r="F26" s="17" t="s">
        <v>19</v>
      </c>
      <c r="G26" s="18" t="s">
        <v>74</v>
      </c>
      <c r="H26" s="19">
        <f t="shared" si="14"/>
        <v>0</v>
      </c>
      <c r="I26" s="17" t="s">
        <v>74</v>
      </c>
      <c r="J26" s="18" t="s">
        <v>74</v>
      </c>
      <c r="K26" s="19">
        <f t="shared" si="15"/>
        <v>0</v>
      </c>
      <c r="L26" s="17" t="s">
        <v>74</v>
      </c>
      <c r="M26" s="18" t="s">
        <v>74</v>
      </c>
      <c r="N26" s="66">
        <f t="shared" si="16"/>
        <v>0</v>
      </c>
      <c r="O26" s="17" t="s">
        <v>74</v>
      </c>
      <c r="P26" s="18" t="s">
        <v>19</v>
      </c>
      <c r="Q26" s="19">
        <f t="shared" si="17"/>
        <v>0</v>
      </c>
      <c r="R26" s="17" t="s">
        <v>76</v>
      </c>
      <c r="S26" s="18" t="s">
        <v>19</v>
      </c>
      <c r="T26" s="19">
        <f t="shared" si="18"/>
        <v>0</v>
      </c>
      <c r="U26" s="17" t="s">
        <v>19</v>
      </c>
      <c r="V26" s="18" t="s">
        <v>74</v>
      </c>
      <c r="W26" s="66">
        <f t="shared" si="7"/>
        <v>0</v>
      </c>
      <c r="X26" s="17" t="s">
        <v>74</v>
      </c>
      <c r="Y26" s="18" t="s">
        <v>74</v>
      </c>
      <c r="Z26" s="85">
        <f>IF(OR(EXACT($X$7,X26)*(EXACT($Y$7,Y26)))=TRUE,$AO$9,IF(($Y$7-$X$7=Y26-X26),$AO$8,IF(OR(EXACT($X$7&gt;$Y$7,X26&gt;Y26)*EXACT($X$7=$Y$7,X26=Y26)*EXACT($X$7&lt;$Y$7,X26&lt;Y26)),$AO$7,0)))*2*2</f>
        <v>0</v>
      </c>
      <c r="AA26" s="17" t="s">
        <v>19</v>
      </c>
      <c r="AB26" s="18" t="s">
        <v>76</v>
      </c>
      <c r="AC26" s="19" t="str">
        <f t="shared" si="19"/>
        <v>2</v>
      </c>
      <c r="AD26" s="28"/>
      <c r="AE26" s="26"/>
      <c r="AF26" s="19"/>
      <c r="AG26" s="21">
        <f t="shared" ref="AG26" si="23">E26+H26+K26+N26+Q26+T26+W26+Z26+AC26+AF26</f>
        <v>5</v>
      </c>
      <c r="AH26" s="22">
        <f>'17.Spieltag'!AJ26</f>
        <v>178</v>
      </c>
      <c r="AI26" s="29">
        <f>'17.Spieltag'!AK26</f>
        <v>11</v>
      </c>
      <c r="AJ26" s="24">
        <f t="shared" ref="AJ26" si="24">AG26+AH26</f>
        <v>183</v>
      </c>
      <c r="AK26" s="25">
        <f t="shared" si="11"/>
        <v>11</v>
      </c>
      <c r="AL26" s="1"/>
    </row>
    <row r="27" spans="1:38" ht="28.2" customHeight="1" thickBot="1">
      <c r="A27" s="29">
        <f>AK27</f>
        <v>6</v>
      </c>
      <c r="B27" s="21" t="s">
        <v>73</v>
      </c>
      <c r="C27" s="17" t="s">
        <v>19</v>
      </c>
      <c r="D27" s="18" t="s">
        <v>19</v>
      </c>
      <c r="E27" s="19">
        <f t="shared" si="13"/>
        <v>0</v>
      </c>
      <c r="F27" s="17" t="s">
        <v>19</v>
      </c>
      <c r="G27" s="18" t="s">
        <v>74</v>
      </c>
      <c r="H27" s="19">
        <f t="shared" si="14"/>
        <v>0</v>
      </c>
      <c r="I27" s="17" t="s">
        <v>74</v>
      </c>
      <c r="J27" s="18" t="s">
        <v>19</v>
      </c>
      <c r="K27" s="19" t="str">
        <f t="shared" si="15"/>
        <v>2</v>
      </c>
      <c r="L27" s="17" t="s">
        <v>74</v>
      </c>
      <c r="M27" s="18" t="s">
        <v>19</v>
      </c>
      <c r="N27" s="66">
        <f t="shared" si="16"/>
        <v>0</v>
      </c>
      <c r="O27" s="17" t="s">
        <v>19</v>
      </c>
      <c r="P27" s="18" t="s">
        <v>74</v>
      </c>
      <c r="Q27" s="19" t="str">
        <f t="shared" si="17"/>
        <v>5</v>
      </c>
      <c r="R27" s="17" t="s">
        <v>74</v>
      </c>
      <c r="S27" s="18" t="s">
        <v>2</v>
      </c>
      <c r="T27" s="19">
        <f t="shared" si="18"/>
        <v>0</v>
      </c>
      <c r="U27" s="17" t="s">
        <v>74</v>
      </c>
      <c r="V27" s="18" t="s">
        <v>19</v>
      </c>
      <c r="W27" s="66" t="str">
        <f t="shared" si="7"/>
        <v>2</v>
      </c>
      <c r="X27" s="17" t="s">
        <v>74</v>
      </c>
      <c r="Y27" s="18" t="s">
        <v>20</v>
      </c>
      <c r="Z27" s="86">
        <f>IF(OR(EXACT($X$7,X27)*(EXACT($Y$7,Y27)))=TRUE,$AO$9,IF(($Y$7-$X$7=Y27-X27),$AO$8,IF(OR(EXACT($X$7&gt;$Y$7,X27&gt;Y27)*EXACT($X$7=$Y$7,X27=Y27)*EXACT($X$7&lt;$Y$7,X27&lt;Y27)),$AO$7,0)))*2</f>
        <v>6</v>
      </c>
      <c r="AA27" s="17" t="s">
        <v>19</v>
      </c>
      <c r="AB27" s="18" t="s">
        <v>74</v>
      </c>
      <c r="AC27" s="19" t="str">
        <f t="shared" si="19"/>
        <v>2</v>
      </c>
      <c r="AD27" s="28"/>
      <c r="AE27" s="26"/>
      <c r="AF27" s="19"/>
      <c r="AG27" s="21">
        <f t="shared" ref="AG27" si="25">E27+H27+K27+N27+Q27+T27+W27+Z27+AC27+AF27</f>
        <v>17</v>
      </c>
      <c r="AH27" s="22">
        <f>'17.Spieltag'!AJ27</f>
        <v>181</v>
      </c>
      <c r="AI27" s="29">
        <f>'17.Spieltag'!AK27</f>
        <v>9</v>
      </c>
      <c r="AJ27" s="24">
        <f t="shared" ref="AJ27" si="26">AG27+AH27</f>
        <v>198</v>
      </c>
      <c r="AK27" s="25">
        <f t="shared" si="11"/>
        <v>6</v>
      </c>
      <c r="AL27" s="1"/>
    </row>
    <row r="28" spans="1:38" ht="28.2" customHeight="1">
      <c r="AL28" s="1"/>
    </row>
    <row r="29" spans="1:38" ht="28.2" customHeight="1">
      <c r="AL29" s="1"/>
    </row>
    <row r="30" spans="1:38" ht="28.2" customHeight="1">
      <c r="AL30" s="1"/>
    </row>
  </sheetData>
  <sortState xmlns:xlrd2="http://schemas.microsoft.com/office/spreadsheetml/2017/richdata2" ref="A8:AK25">
    <sortCondition ref="A8:A25"/>
  </sortState>
  <phoneticPr fontId="0" type="noConversion"/>
  <conditionalFormatting sqref="X4 C6 R4 F6 F4 I6 L6 L4 AA4 U6 O6 O4 I4 R6 C4 X6 U4 AA6">
    <cfRule type="cellIs" dxfId="85" priority="11" operator="equal">
      <formula>"Schalke 04"</formula>
    </cfRule>
  </conditionalFormatting>
  <conditionalFormatting sqref="A27">
    <cfRule type="colorScale" priority="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27">
    <cfRule type="colorScale" priority="1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8:B27">
    <cfRule type="expression" dxfId="84" priority="6">
      <formula>($AG8&gt;40)</formula>
    </cfRule>
  </conditionalFormatting>
  <conditionalFormatting sqref="A31:A1048576 A1:A3 A5:A26">
    <cfRule type="colorScale" priority="88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6:AL10">
    <cfRule type="top10" dxfId="83" priority="888" rank="3"/>
  </conditionalFormatting>
  <conditionalFormatting sqref="AI8:AI26">
    <cfRule type="colorScale" priority="127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G1:AG1048576">
    <cfRule type="top10" dxfId="82" priority="1" rank="3"/>
  </conditionalFormatting>
  <pageMargins left="0.19685039370078741" right="0" top="0" bottom="0" header="0.51181102362204722" footer="0.51181102362204722"/>
  <pageSetup paperSize="9" scale="85" orientation="landscape" horizontalDpi="4294967295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P30"/>
  <sheetViews>
    <sheetView topLeftCell="A19" workbookViewId="0">
      <selection activeCell="AG9" sqref="AG9"/>
    </sheetView>
  </sheetViews>
  <sheetFormatPr baseColWidth="10" defaultColWidth="11.44140625" defaultRowHeight="10.199999999999999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3.2">
      <c r="AC1" s="73"/>
      <c r="AD1" s="68"/>
      <c r="AE1" s="69"/>
      <c r="AF1" s="69"/>
      <c r="AK1" s="32"/>
    </row>
    <row r="2" spans="1:42" ht="13.2">
      <c r="B2" s="16"/>
      <c r="AC2" s="73"/>
      <c r="AD2" s="68"/>
      <c r="AE2" s="70"/>
      <c r="AF2" s="70"/>
    </row>
    <row r="3" spans="1:42" ht="11.4">
      <c r="B3" s="16"/>
      <c r="AC3" s="74"/>
      <c r="AD3" s="68"/>
      <c r="AE3" s="69"/>
      <c r="AF3" s="69"/>
    </row>
    <row r="4" spans="1:42" ht="16.2" thickBot="1">
      <c r="A4" s="2" t="s">
        <v>40</v>
      </c>
      <c r="B4" s="16"/>
      <c r="C4" s="68" t="s">
        <v>70</v>
      </c>
      <c r="F4" s="68" t="s">
        <v>15</v>
      </c>
      <c r="I4" s="68" t="s">
        <v>12</v>
      </c>
      <c r="L4" s="68" t="s">
        <v>14</v>
      </c>
      <c r="O4" s="68" t="s">
        <v>68</v>
      </c>
      <c r="R4" s="68" t="s">
        <v>57</v>
      </c>
      <c r="U4" s="68" t="s">
        <v>59</v>
      </c>
      <c r="X4" s="68" t="s">
        <v>69</v>
      </c>
      <c r="AA4" s="68" t="s">
        <v>16</v>
      </c>
      <c r="AD4" s="67"/>
      <c r="AE4" s="71"/>
      <c r="AF4" s="71"/>
      <c r="AK4" s="45"/>
    </row>
    <row r="5" spans="1:42" ht="13.8" thickBot="1">
      <c r="B5" s="16"/>
      <c r="F5" s="1"/>
      <c r="U5" s="13"/>
      <c r="AD5" s="67"/>
      <c r="AE5" s="71"/>
      <c r="AF5" s="71"/>
      <c r="AG5" s="83" t="s">
        <v>22</v>
      </c>
      <c r="AH5" s="30"/>
      <c r="AI5" s="30"/>
      <c r="AJ5" s="31"/>
      <c r="AK5" s="45"/>
      <c r="AL5" s="1"/>
    </row>
    <row r="6" spans="1:42" ht="16.2" thickBot="1">
      <c r="C6" s="68" t="s">
        <v>21</v>
      </c>
      <c r="F6" s="68" t="s">
        <v>56</v>
      </c>
      <c r="I6" s="68" t="s">
        <v>18</v>
      </c>
      <c r="L6" s="68" t="s">
        <v>11</v>
      </c>
      <c r="O6" s="68" t="s">
        <v>17</v>
      </c>
      <c r="R6" s="68" t="s">
        <v>67</v>
      </c>
      <c r="U6" s="68" t="s">
        <v>13</v>
      </c>
      <c r="X6" s="68" t="s">
        <v>71</v>
      </c>
      <c r="AA6" s="68" t="s">
        <v>58</v>
      </c>
      <c r="AD6" s="67"/>
      <c r="AE6" s="67"/>
      <c r="AF6" s="67"/>
      <c r="AG6" s="84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>
      <c r="A7" s="8" t="s">
        <v>6</v>
      </c>
      <c r="B7" s="14" t="s">
        <v>7</v>
      </c>
      <c r="C7" s="76" t="s">
        <v>19</v>
      </c>
      <c r="D7" s="76" t="s">
        <v>76</v>
      </c>
      <c r="E7" s="77" t="s">
        <v>1</v>
      </c>
      <c r="F7" s="76" t="s">
        <v>2</v>
      </c>
      <c r="G7" s="76" t="s">
        <v>74</v>
      </c>
      <c r="H7" s="77" t="s">
        <v>1</v>
      </c>
      <c r="I7" s="76" t="s">
        <v>77</v>
      </c>
      <c r="J7" s="76" t="s">
        <v>74</v>
      </c>
      <c r="K7" s="77" t="s">
        <v>1</v>
      </c>
      <c r="L7" s="76" t="s">
        <v>74</v>
      </c>
      <c r="M7" s="76" t="s">
        <v>74</v>
      </c>
      <c r="N7" s="77" t="s">
        <v>1</v>
      </c>
      <c r="O7" s="76" t="s">
        <v>74</v>
      </c>
      <c r="P7" s="76" t="s">
        <v>74</v>
      </c>
      <c r="Q7" s="77" t="s">
        <v>1</v>
      </c>
      <c r="R7" s="76" t="s">
        <v>2</v>
      </c>
      <c r="S7" s="76" t="s">
        <v>74</v>
      </c>
      <c r="T7" s="77" t="s">
        <v>1</v>
      </c>
      <c r="U7" s="76" t="s">
        <v>74</v>
      </c>
      <c r="V7" s="76" t="s">
        <v>76</v>
      </c>
      <c r="W7" s="77" t="s">
        <v>1</v>
      </c>
      <c r="X7" s="76" t="s">
        <v>2</v>
      </c>
      <c r="Y7" s="76" t="s">
        <v>74</v>
      </c>
      <c r="Z7" s="77" t="s">
        <v>1</v>
      </c>
      <c r="AA7" s="76" t="s">
        <v>2</v>
      </c>
      <c r="AB7" s="76" t="s">
        <v>76</v>
      </c>
      <c r="AC7" s="77" t="s">
        <v>1</v>
      </c>
      <c r="AD7" s="78"/>
      <c r="AE7" s="78"/>
      <c r="AF7" s="79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65</v>
      </c>
      <c r="AM7" s="38"/>
      <c r="AN7" s="34"/>
      <c r="AO7" s="39" t="s">
        <v>19</v>
      </c>
    </row>
    <row r="8" spans="1:42" ht="24.9" customHeight="1" thickBot="1">
      <c r="A8" s="29">
        <f t="shared" ref="A8" si="0">AK8</f>
        <v>3</v>
      </c>
      <c r="B8" s="21" t="s">
        <v>85</v>
      </c>
      <c r="C8" s="17" t="s">
        <v>19</v>
      </c>
      <c r="D8" s="18" t="s">
        <v>19</v>
      </c>
      <c r="E8" s="19">
        <f t="shared" ref="E8" si="1">IF(OR(EXACT($C$7,C8)*(EXACT($D$7,D8)))=TRUE,$AO$9,IF(($D$7-$C$7=D8-C8),$AO$8,IF(OR(EXACT($C$7&gt;$D$7,C8&gt;D8)*EXACT($C$7=$D$7,C8=D8)*EXACT($C$7&lt;$D$7,C8&lt;D8)),$AO$7,0)))</f>
        <v>0</v>
      </c>
      <c r="F8" s="17" t="s">
        <v>19</v>
      </c>
      <c r="G8" s="18" t="s">
        <v>74</v>
      </c>
      <c r="H8" s="19" t="str">
        <f t="shared" ref="H8" si="2">IF(OR(EXACT($F$7,F8)*(EXACT($G$7,G8)))=TRUE,$AO$9,IF(($G$7-$F$7=G8-F8),$AO$8,IF(OR(EXACT($F$7&gt;$G$7,F8&gt;G8)*EXACT($F$7=$G$7,F8=G8)*EXACT($F$7&lt;$G$7,F8&lt;G8)),$AO$7,0)))</f>
        <v>2</v>
      </c>
      <c r="I8" s="17" t="s">
        <v>2</v>
      </c>
      <c r="J8" s="18" t="s">
        <v>74</v>
      </c>
      <c r="K8" s="19" t="str">
        <f t="shared" ref="K8" si="3">IF(OR(EXACT($I$7,I8)*(EXACT($J$7,J8)))=TRUE,$AO$9,IF(($J$7-$I$7=J8-I8),$AO$8,IF(OR(EXACT($I$7&gt;$J$7,I8&gt;J8)*EXACT($I$7=$J$7,I8=J8)*EXACT($I$7&lt;$J$7,I8&lt;J8)),$AO$7,0)))</f>
        <v>2</v>
      </c>
      <c r="L8" s="17" t="s">
        <v>74</v>
      </c>
      <c r="M8" s="18" t="s">
        <v>2</v>
      </c>
      <c r="N8" s="85">
        <f>IF(OR(EXACT($L$7,L8)*(EXACT($M$7,M8)))=TRUE,$AO$9,IF(($M$7-$L$7=M8-L8),$AO$8,IF(OR(EXACT($L$7&gt;$M$7,L8&gt;M8)*EXACT($L$7=$M$7,L8=M8)*EXACT($L$7&lt;$M$7,L8&lt;M8)),$AO$7,0)))*2*2</f>
        <v>0</v>
      </c>
      <c r="O8" s="17" t="s">
        <v>74</v>
      </c>
      <c r="P8" s="18" t="s">
        <v>2</v>
      </c>
      <c r="Q8" s="19">
        <f t="shared" ref="Q8" si="4">IF(OR(EXACT($O$7,O8)*(EXACT($P$7,P8)))=TRUE,$AO$9,IF(($P$7-$O$7=P8-O8),$AO$8,IF(OR(EXACT($O$7&gt;$P$7,O8&gt;P8)*EXACT($O$7=$P$7,O8=P8)*EXACT($O$7&lt;$P$7,O8&lt;P8)),$AO$7,0)))</f>
        <v>0</v>
      </c>
      <c r="R8" s="17" t="s">
        <v>19</v>
      </c>
      <c r="S8" s="18" t="s">
        <v>19</v>
      </c>
      <c r="T8" s="19">
        <f t="shared" ref="T8" si="5">IF(OR(EXACT($R$7,R8)*(EXACT($S$7,S8)))=TRUE,$AO$9,IF(($S$7-$R$7=S8-R8),$AO$8,IF(OR(EXACT($R$7&gt;$S$7,R8&gt;S8)*EXACT($R$7=$S$7,R8=S8)*EXACT($R$7&lt;$S$7,R8&lt;S8)),$AO$7,0)))</f>
        <v>0</v>
      </c>
      <c r="U8" s="17" t="s">
        <v>2</v>
      </c>
      <c r="V8" s="18" t="s">
        <v>19</v>
      </c>
      <c r="W8" s="66" t="str">
        <f t="shared" ref="W8:W27" si="6">IF(OR(EXACT($U$7,U8)*(EXACT($V$7,V8)))=TRUE,$AO$9,IF(($V$7-$U$7=V8-U8),$AO$8,IF(OR(EXACT($U$7&gt;$V$7,U8&gt;V8)*EXACT($U$7=$V$7,U8=V8)*EXACT($U$7&lt;$V$7,U8&lt;V8)),$AO$7,0)))</f>
        <v>3</v>
      </c>
      <c r="X8" s="17" t="s">
        <v>74</v>
      </c>
      <c r="Y8" s="18" t="s">
        <v>74</v>
      </c>
      <c r="Z8" s="19">
        <f t="shared" ref="Z8" si="7">IF(OR(EXACT($X$7,X8)*(EXACT($Y$7,Y8)))=TRUE,$AO$9,IF(($Y$7-$X$7=Y8-X8),$AO$8,IF(OR(EXACT($X$7&gt;$Y$7,X8&gt;Y8)*EXACT($X$7=$Y$7,X8=Y8)*EXACT($X$7&lt;$Y$7,X8&lt;Y8)),$AO$7,0)))</f>
        <v>0</v>
      </c>
      <c r="AA8" s="17" t="s">
        <v>2</v>
      </c>
      <c r="AB8" s="18" t="s">
        <v>74</v>
      </c>
      <c r="AC8" s="19" t="str">
        <f t="shared" ref="AC8" si="8">IF(OR(EXACT($AA$7,AA8)*(EXACT($AB$7,AB8)))=TRUE,$AO$9,IF(($AB$7-$AA$7=AB8-AA8),$AO$8,IF(OR(EXACT($AA$7&gt;$AB$7,AA8&gt;AB8)*EXACT($AA$7=$AB$7,AA8=AB8)*EXACT($AA$7&lt;$AB$7,AA8&lt;AB8)),$AO$7,0)))</f>
        <v>2</v>
      </c>
      <c r="AD8" s="20"/>
      <c r="AE8" s="18"/>
      <c r="AF8" s="19"/>
      <c r="AG8" s="21">
        <f t="shared" ref="AG8" si="9">E8+H8+K8+N8+Q8+T8+W8+Z8+AC8+AF8</f>
        <v>9</v>
      </c>
      <c r="AH8" s="22">
        <f>'18.Spieltag'!AJ8</f>
        <v>218</v>
      </c>
      <c r="AI8" s="29">
        <f>'18.Spieltag'!AK8</f>
        <v>3</v>
      </c>
      <c r="AJ8" s="24">
        <f t="shared" ref="AJ8" si="10">AG8+AH8</f>
        <v>227</v>
      </c>
      <c r="AK8" s="25">
        <f t="shared" ref="AK8:AK27" si="11">RANK(AJ8,$AJ$8:$AJ$27)</f>
        <v>3</v>
      </c>
      <c r="AL8" s="40" t="s">
        <v>66</v>
      </c>
      <c r="AM8" s="41"/>
      <c r="AN8" s="41"/>
      <c r="AO8" s="42" t="s">
        <v>2</v>
      </c>
    </row>
    <row r="9" spans="1:42" ht="24.9" customHeight="1" thickBot="1">
      <c r="A9" s="29">
        <f t="shared" ref="A9:A26" si="12">AK9</f>
        <v>16</v>
      </c>
      <c r="B9" s="21" t="s">
        <v>90</v>
      </c>
      <c r="C9" s="17" t="s">
        <v>19</v>
      </c>
      <c r="D9" s="18" t="s">
        <v>74</v>
      </c>
      <c r="E9" s="19" t="str">
        <f t="shared" ref="E9:E27" si="13">IF(OR(EXACT($C$7,C9)*(EXACT($D$7,D9)))=TRUE,$AO$9,IF(($D$7-$C$7=D9-C9),$AO$8,IF(OR(EXACT($C$7&gt;$D$7,C9&gt;D9)*EXACT($C$7=$D$7,C9=D9)*EXACT($C$7&lt;$D$7,C9&lt;D9)),$AO$7,0)))</f>
        <v>2</v>
      </c>
      <c r="F9" s="17" t="s">
        <v>2</v>
      </c>
      <c r="G9" s="18" t="s">
        <v>74</v>
      </c>
      <c r="H9" s="19" t="str">
        <f t="shared" ref="H9:H27" si="14">IF(OR(EXACT($F$7,F9)*(EXACT($G$7,G9)))=TRUE,$AO$9,IF(($G$7-$F$7=G9-F9),$AO$8,IF(OR(EXACT($F$7&gt;$G$7,F9&gt;G9)*EXACT($F$7=$G$7,F9=G9)*EXACT($F$7&lt;$G$7,F9&lt;G9)),$AO$7,0)))</f>
        <v>5</v>
      </c>
      <c r="I9" s="17" t="s">
        <v>19</v>
      </c>
      <c r="J9" s="18" t="s">
        <v>74</v>
      </c>
      <c r="K9" s="19" t="str">
        <f t="shared" ref="K9:K27" si="15">IF(OR(EXACT($I$7,I9)*(EXACT($J$7,J9)))=TRUE,$AO$9,IF(($J$7-$I$7=J9-I9),$AO$8,IF(OR(EXACT($I$7&gt;$J$7,I9&gt;J9)*EXACT($I$7=$J$7,I9=J9)*EXACT($I$7&lt;$J$7,I9&lt;J9)),$AO$7,0)))</f>
        <v>2</v>
      </c>
      <c r="L9" s="17" t="s">
        <v>74</v>
      </c>
      <c r="M9" s="18" t="s">
        <v>19</v>
      </c>
      <c r="N9" s="85">
        <f t="shared" ref="N9:N27" si="16">IF(OR(EXACT($L$7,L9)*(EXACT($M$7,M9)))=TRUE,$AO$9,IF(($M$7-$L$7=M9-L9),$AO$8,IF(OR(EXACT($L$7&gt;$M$7,L9&gt;M9)*EXACT($L$7=$M$7,L9=M9)*EXACT($L$7&lt;$M$7,L9&lt;M9)),$AO$7,0)))*2*2</f>
        <v>0</v>
      </c>
      <c r="O9" s="17" t="s">
        <v>74</v>
      </c>
      <c r="P9" s="18" t="s">
        <v>19</v>
      </c>
      <c r="Q9" s="19">
        <f t="shared" ref="Q9:Q27" si="17">IF(OR(EXACT($O$7,O9)*(EXACT($P$7,P9)))=TRUE,$AO$9,IF(($P$7-$O$7=P9-O9),$AO$8,IF(OR(EXACT($O$7&gt;$P$7,O9&gt;P9)*EXACT($O$7=$P$7,O9=P9)*EXACT($O$7&lt;$P$7,O9&lt;P9)),$AO$7,0)))</f>
        <v>0</v>
      </c>
      <c r="R9" s="17" t="s">
        <v>19</v>
      </c>
      <c r="S9" s="18" t="s">
        <v>76</v>
      </c>
      <c r="T9" s="19" t="str">
        <f t="shared" ref="T9:T27" si="18">IF(OR(EXACT($R$7,R9)*(EXACT($S$7,S9)))=TRUE,$AO$9,IF(($S$7-$R$7=S9-R9),$AO$8,IF(OR(EXACT($R$7&gt;$S$7,R9&gt;S9)*EXACT($R$7=$S$7,R9=S9)*EXACT($R$7&lt;$S$7,R9&lt;S9)),$AO$7,0)))</f>
        <v>3</v>
      </c>
      <c r="U9" s="17" t="s">
        <v>19</v>
      </c>
      <c r="V9" s="18" t="s">
        <v>74</v>
      </c>
      <c r="W9" s="66" t="str">
        <f t="shared" si="6"/>
        <v>3</v>
      </c>
      <c r="X9" s="17" t="s">
        <v>74</v>
      </c>
      <c r="Y9" s="18" t="s">
        <v>19</v>
      </c>
      <c r="Z9" s="19">
        <f t="shared" ref="Z9:Z27" si="19">IF(OR(EXACT($X$7,X9)*(EXACT($Y$7,Y9)))=TRUE,$AO$9,IF(($Y$7-$X$7=Y9-X9),$AO$8,IF(OR(EXACT($X$7&gt;$Y$7,X9&gt;Y9)*EXACT($X$7=$Y$7,X9=Y9)*EXACT($X$7&lt;$Y$7,X9&lt;Y9)),$AO$7,0)))</f>
        <v>0</v>
      </c>
      <c r="AA9" s="17" t="s">
        <v>2</v>
      </c>
      <c r="AB9" s="18" t="s">
        <v>74</v>
      </c>
      <c r="AC9" s="19" t="str">
        <f t="shared" ref="AC9:AC27" si="20">IF(OR(EXACT($AA$7,AA9)*(EXACT($AB$7,AB9)))=TRUE,$AO$9,IF(($AB$7-$AA$7=AB9-AA9),$AO$8,IF(OR(EXACT($AA$7&gt;$AB$7,AA9&gt;AB9)*EXACT($AA$7=$AB$7,AA9=AB9)*EXACT($AA$7&lt;$AB$7,AA9&lt;AB9)),$AO$7,0)))</f>
        <v>2</v>
      </c>
      <c r="AD9" s="28"/>
      <c r="AE9" s="26"/>
      <c r="AF9" s="19"/>
      <c r="AG9" s="21">
        <f t="shared" ref="AG9:AG25" si="21">E9+H9+K9+N9+Q9+T9+W9+Z9+AC9+AF9</f>
        <v>17</v>
      </c>
      <c r="AH9" s="22">
        <f>'18.Spieltag'!AJ9</f>
        <v>169</v>
      </c>
      <c r="AI9" s="29">
        <f>'18.Spieltag'!AK9</f>
        <v>16</v>
      </c>
      <c r="AJ9" s="24">
        <f t="shared" ref="AJ9:AJ25" si="22">AG9+AH9</f>
        <v>186</v>
      </c>
      <c r="AK9" s="25">
        <f t="shared" si="11"/>
        <v>16</v>
      </c>
      <c r="AL9" s="37" t="s">
        <v>23</v>
      </c>
      <c r="AM9" s="34"/>
      <c r="AN9" s="43"/>
      <c r="AO9" s="44" t="s">
        <v>20</v>
      </c>
    </row>
    <row r="10" spans="1:42" ht="24.9" customHeight="1" thickBot="1">
      <c r="A10" s="29">
        <f t="shared" si="12"/>
        <v>5</v>
      </c>
      <c r="B10" s="21" t="s">
        <v>95</v>
      </c>
      <c r="C10" s="17" t="s">
        <v>19</v>
      </c>
      <c r="D10" s="18" t="s">
        <v>19</v>
      </c>
      <c r="E10" s="19">
        <f t="shared" si="13"/>
        <v>0</v>
      </c>
      <c r="F10" s="17" t="s">
        <v>19</v>
      </c>
      <c r="G10" s="18" t="s">
        <v>74</v>
      </c>
      <c r="H10" s="19" t="str">
        <f t="shared" si="14"/>
        <v>2</v>
      </c>
      <c r="I10" s="17" t="s">
        <v>2</v>
      </c>
      <c r="J10" s="18" t="s">
        <v>74</v>
      </c>
      <c r="K10" s="85">
        <f>IF(OR(EXACT($I$7,I10)*(EXACT($J$7,J10)))=TRUE,$AO$9,IF(($J$7-$I$7=J10-I10),$AO$8,IF(OR(EXACT($I$7&gt;$J$7,I10&gt;J10)*EXACT($I$7=$J$7,I10=J10)*EXACT($I$7&lt;$J$7,I10&lt;J10)),$AO$7,0)))*2</f>
        <v>4</v>
      </c>
      <c r="L10" s="17" t="s">
        <v>19</v>
      </c>
      <c r="M10" s="18" t="s">
        <v>74</v>
      </c>
      <c r="N10" s="66">
        <f>IF(OR(EXACT($L$7,L10)*(EXACT($M$7,M10)))=TRUE,$AO$9,IF(($M$7-$L$7=M10-L10),$AO$8,IF(OR(EXACT($L$7&gt;$M$7,L10&gt;M10)*EXACT($L$7=$M$7,L10=M10)*EXACT($L$7&lt;$M$7,L10&lt;M10)),$AO$7,0)))*2</f>
        <v>0</v>
      </c>
      <c r="O10" s="17" t="s">
        <v>74</v>
      </c>
      <c r="P10" s="18" t="s">
        <v>19</v>
      </c>
      <c r="Q10" s="19">
        <f t="shared" si="17"/>
        <v>0</v>
      </c>
      <c r="R10" s="17" t="s">
        <v>19</v>
      </c>
      <c r="S10" s="18" t="s">
        <v>76</v>
      </c>
      <c r="T10" s="19" t="str">
        <f t="shared" si="18"/>
        <v>3</v>
      </c>
      <c r="U10" s="17" t="s">
        <v>74</v>
      </c>
      <c r="V10" s="18" t="s">
        <v>19</v>
      </c>
      <c r="W10" s="66">
        <f t="shared" si="6"/>
        <v>0</v>
      </c>
      <c r="X10" s="17" t="s">
        <v>74</v>
      </c>
      <c r="Y10" s="18" t="s">
        <v>74</v>
      </c>
      <c r="Z10" s="19">
        <f t="shared" si="19"/>
        <v>0</v>
      </c>
      <c r="AA10" s="17" t="s">
        <v>19</v>
      </c>
      <c r="AB10" s="18" t="s">
        <v>74</v>
      </c>
      <c r="AC10" s="19" t="str">
        <f t="shared" si="20"/>
        <v>2</v>
      </c>
      <c r="AD10" s="28"/>
      <c r="AE10" s="26"/>
      <c r="AF10" s="19"/>
      <c r="AG10" s="21">
        <f t="shared" si="21"/>
        <v>11</v>
      </c>
      <c r="AH10" s="22">
        <f>'18.Spieltag'!AJ10</f>
        <v>208</v>
      </c>
      <c r="AI10" s="29">
        <f>'18.Spieltag'!AK10</f>
        <v>5</v>
      </c>
      <c r="AJ10" s="24">
        <f t="shared" si="22"/>
        <v>219</v>
      </c>
      <c r="AK10" s="25">
        <f t="shared" si="11"/>
        <v>5</v>
      </c>
      <c r="AL10" s="80"/>
      <c r="AM10" s="81"/>
      <c r="AN10" s="81"/>
      <c r="AO10" s="82"/>
    </row>
    <row r="11" spans="1:42" ht="24.9" customHeight="1" thickBot="1">
      <c r="A11" s="29">
        <f t="shared" si="12"/>
        <v>6</v>
      </c>
      <c r="B11" s="21" t="s">
        <v>98</v>
      </c>
      <c r="C11" s="17" t="s">
        <v>19</v>
      </c>
      <c r="D11" s="18" t="s">
        <v>19</v>
      </c>
      <c r="E11" s="19">
        <f t="shared" si="13"/>
        <v>0</v>
      </c>
      <c r="F11" s="17" t="s">
        <v>2</v>
      </c>
      <c r="G11" s="18" t="s">
        <v>74</v>
      </c>
      <c r="H11" s="19" t="str">
        <f t="shared" si="14"/>
        <v>5</v>
      </c>
      <c r="I11" s="17" t="s">
        <v>2</v>
      </c>
      <c r="J11" s="18" t="s">
        <v>76</v>
      </c>
      <c r="K11" s="19" t="str">
        <f t="shared" si="15"/>
        <v>3</v>
      </c>
      <c r="L11" s="17" t="s">
        <v>2</v>
      </c>
      <c r="M11" s="18" t="s">
        <v>2</v>
      </c>
      <c r="N11" s="85">
        <f t="shared" si="16"/>
        <v>12</v>
      </c>
      <c r="O11" s="17" t="s">
        <v>19</v>
      </c>
      <c r="P11" s="18" t="s">
        <v>19</v>
      </c>
      <c r="Q11" s="19" t="str">
        <f t="shared" si="17"/>
        <v>3</v>
      </c>
      <c r="R11" s="17" t="s">
        <v>19</v>
      </c>
      <c r="S11" s="18" t="s">
        <v>76</v>
      </c>
      <c r="T11" s="19" t="str">
        <f t="shared" si="18"/>
        <v>3</v>
      </c>
      <c r="U11" s="17" t="s">
        <v>2</v>
      </c>
      <c r="V11" s="18" t="s">
        <v>19</v>
      </c>
      <c r="W11" s="66" t="str">
        <f t="shared" si="6"/>
        <v>3</v>
      </c>
      <c r="X11" s="17" t="s">
        <v>74</v>
      </c>
      <c r="Y11" s="18" t="s">
        <v>2</v>
      </c>
      <c r="Z11" s="19">
        <f t="shared" si="19"/>
        <v>0</v>
      </c>
      <c r="AA11" s="17" t="s">
        <v>74</v>
      </c>
      <c r="AB11" s="18" t="s">
        <v>19</v>
      </c>
      <c r="AC11" s="19">
        <f t="shared" si="20"/>
        <v>0</v>
      </c>
      <c r="AD11" s="28"/>
      <c r="AE11" s="26"/>
      <c r="AF11" s="19"/>
      <c r="AG11" s="21">
        <f t="shared" si="21"/>
        <v>29</v>
      </c>
      <c r="AH11" s="22">
        <f>'18.Spieltag'!AJ11</f>
        <v>186</v>
      </c>
      <c r="AI11" s="29">
        <f>'18.Spieltag'!AK11</f>
        <v>9</v>
      </c>
      <c r="AJ11" s="24">
        <f t="shared" si="22"/>
        <v>215</v>
      </c>
      <c r="AK11" s="25">
        <f t="shared" si="11"/>
        <v>6</v>
      </c>
      <c r="AL11" s="1"/>
      <c r="AP11" s="67"/>
    </row>
    <row r="12" spans="1:42" ht="24.9" customHeight="1" thickBot="1">
      <c r="A12" s="29">
        <f t="shared" si="12"/>
        <v>1</v>
      </c>
      <c r="B12" s="21" t="s">
        <v>88</v>
      </c>
      <c r="C12" s="17" t="s">
        <v>19</v>
      </c>
      <c r="D12" s="18" t="s">
        <v>74</v>
      </c>
      <c r="E12" s="19" t="str">
        <f t="shared" si="13"/>
        <v>2</v>
      </c>
      <c r="F12" s="17" t="s">
        <v>2</v>
      </c>
      <c r="G12" s="18" t="s">
        <v>74</v>
      </c>
      <c r="H12" s="19" t="str">
        <f t="shared" si="14"/>
        <v>5</v>
      </c>
      <c r="I12" s="17" t="s">
        <v>2</v>
      </c>
      <c r="J12" s="18" t="s">
        <v>74</v>
      </c>
      <c r="K12" s="19" t="str">
        <f t="shared" si="15"/>
        <v>2</v>
      </c>
      <c r="L12" s="17" t="s">
        <v>76</v>
      </c>
      <c r="M12" s="18" t="s">
        <v>19</v>
      </c>
      <c r="N12" s="85">
        <f t="shared" si="16"/>
        <v>0</v>
      </c>
      <c r="O12" s="17" t="s">
        <v>74</v>
      </c>
      <c r="P12" s="18" t="s">
        <v>19</v>
      </c>
      <c r="Q12" s="19">
        <f t="shared" si="17"/>
        <v>0</v>
      </c>
      <c r="R12" s="17" t="s">
        <v>2</v>
      </c>
      <c r="S12" s="18" t="s">
        <v>74</v>
      </c>
      <c r="T12" s="19" t="str">
        <f t="shared" si="18"/>
        <v>5</v>
      </c>
      <c r="U12" s="17" t="s">
        <v>19</v>
      </c>
      <c r="V12" s="18" t="s">
        <v>19</v>
      </c>
      <c r="W12" s="66">
        <f t="shared" si="6"/>
        <v>0</v>
      </c>
      <c r="X12" s="17" t="s">
        <v>74</v>
      </c>
      <c r="Y12" s="18" t="s">
        <v>19</v>
      </c>
      <c r="Z12" s="19">
        <f t="shared" si="19"/>
        <v>0</v>
      </c>
      <c r="AA12" s="17" t="s">
        <v>74</v>
      </c>
      <c r="AB12" s="18" t="s">
        <v>19</v>
      </c>
      <c r="AC12" s="19">
        <f t="shared" si="20"/>
        <v>0</v>
      </c>
      <c r="AD12" s="28"/>
      <c r="AE12" s="26"/>
      <c r="AF12" s="19"/>
      <c r="AG12" s="21">
        <f t="shared" si="21"/>
        <v>14</v>
      </c>
      <c r="AH12" s="22">
        <f>'18.Spieltag'!AJ12</f>
        <v>234</v>
      </c>
      <c r="AI12" s="29">
        <f>'18.Spieltag'!AK12</f>
        <v>1</v>
      </c>
      <c r="AJ12" s="24">
        <f t="shared" si="22"/>
        <v>248</v>
      </c>
      <c r="AK12" s="25">
        <f t="shared" si="11"/>
        <v>1</v>
      </c>
      <c r="AL12" s="1"/>
    </row>
    <row r="13" spans="1:42" ht="24.9" customHeight="1" thickBot="1">
      <c r="A13" s="29">
        <f t="shared" si="12"/>
        <v>9</v>
      </c>
      <c r="B13" s="21" t="s">
        <v>75</v>
      </c>
      <c r="C13" s="17" t="s">
        <v>19</v>
      </c>
      <c r="D13" s="18" t="s">
        <v>74</v>
      </c>
      <c r="E13" s="19" t="str">
        <f t="shared" si="13"/>
        <v>2</v>
      </c>
      <c r="F13" s="17" t="s">
        <v>19</v>
      </c>
      <c r="G13" s="18" t="s">
        <v>76</v>
      </c>
      <c r="H13" s="19" t="str">
        <f t="shared" si="14"/>
        <v>3</v>
      </c>
      <c r="I13" s="17" t="s">
        <v>2</v>
      </c>
      <c r="J13" s="18" t="s">
        <v>74</v>
      </c>
      <c r="K13" s="19" t="str">
        <f t="shared" si="15"/>
        <v>2</v>
      </c>
      <c r="L13" s="17" t="s">
        <v>76</v>
      </c>
      <c r="M13" s="18" t="s">
        <v>74</v>
      </c>
      <c r="N13" s="85">
        <f t="shared" si="16"/>
        <v>0</v>
      </c>
      <c r="O13" s="17" t="s">
        <v>74</v>
      </c>
      <c r="P13" s="18" t="s">
        <v>19</v>
      </c>
      <c r="Q13" s="19">
        <f t="shared" si="17"/>
        <v>0</v>
      </c>
      <c r="R13" s="17" t="s">
        <v>77</v>
      </c>
      <c r="S13" s="18" t="s">
        <v>74</v>
      </c>
      <c r="T13" s="19" t="str">
        <f t="shared" si="18"/>
        <v>2</v>
      </c>
      <c r="U13" s="17" t="s">
        <v>19</v>
      </c>
      <c r="V13" s="18" t="s">
        <v>74</v>
      </c>
      <c r="W13" s="66" t="str">
        <f t="shared" si="6"/>
        <v>3</v>
      </c>
      <c r="X13" s="17" t="s">
        <v>74</v>
      </c>
      <c r="Y13" s="18" t="s">
        <v>74</v>
      </c>
      <c r="Z13" s="19">
        <f t="shared" si="19"/>
        <v>0</v>
      </c>
      <c r="AA13" s="17" t="s">
        <v>19</v>
      </c>
      <c r="AB13" s="18" t="s">
        <v>19</v>
      </c>
      <c r="AC13" s="19">
        <f t="shared" si="20"/>
        <v>0</v>
      </c>
      <c r="AD13" s="27"/>
      <c r="AE13" s="26"/>
      <c r="AF13" s="19"/>
      <c r="AG13" s="21">
        <f t="shared" si="21"/>
        <v>12</v>
      </c>
      <c r="AH13" s="22">
        <f>'18.Spieltag'!AJ13</f>
        <v>197</v>
      </c>
      <c r="AI13" s="29">
        <f>'18.Spieltag'!AK13</f>
        <v>7</v>
      </c>
      <c r="AJ13" s="24">
        <f t="shared" si="22"/>
        <v>209</v>
      </c>
      <c r="AK13" s="25">
        <f t="shared" si="11"/>
        <v>9</v>
      </c>
      <c r="AL13" s="1"/>
    </row>
    <row r="14" spans="1:42" ht="24.9" customHeight="1" thickBot="1">
      <c r="A14" s="29">
        <f t="shared" si="12"/>
        <v>4</v>
      </c>
      <c r="B14" s="21" t="s">
        <v>93</v>
      </c>
      <c r="C14" s="17" t="s">
        <v>19</v>
      </c>
      <c r="D14" s="18" t="s">
        <v>19</v>
      </c>
      <c r="E14" s="19">
        <f t="shared" si="13"/>
        <v>0</v>
      </c>
      <c r="F14" s="17" t="s">
        <v>19</v>
      </c>
      <c r="G14" s="18" t="s">
        <v>74</v>
      </c>
      <c r="H14" s="19" t="str">
        <f t="shared" si="14"/>
        <v>2</v>
      </c>
      <c r="I14" s="17" t="s">
        <v>2</v>
      </c>
      <c r="J14" s="18" t="s">
        <v>76</v>
      </c>
      <c r="K14" s="19" t="str">
        <f t="shared" si="15"/>
        <v>3</v>
      </c>
      <c r="L14" s="17" t="s">
        <v>74</v>
      </c>
      <c r="M14" s="18" t="s">
        <v>19</v>
      </c>
      <c r="N14" s="85">
        <f t="shared" si="16"/>
        <v>0</v>
      </c>
      <c r="O14" s="17" t="s">
        <v>19</v>
      </c>
      <c r="P14" s="18" t="s">
        <v>19</v>
      </c>
      <c r="Q14" s="19" t="str">
        <f t="shared" si="17"/>
        <v>3</v>
      </c>
      <c r="R14" s="17" t="s">
        <v>19</v>
      </c>
      <c r="S14" s="18" t="s">
        <v>74</v>
      </c>
      <c r="T14" s="19" t="str">
        <f t="shared" si="18"/>
        <v>2</v>
      </c>
      <c r="U14" s="17" t="s">
        <v>2</v>
      </c>
      <c r="V14" s="18" t="s">
        <v>19</v>
      </c>
      <c r="W14" s="66" t="str">
        <f t="shared" si="6"/>
        <v>3</v>
      </c>
      <c r="X14" s="17" t="s">
        <v>74</v>
      </c>
      <c r="Y14" s="18" t="s">
        <v>2</v>
      </c>
      <c r="Z14" s="19">
        <f t="shared" si="19"/>
        <v>0</v>
      </c>
      <c r="AA14" s="17" t="s">
        <v>74</v>
      </c>
      <c r="AB14" s="18" t="s">
        <v>76</v>
      </c>
      <c r="AC14" s="19" t="str">
        <f t="shared" si="20"/>
        <v>2</v>
      </c>
      <c r="AD14" s="28"/>
      <c r="AE14" s="26"/>
      <c r="AF14" s="19"/>
      <c r="AG14" s="21">
        <f t="shared" si="21"/>
        <v>15</v>
      </c>
      <c r="AH14" s="22">
        <f>'18.Spieltag'!AJ14</f>
        <v>209</v>
      </c>
      <c r="AI14" s="29">
        <f>'18.Spieltag'!AK14</f>
        <v>4</v>
      </c>
      <c r="AJ14" s="24">
        <f t="shared" si="22"/>
        <v>224</v>
      </c>
      <c r="AK14" s="25">
        <f t="shared" si="11"/>
        <v>4</v>
      </c>
      <c r="AL14" s="1"/>
    </row>
    <row r="15" spans="1:42" ht="24.9" customHeight="1" thickBot="1">
      <c r="A15" s="29">
        <f t="shared" si="12"/>
        <v>12</v>
      </c>
      <c r="B15" s="21" t="s">
        <v>81</v>
      </c>
      <c r="C15" s="17" t="s">
        <v>19</v>
      </c>
      <c r="D15" s="18" t="s">
        <v>76</v>
      </c>
      <c r="E15" s="19" t="str">
        <f t="shared" si="13"/>
        <v>5</v>
      </c>
      <c r="F15" s="17" t="s">
        <v>2</v>
      </c>
      <c r="G15" s="18" t="s">
        <v>76</v>
      </c>
      <c r="H15" s="19" t="str">
        <f t="shared" si="14"/>
        <v>2</v>
      </c>
      <c r="I15" s="17" t="s">
        <v>2</v>
      </c>
      <c r="J15" s="18" t="s">
        <v>76</v>
      </c>
      <c r="K15" s="19" t="str">
        <f t="shared" si="15"/>
        <v>3</v>
      </c>
      <c r="L15" s="17" t="s">
        <v>74</v>
      </c>
      <c r="M15" s="18" t="s">
        <v>19</v>
      </c>
      <c r="N15" s="85">
        <f t="shared" si="16"/>
        <v>0</v>
      </c>
      <c r="O15" s="17" t="s">
        <v>76</v>
      </c>
      <c r="P15" s="18" t="s">
        <v>19</v>
      </c>
      <c r="Q15" s="19">
        <f t="shared" si="17"/>
        <v>0</v>
      </c>
      <c r="R15" s="17" t="s">
        <v>19</v>
      </c>
      <c r="S15" s="18" t="s">
        <v>76</v>
      </c>
      <c r="T15" s="19" t="str">
        <f t="shared" si="18"/>
        <v>3</v>
      </c>
      <c r="U15" s="17" t="s">
        <v>19</v>
      </c>
      <c r="V15" s="18" t="s">
        <v>76</v>
      </c>
      <c r="W15" s="66" t="str">
        <f t="shared" si="6"/>
        <v>2</v>
      </c>
      <c r="X15" s="17" t="s">
        <v>74</v>
      </c>
      <c r="Y15" s="18" t="s">
        <v>74</v>
      </c>
      <c r="Z15" s="19">
        <f t="shared" si="19"/>
        <v>0</v>
      </c>
      <c r="AA15" s="17" t="s">
        <v>19</v>
      </c>
      <c r="AB15" s="18" t="s">
        <v>76</v>
      </c>
      <c r="AC15" s="19" t="str">
        <f t="shared" si="20"/>
        <v>2</v>
      </c>
      <c r="AD15" s="28"/>
      <c r="AE15" s="26"/>
      <c r="AF15" s="19"/>
      <c r="AG15" s="21">
        <f t="shared" si="21"/>
        <v>17</v>
      </c>
      <c r="AH15" s="22">
        <f>'18.Spieltag'!AJ15</f>
        <v>179</v>
      </c>
      <c r="AI15" s="29">
        <f>'18.Spieltag'!AK15</f>
        <v>13</v>
      </c>
      <c r="AJ15" s="24">
        <f t="shared" si="22"/>
        <v>196</v>
      </c>
      <c r="AK15" s="25">
        <f t="shared" si="11"/>
        <v>12</v>
      </c>
      <c r="AL15" s="1"/>
    </row>
    <row r="16" spans="1:42" ht="24.9" customHeight="1" thickBot="1">
      <c r="A16" s="29">
        <f t="shared" si="12"/>
        <v>6</v>
      </c>
      <c r="B16" s="21" t="s">
        <v>87</v>
      </c>
      <c r="C16" s="17" t="s">
        <v>74</v>
      </c>
      <c r="D16" s="18" t="s">
        <v>74</v>
      </c>
      <c r="E16" s="19">
        <f t="shared" si="13"/>
        <v>0</v>
      </c>
      <c r="F16" s="17" t="s">
        <v>2</v>
      </c>
      <c r="G16" s="18" t="s">
        <v>74</v>
      </c>
      <c r="H16" s="19" t="str">
        <f t="shared" si="14"/>
        <v>5</v>
      </c>
      <c r="I16" s="17" t="s">
        <v>77</v>
      </c>
      <c r="J16" s="18" t="s">
        <v>76</v>
      </c>
      <c r="K16" s="19" t="str">
        <f t="shared" si="15"/>
        <v>2</v>
      </c>
      <c r="L16" s="17" t="s">
        <v>74</v>
      </c>
      <c r="M16" s="18" t="s">
        <v>74</v>
      </c>
      <c r="N16" s="85">
        <f t="shared" si="16"/>
        <v>20</v>
      </c>
      <c r="O16" s="17" t="s">
        <v>74</v>
      </c>
      <c r="P16" s="18" t="s">
        <v>19</v>
      </c>
      <c r="Q16" s="19">
        <f t="shared" si="17"/>
        <v>0</v>
      </c>
      <c r="R16" s="17" t="s">
        <v>19</v>
      </c>
      <c r="S16" s="18" t="s">
        <v>74</v>
      </c>
      <c r="T16" s="19" t="str">
        <f t="shared" si="18"/>
        <v>2</v>
      </c>
      <c r="U16" s="17" t="s">
        <v>19</v>
      </c>
      <c r="V16" s="18" t="s">
        <v>19</v>
      </c>
      <c r="W16" s="66">
        <f t="shared" si="6"/>
        <v>0</v>
      </c>
      <c r="X16" s="17" t="s">
        <v>74</v>
      </c>
      <c r="Y16" s="18" t="s">
        <v>76</v>
      </c>
      <c r="Z16" s="19" t="str">
        <f t="shared" si="19"/>
        <v>2</v>
      </c>
      <c r="AA16" s="17" t="s">
        <v>19</v>
      </c>
      <c r="AB16" s="18" t="s">
        <v>74</v>
      </c>
      <c r="AC16" s="19" t="str">
        <f t="shared" si="20"/>
        <v>2</v>
      </c>
      <c r="AD16" s="28"/>
      <c r="AE16" s="26"/>
      <c r="AF16" s="19"/>
      <c r="AG16" s="21">
        <f t="shared" si="21"/>
        <v>33</v>
      </c>
      <c r="AH16" s="22">
        <f>'18.Spieltag'!AJ16</f>
        <v>182</v>
      </c>
      <c r="AI16" s="29">
        <f>'18.Spieltag'!AK16</f>
        <v>12</v>
      </c>
      <c r="AJ16" s="24">
        <f t="shared" si="22"/>
        <v>215</v>
      </c>
      <c r="AK16" s="25">
        <f t="shared" si="11"/>
        <v>6</v>
      </c>
      <c r="AL16" s="1"/>
    </row>
    <row r="17" spans="1:38" ht="24.9" customHeight="1" thickBot="1">
      <c r="A17" s="29">
        <f t="shared" si="12"/>
        <v>15</v>
      </c>
      <c r="B17" s="21" t="s">
        <v>80</v>
      </c>
      <c r="C17" s="17" t="s">
        <v>2</v>
      </c>
      <c r="D17" s="18" t="s">
        <v>74</v>
      </c>
      <c r="E17" s="19" t="str">
        <f t="shared" si="13"/>
        <v>3</v>
      </c>
      <c r="F17" s="17" t="s">
        <v>19</v>
      </c>
      <c r="G17" s="18" t="s">
        <v>76</v>
      </c>
      <c r="H17" s="19" t="str">
        <f t="shared" si="14"/>
        <v>3</v>
      </c>
      <c r="I17" s="17" t="s">
        <v>2</v>
      </c>
      <c r="J17" s="18" t="s">
        <v>76</v>
      </c>
      <c r="K17" s="19" t="str">
        <f t="shared" si="15"/>
        <v>3</v>
      </c>
      <c r="L17" s="17" t="s">
        <v>74</v>
      </c>
      <c r="M17" s="18" t="s">
        <v>19</v>
      </c>
      <c r="N17" s="85">
        <f t="shared" si="16"/>
        <v>0</v>
      </c>
      <c r="O17" s="17" t="s">
        <v>74</v>
      </c>
      <c r="P17" s="18" t="s">
        <v>74</v>
      </c>
      <c r="Q17" s="19" t="str">
        <f t="shared" si="17"/>
        <v>5</v>
      </c>
      <c r="R17" s="17" t="s">
        <v>19</v>
      </c>
      <c r="S17" s="18" t="s">
        <v>74</v>
      </c>
      <c r="T17" s="19" t="str">
        <f t="shared" si="18"/>
        <v>2</v>
      </c>
      <c r="U17" s="17" t="s">
        <v>19</v>
      </c>
      <c r="V17" s="18" t="s">
        <v>2</v>
      </c>
      <c r="W17" s="66">
        <f t="shared" si="6"/>
        <v>0</v>
      </c>
      <c r="X17" s="17" t="s">
        <v>74</v>
      </c>
      <c r="Y17" s="18" t="s">
        <v>74</v>
      </c>
      <c r="Z17" s="19">
        <f t="shared" si="19"/>
        <v>0</v>
      </c>
      <c r="AA17" s="17" t="s">
        <v>19</v>
      </c>
      <c r="AB17" s="18" t="s">
        <v>19</v>
      </c>
      <c r="AC17" s="19">
        <f t="shared" si="20"/>
        <v>0</v>
      </c>
      <c r="AD17" s="28"/>
      <c r="AE17" s="26"/>
      <c r="AF17" s="19"/>
      <c r="AG17" s="21">
        <f t="shared" si="21"/>
        <v>16</v>
      </c>
      <c r="AH17" s="22">
        <f>'18.Spieltag'!AJ17</f>
        <v>173</v>
      </c>
      <c r="AI17" s="29">
        <f>'18.Spieltag'!AK17</f>
        <v>15</v>
      </c>
      <c r="AJ17" s="24">
        <f t="shared" si="22"/>
        <v>189</v>
      </c>
      <c r="AK17" s="25">
        <f t="shared" si="11"/>
        <v>15</v>
      </c>
      <c r="AL17" s="1"/>
    </row>
    <row r="18" spans="1:38" ht="24.9" customHeight="1" thickBot="1">
      <c r="A18" s="29">
        <f t="shared" si="12"/>
        <v>20</v>
      </c>
      <c r="B18" s="21" t="s">
        <v>84</v>
      </c>
      <c r="C18" s="17" t="s">
        <v>19</v>
      </c>
      <c r="D18" s="18" t="s">
        <v>74</v>
      </c>
      <c r="E18" s="19" t="str">
        <f t="shared" si="13"/>
        <v>2</v>
      </c>
      <c r="F18" s="17" t="s">
        <v>2</v>
      </c>
      <c r="G18" s="18" t="s">
        <v>76</v>
      </c>
      <c r="H18" s="19" t="str">
        <f t="shared" si="14"/>
        <v>2</v>
      </c>
      <c r="I18" s="17" t="s">
        <v>2</v>
      </c>
      <c r="J18" s="18" t="s">
        <v>76</v>
      </c>
      <c r="K18" s="19" t="str">
        <f t="shared" si="15"/>
        <v>3</v>
      </c>
      <c r="L18" s="17" t="s">
        <v>76</v>
      </c>
      <c r="M18" s="18" t="s">
        <v>19</v>
      </c>
      <c r="N18" s="85">
        <f t="shared" si="16"/>
        <v>0</v>
      </c>
      <c r="O18" s="17" t="s">
        <v>74</v>
      </c>
      <c r="P18" s="18" t="s">
        <v>2</v>
      </c>
      <c r="Q18" s="19">
        <f t="shared" si="17"/>
        <v>0</v>
      </c>
      <c r="R18" s="17" t="s">
        <v>77</v>
      </c>
      <c r="S18" s="18" t="s">
        <v>74</v>
      </c>
      <c r="T18" s="19" t="str">
        <f t="shared" si="18"/>
        <v>2</v>
      </c>
      <c r="U18" s="17" t="s">
        <v>19</v>
      </c>
      <c r="V18" s="18" t="s">
        <v>74</v>
      </c>
      <c r="W18" s="66" t="str">
        <f t="shared" si="6"/>
        <v>3</v>
      </c>
      <c r="X18" s="17" t="s">
        <v>74</v>
      </c>
      <c r="Y18" s="18" t="s">
        <v>74</v>
      </c>
      <c r="Z18" s="19">
        <f t="shared" si="19"/>
        <v>0</v>
      </c>
      <c r="AA18" s="17" t="s">
        <v>19</v>
      </c>
      <c r="AB18" s="18" t="s">
        <v>74</v>
      </c>
      <c r="AC18" s="19" t="str">
        <f t="shared" si="20"/>
        <v>2</v>
      </c>
      <c r="AD18" s="28"/>
      <c r="AE18" s="26"/>
      <c r="AF18" s="19"/>
      <c r="AG18" s="21">
        <f t="shared" si="21"/>
        <v>14</v>
      </c>
      <c r="AH18" s="22">
        <f>'18.Spieltag'!AJ18</f>
        <v>112</v>
      </c>
      <c r="AI18" s="29">
        <f>'18.Spieltag'!AK18</f>
        <v>20</v>
      </c>
      <c r="AJ18" s="24">
        <f t="shared" si="22"/>
        <v>126</v>
      </c>
      <c r="AK18" s="25">
        <f t="shared" si="11"/>
        <v>20</v>
      </c>
      <c r="AL18" s="1"/>
    </row>
    <row r="19" spans="1:38" ht="24.9" customHeight="1" thickBot="1">
      <c r="A19" s="29">
        <f t="shared" si="12"/>
        <v>13</v>
      </c>
      <c r="B19" s="21" t="s">
        <v>89</v>
      </c>
      <c r="C19" s="17" t="s">
        <v>19</v>
      </c>
      <c r="D19" s="18" t="s">
        <v>74</v>
      </c>
      <c r="E19" s="19" t="str">
        <f t="shared" si="13"/>
        <v>2</v>
      </c>
      <c r="F19" s="17" t="s">
        <v>2</v>
      </c>
      <c r="G19" s="18" t="s">
        <v>76</v>
      </c>
      <c r="H19" s="19" t="str">
        <f t="shared" si="14"/>
        <v>2</v>
      </c>
      <c r="I19" s="17" t="s">
        <v>77</v>
      </c>
      <c r="J19" s="18" t="s">
        <v>76</v>
      </c>
      <c r="K19" s="19" t="str">
        <f t="shared" si="15"/>
        <v>2</v>
      </c>
      <c r="L19" s="17" t="s">
        <v>74</v>
      </c>
      <c r="M19" s="18" t="s">
        <v>2</v>
      </c>
      <c r="N19" s="85">
        <f t="shared" si="16"/>
        <v>0</v>
      </c>
      <c r="O19" s="17" t="s">
        <v>74</v>
      </c>
      <c r="P19" s="18" t="s">
        <v>74</v>
      </c>
      <c r="Q19" s="19" t="str">
        <f t="shared" si="17"/>
        <v>5</v>
      </c>
      <c r="R19" s="17" t="s">
        <v>19</v>
      </c>
      <c r="S19" s="18" t="s">
        <v>74</v>
      </c>
      <c r="T19" s="19" t="str">
        <f t="shared" si="18"/>
        <v>2</v>
      </c>
      <c r="U19" s="17" t="s">
        <v>2</v>
      </c>
      <c r="V19" s="18" t="s">
        <v>74</v>
      </c>
      <c r="W19" s="66" t="str">
        <f t="shared" si="6"/>
        <v>2</v>
      </c>
      <c r="X19" s="17" t="s">
        <v>76</v>
      </c>
      <c r="Y19" s="18" t="s">
        <v>76</v>
      </c>
      <c r="Z19" s="19">
        <f t="shared" si="19"/>
        <v>0</v>
      </c>
      <c r="AA19" s="17" t="s">
        <v>74</v>
      </c>
      <c r="AB19" s="18" t="s">
        <v>74</v>
      </c>
      <c r="AC19" s="19">
        <f t="shared" si="20"/>
        <v>0</v>
      </c>
      <c r="AD19" s="28"/>
      <c r="AE19" s="26"/>
      <c r="AF19" s="19"/>
      <c r="AG19" s="21">
        <f t="shared" si="21"/>
        <v>15</v>
      </c>
      <c r="AH19" s="22">
        <f>'18.Spieltag'!AJ19</f>
        <v>179</v>
      </c>
      <c r="AI19" s="29">
        <f>'18.Spieltag'!AK19</f>
        <v>13</v>
      </c>
      <c r="AJ19" s="24">
        <f t="shared" si="22"/>
        <v>194</v>
      </c>
      <c r="AK19" s="25">
        <f t="shared" si="11"/>
        <v>13</v>
      </c>
      <c r="AL19" s="1"/>
    </row>
    <row r="20" spans="1:38" ht="24.9" customHeight="1" thickBot="1">
      <c r="A20" s="29">
        <f t="shared" si="12"/>
        <v>14</v>
      </c>
      <c r="B20" s="21" t="s">
        <v>83</v>
      </c>
      <c r="C20" s="17" t="s">
        <v>74</v>
      </c>
      <c r="D20" s="18" t="s">
        <v>74</v>
      </c>
      <c r="E20" s="19">
        <f t="shared" si="13"/>
        <v>0</v>
      </c>
      <c r="F20" s="17" t="s">
        <v>74</v>
      </c>
      <c r="G20" s="18" t="s">
        <v>74</v>
      </c>
      <c r="H20" s="19">
        <f t="shared" si="14"/>
        <v>0</v>
      </c>
      <c r="I20" s="17" t="s">
        <v>19</v>
      </c>
      <c r="J20" s="18" t="s">
        <v>74</v>
      </c>
      <c r="K20" s="19" t="str">
        <f t="shared" si="15"/>
        <v>2</v>
      </c>
      <c r="L20" s="17" t="s">
        <v>76</v>
      </c>
      <c r="M20" s="18" t="s">
        <v>19</v>
      </c>
      <c r="N20" s="66">
        <f>IF(OR(EXACT($L$7,L20)*(EXACT($M$7,M20)))=TRUE,$AO$9,IF(($M$7-$L$7=M20-L20),$AO$8,IF(OR(EXACT($L$7&gt;$M$7,L20&gt;M20)*EXACT($L$7=$M$7,L20=M20)*EXACT($L$7&lt;$M$7,L20&lt;M20)),$AO$7,0)))*2</f>
        <v>0</v>
      </c>
      <c r="O20" s="17" t="s">
        <v>76</v>
      </c>
      <c r="P20" s="18" t="s">
        <v>74</v>
      </c>
      <c r="Q20" s="19">
        <f t="shared" si="17"/>
        <v>0</v>
      </c>
      <c r="R20" s="17" t="s">
        <v>19</v>
      </c>
      <c r="S20" s="18" t="s">
        <v>74</v>
      </c>
      <c r="T20" s="19" t="str">
        <f t="shared" si="18"/>
        <v>2</v>
      </c>
      <c r="U20" s="17" t="s">
        <v>76</v>
      </c>
      <c r="V20" s="18" t="s">
        <v>74</v>
      </c>
      <c r="W20" s="66">
        <f t="shared" si="6"/>
        <v>0</v>
      </c>
      <c r="X20" s="17" t="s">
        <v>76</v>
      </c>
      <c r="Y20" s="18" t="s">
        <v>19</v>
      </c>
      <c r="Z20" s="85">
        <f>IF(OR(EXACT($X$7,X20)*(EXACT($Y$7,Y20)))=TRUE,$AO$9,IF(($Y$7-$X$7=Y20-X20),$AO$8,IF(OR(EXACT($X$7&gt;$Y$7,X20&gt;Y20)*EXACT($X$7=$Y$7,X20=Y20)*EXACT($X$7&lt;$Y$7,X20&lt;Y20)),$AO$7,0)))*2</f>
        <v>0</v>
      </c>
      <c r="AA20" s="17" t="s">
        <v>74</v>
      </c>
      <c r="AB20" s="18" t="s">
        <v>74</v>
      </c>
      <c r="AC20" s="19">
        <f t="shared" si="20"/>
        <v>0</v>
      </c>
      <c r="AD20" s="28"/>
      <c r="AE20" s="26"/>
      <c r="AF20" s="19"/>
      <c r="AG20" s="21">
        <f t="shared" si="21"/>
        <v>4</v>
      </c>
      <c r="AH20" s="22">
        <f>'18.Spieltag'!AJ20</f>
        <v>186</v>
      </c>
      <c r="AI20" s="29">
        <f>'18.Spieltag'!AK20</f>
        <v>9</v>
      </c>
      <c r="AJ20" s="24">
        <f t="shared" si="22"/>
        <v>190</v>
      </c>
      <c r="AK20" s="25">
        <f t="shared" si="11"/>
        <v>14</v>
      </c>
      <c r="AL20" s="1"/>
    </row>
    <row r="21" spans="1:38" ht="24.9" customHeight="1" thickBot="1">
      <c r="A21" s="29">
        <f t="shared" si="12"/>
        <v>2</v>
      </c>
      <c r="B21" s="21" t="s">
        <v>86</v>
      </c>
      <c r="C21" s="17" t="s">
        <v>74</v>
      </c>
      <c r="D21" s="18" t="s">
        <v>74</v>
      </c>
      <c r="E21" s="19">
        <f t="shared" si="13"/>
        <v>0</v>
      </c>
      <c r="F21" s="17" t="s">
        <v>19</v>
      </c>
      <c r="G21" s="18" t="s">
        <v>76</v>
      </c>
      <c r="H21" s="19" t="str">
        <f t="shared" si="14"/>
        <v>3</v>
      </c>
      <c r="I21" s="17" t="s">
        <v>19</v>
      </c>
      <c r="J21" s="18" t="s">
        <v>76</v>
      </c>
      <c r="K21" s="19" t="str">
        <f t="shared" si="15"/>
        <v>2</v>
      </c>
      <c r="L21" s="17" t="s">
        <v>76</v>
      </c>
      <c r="M21" s="18" t="s">
        <v>74</v>
      </c>
      <c r="N21" s="85">
        <f t="shared" si="16"/>
        <v>0</v>
      </c>
      <c r="O21" s="17" t="s">
        <v>74</v>
      </c>
      <c r="P21" s="18" t="s">
        <v>19</v>
      </c>
      <c r="Q21" s="19">
        <f t="shared" si="17"/>
        <v>0</v>
      </c>
      <c r="R21" s="17" t="s">
        <v>19</v>
      </c>
      <c r="S21" s="18" t="s">
        <v>76</v>
      </c>
      <c r="T21" s="19" t="str">
        <f t="shared" si="18"/>
        <v>3</v>
      </c>
      <c r="U21" s="17" t="s">
        <v>19</v>
      </c>
      <c r="V21" s="18" t="s">
        <v>74</v>
      </c>
      <c r="W21" s="66" t="str">
        <f t="shared" si="6"/>
        <v>3</v>
      </c>
      <c r="X21" s="17" t="s">
        <v>74</v>
      </c>
      <c r="Y21" s="18" t="s">
        <v>74</v>
      </c>
      <c r="Z21" s="19">
        <f t="shared" si="19"/>
        <v>0</v>
      </c>
      <c r="AA21" s="17" t="s">
        <v>74</v>
      </c>
      <c r="AB21" s="18" t="s">
        <v>74</v>
      </c>
      <c r="AC21" s="19">
        <f t="shared" si="20"/>
        <v>0</v>
      </c>
      <c r="AD21" s="28"/>
      <c r="AE21" s="26"/>
      <c r="AF21" s="19"/>
      <c r="AG21" s="21">
        <f t="shared" si="21"/>
        <v>11</v>
      </c>
      <c r="AH21" s="22">
        <f>'18.Spieltag'!AJ21</f>
        <v>221</v>
      </c>
      <c r="AI21" s="29">
        <f>'18.Spieltag'!AK21</f>
        <v>2</v>
      </c>
      <c r="AJ21" s="24">
        <f t="shared" si="22"/>
        <v>232</v>
      </c>
      <c r="AK21" s="25">
        <f t="shared" si="11"/>
        <v>2</v>
      </c>
      <c r="AL21" s="1"/>
    </row>
    <row r="22" spans="1:38" ht="24.9" customHeight="1" thickBot="1">
      <c r="A22" s="29">
        <f t="shared" si="12"/>
        <v>17</v>
      </c>
      <c r="B22" s="21" t="s">
        <v>96</v>
      </c>
      <c r="C22" s="17" t="s">
        <v>19</v>
      </c>
      <c r="D22" s="18" t="s">
        <v>76</v>
      </c>
      <c r="E22" s="19" t="str">
        <f t="shared" si="13"/>
        <v>5</v>
      </c>
      <c r="F22" s="17" t="s">
        <v>2</v>
      </c>
      <c r="G22" s="18" t="s">
        <v>74</v>
      </c>
      <c r="H22" s="19" t="str">
        <f t="shared" si="14"/>
        <v>5</v>
      </c>
      <c r="I22" s="17" t="s">
        <v>19</v>
      </c>
      <c r="J22" s="18" t="s">
        <v>76</v>
      </c>
      <c r="K22" s="19" t="str">
        <f t="shared" si="15"/>
        <v>2</v>
      </c>
      <c r="L22" s="17" t="s">
        <v>74</v>
      </c>
      <c r="M22" s="18" t="s">
        <v>2</v>
      </c>
      <c r="N22" s="85">
        <f t="shared" si="16"/>
        <v>0</v>
      </c>
      <c r="O22" s="17" t="s">
        <v>74</v>
      </c>
      <c r="P22" s="18" t="s">
        <v>19</v>
      </c>
      <c r="Q22" s="19">
        <f t="shared" si="17"/>
        <v>0</v>
      </c>
      <c r="R22" s="17" t="s">
        <v>2</v>
      </c>
      <c r="S22" s="18" t="s">
        <v>76</v>
      </c>
      <c r="T22" s="19" t="str">
        <f t="shared" si="18"/>
        <v>2</v>
      </c>
      <c r="U22" s="17" t="s">
        <v>19</v>
      </c>
      <c r="V22" s="18" t="s">
        <v>19</v>
      </c>
      <c r="W22" s="66">
        <f t="shared" si="6"/>
        <v>0</v>
      </c>
      <c r="X22" s="17" t="s">
        <v>74</v>
      </c>
      <c r="Y22" s="18" t="s">
        <v>19</v>
      </c>
      <c r="Z22" s="19">
        <f t="shared" si="19"/>
        <v>0</v>
      </c>
      <c r="AA22" s="17" t="s">
        <v>74</v>
      </c>
      <c r="AB22" s="18" t="s">
        <v>76</v>
      </c>
      <c r="AC22" s="19" t="str">
        <f t="shared" si="20"/>
        <v>2</v>
      </c>
      <c r="AD22" s="28"/>
      <c r="AE22" s="26"/>
      <c r="AF22" s="19"/>
      <c r="AG22" s="21">
        <f t="shared" si="21"/>
        <v>16</v>
      </c>
      <c r="AH22" s="22">
        <f>'18.Spieltag'!AJ22</f>
        <v>169</v>
      </c>
      <c r="AI22" s="29">
        <f>'18.Spieltag'!AK22</f>
        <v>16</v>
      </c>
      <c r="AJ22" s="24">
        <f t="shared" si="22"/>
        <v>185</v>
      </c>
      <c r="AK22" s="25">
        <f t="shared" si="11"/>
        <v>17</v>
      </c>
      <c r="AL22" s="1"/>
    </row>
    <row r="23" spans="1:38" ht="24.9" customHeight="1" thickBot="1">
      <c r="A23" s="29">
        <f t="shared" si="12"/>
        <v>18</v>
      </c>
      <c r="B23" s="21" t="s">
        <v>94</v>
      </c>
      <c r="C23" s="17" t="s">
        <v>74</v>
      </c>
      <c r="D23" s="18" t="s">
        <v>76</v>
      </c>
      <c r="E23" s="19" t="str">
        <f t="shared" si="13"/>
        <v>2</v>
      </c>
      <c r="F23" s="17" t="s">
        <v>2</v>
      </c>
      <c r="G23" s="18" t="s">
        <v>74</v>
      </c>
      <c r="H23" s="19" t="str">
        <f t="shared" si="14"/>
        <v>5</v>
      </c>
      <c r="I23" s="17" t="s">
        <v>2</v>
      </c>
      <c r="J23" s="18" t="s">
        <v>76</v>
      </c>
      <c r="K23" s="19" t="str">
        <f t="shared" si="15"/>
        <v>3</v>
      </c>
      <c r="L23" s="17" t="s">
        <v>74</v>
      </c>
      <c r="M23" s="18" t="s">
        <v>19</v>
      </c>
      <c r="N23" s="85">
        <f t="shared" si="16"/>
        <v>0</v>
      </c>
      <c r="O23" s="17" t="s">
        <v>76</v>
      </c>
      <c r="P23" s="18" t="s">
        <v>2</v>
      </c>
      <c r="Q23" s="19">
        <f t="shared" si="17"/>
        <v>0</v>
      </c>
      <c r="R23" s="17" t="s">
        <v>19</v>
      </c>
      <c r="S23" s="18" t="s">
        <v>76</v>
      </c>
      <c r="T23" s="19" t="str">
        <f t="shared" si="18"/>
        <v>3</v>
      </c>
      <c r="U23" s="17" t="s">
        <v>2</v>
      </c>
      <c r="V23" s="18" t="s">
        <v>74</v>
      </c>
      <c r="W23" s="66" t="str">
        <f t="shared" si="6"/>
        <v>2</v>
      </c>
      <c r="X23" s="17" t="s">
        <v>19</v>
      </c>
      <c r="Y23" s="18" t="s">
        <v>74</v>
      </c>
      <c r="Z23" s="19" t="str">
        <f t="shared" si="19"/>
        <v>2</v>
      </c>
      <c r="AA23" s="17" t="s">
        <v>19</v>
      </c>
      <c r="AB23" s="18" t="s">
        <v>74</v>
      </c>
      <c r="AC23" s="19" t="str">
        <f t="shared" si="20"/>
        <v>2</v>
      </c>
      <c r="AD23" s="28"/>
      <c r="AE23" s="26"/>
      <c r="AF23" s="19"/>
      <c r="AG23" s="21">
        <f t="shared" si="21"/>
        <v>19</v>
      </c>
      <c r="AH23" s="22">
        <f>'18.Spieltag'!AJ23</f>
        <v>138</v>
      </c>
      <c r="AI23" s="29">
        <f>'18.Spieltag'!AK23</f>
        <v>19</v>
      </c>
      <c r="AJ23" s="24">
        <f t="shared" si="22"/>
        <v>157</v>
      </c>
      <c r="AK23" s="25">
        <f t="shared" si="11"/>
        <v>18</v>
      </c>
      <c r="AL23" s="1"/>
    </row>
    <row r="24" spans="1:38" ht="24.9" customHeight="1" thickBot="1">
      <c r="A24" s="29">
        <f t="shared" si="12"/>
        <v>19</v>
      </c>
      <c r="B24" s="21" t="s">
        <v>92</v>
      </c>
      <c r="C24" s="17"/>
      <c r="D24" s="18"/>
      <c r="E24" s="19"/>
      <c r="F24" s="17"/>
      <c r="G24" s="18"/>
      <c r="H24" s="19"/>
      <c r="I24" s="17"/>
      <c r="J24" s="18"/>
      <c r="K24" s="19"/>
      <c r="L24" s="17"/>
      <c r="M24" s="18"/>
      <c r="N24" s="19"/>
      <c r="O24" s="17"/>
      <c r="P24" s="18"/>
      <c r="Q24" s="19"/>
      <c r="R24" s="17"/>
      <c r="S24" s="18"/>
      <c r="T24" s="19"/>
      <c r="U24" s="17"/>
      <c r="V24" s="18"/>
      <c r="W24" s="66"/>
      <c r="X24" s="17"/>
      <c r="Y24" s="18"/>
      <c r="Z24" s="19"/>
      <c r="AA24" s="17"/>
      <c r="AB24" s="18"/>
      <c r="AC24" s="19"/>
      <c r="AD24" s="28"/>
      <c r="AE24" s="26"/>
      <c r="AF24" s="19"/>
      <c r="AG24" s="21">
        <f t="shared" si="21"/>
        <v>0</v>
      </c>
      <c r="AH24" s="22">
        <f>'18.Spieltag'!AJ24</f>
        <v>144</v>
      </c>
      <c r="AI24" s="29">
        <f>'18.Spieltag'!AK24</f>
        <v>18</v>
      </c>
      <c r="AJ24" s="24">
        <f t="shared" si="22"/>
        <v>144</v>
      </c>
      <c r="AK24" s="25">
        <f t="shared" si="11"/>
        <v>19</v>
      </c>
      <c r="AL24" s="1"/>
    </row>
    <row r="25" spans="1:38" ht="24.9" customHeight="1" thickBot="1">
      <c r="A25" s="29">
        <f t="shared" si="12"/>
        <v>10</v>
      </c>
      <c r="B25" s="21" t="s">
        <v>78</v>
      </c>
      <c r="C25" s="17" t="s">
        <v>19</v>
      </c>
      <c r="D25" s="18" t="s">
        <v>74</v>
      </c>
      <c r="E25" s="19" t="str">
        <f t="shared" si="13"/>
        <v>2</v>
      </c>
      <c r="F25" s="17" t="s">
        <v>2</v>
      </c>
      <c r="G25" s="18" t="s">
        <v>74</v>
      </c>
      <c r="H25" s="19" t="str">
        <f t="shared" si="14"/>
        <v>5</v>
      </c>
      <c r="I25" s="17" t="s">
        <v>2</v>
      </c>
      <c r="J25" s="18" t="s">
        <v>74</v>
      </c>
      <c r="K25" s="19" t="str">
        <f t="shared" si="15"/>
        <v>2</v>
      </c>
      <c r="L25" s="17" t="s">
        <v>74</v>
      </c>
      <c r="M25" s="18" t="s">
        <v>19</v>
      </c>
      <c r="N25" s="85">
        <f t="shared" si="16"/>
        <v>0</v>
      </c>
      <c r="O25" s="17" t="s">
        <v>74</v>
      </c>
      <c r="P25" s="18" t="s">
        <v>19</v>
      </c>
      <c r="Q25" s="19">
        <f t="shared" si="17"/>
        <v>0</v>
      </c>
      <c r="R25" s="17" t="s">
        <v>19</v>
      </c>
      <c r="S25" s="18" t="s">
        <v>19</v>
      </c>
      <c r="T25" s="19">
        <f t="shared" si="18"/>
        <v>0</v>
      </c>
      <c r="U25" s="17" t="s">
        <v>74</v>
      </c>
      <c r="V25" s="18" t="s">
        <v>76</v>
      </c>
      <c r="W25" s="66" t="str">
        <f t="shared" si="6"/>
        <v>5</v>
      </c>
      <c r="X25" s="17" t="s">
        <v>76</v>
      </c>
      <c r="Y25" s="18" t="s">
        <v>76</v>
      </c>
      <c r="Z25" s="19">
        <f t="shared" si="19"/>
        <v>0</v>
      </c>
      <c r="AA25" s="17" t="s">
        <v>19</v>
      </c>
      <c r="AB25" s="18" t="s">
        <v>76</v>
      </c>
      <c r="AC25" s="19" t="str">
        <f t="shared" si="20"/>
        <v>2</v>
      </c>
      <c r="AD25" s="28"/>
      <c r="AE25" s="26"/>
      <c r="AF25" s="19"/>
      <c r="AG25" s="21">
        <f t="shared" si="21"/>
        <v>16</v>
      </c>
      <c r="AH25" s="22">
        <f>'18.Spieltag'!AJ25</f>
        <v>192</v>
      </c>
      <c r="AI25" s="29">
        <f>'18.Spieltag'!AK25</f>
        <v>8</v>
      </c>
      <c r="AJ25" s="24">
        <f t="shared" si="22"/>
        <v>208</v>
      </c>
      <c r="AK25" s="25">
        <f t="shared" si="11"/>
        <v>10</v>
      </c>
      <c r="AL25" s="1"/>
    </row>
    <row r="26" spans="1:38" ht="28.2" customHeight="1" thickBot="1">
      <c r="A26" s="29">
        <f t="shared" si="12"/>
        <v>11</v>
      </c>
      <c r="B26" s="21" t="s">
        <v>82</v>
      </c>
      <c r="C26" s="17" t="s">
        <v>19</v>
      </c>
      <c r="D26" s="18" t="s">
        <v>74</v>
      </c>
      <c r="E26" s="19" t="str">
        <f t="shared" si="13"/>
        <v>2</v>
      </c>
      <c r="F26" s="17" t="s">
        <v>77</v>
      </c>
      <c r="G26" s="18" t="s">
        <v>76</v>
      </c>
      <c r="H26" s="19" t="str">
        <f t="shared" si="14"/>
        <v>2</v>
      </c>
      <c r="I26" s="17" t="s">
        <v>2</v>
      </c>
      <c r="J26" s="18" t="s">
        <v>76</v>
      </c>
      <c r="K26" s="19" t="str">
        <f t="shared" si="15"/>
        <v>3</v>
      </c>
      <c r="L26" s="17" t="s">
        <v>76</v>
      </c>
      <c r="M26" s="18" t="s">
        <v>19</v>
      </c>
      <c r="N26" s="85">
        <f t="shared" si="16"/>
        <v>0</v>
      </c>
      <c r="O26" s="17" t="s">
        <v>74</v>
      </c>
      <c r="P26" s="18" t="s">
        <v>2</v>
      </c>
      <c r="Q26" s="19">
        <f t="shared" si="17"/>
        <v>0</v>
      </c>
      <c r="R26" s="17" t="s">
        <v>19</v>
      </c>
      <c r="S26" s="18" t="s">
        <v>74</v>
      </c>
      <c r="T26" s="19" t="str">
        <f t="shared" si="18"/>
        <v>2</v>
      </c>
      <c r="U26" s="17" t="s">
        <v>19</v>
      </c>
      <c r="V26" s="18" t="s">
        <v>76</v>
      </c>
      <c r="W26" s="66" t="str">
        <f t="shared" si="6"/>
        <v>2</v>
      </c>
      <c r="X26" s="17" t="s">
        <v>19</v>
      </c>
      <c r="Y26" s="18" t="s">
        <v>74</v>
      </c>
      <c r="Z26" s="19" t="str">
        <f t="shared" si="19"/>
        <v>2</v>
      </c>
      <c r="AA26" s="17" t="s">
        <v>19</v>
      </c>
      <c r="AB26" s="18" t="s">
        <v>76</v>
      </c>
      <c r="AC26" s="19" t="str">
        <f t="shared" si="20"/>
        <v>2</v>
      </c>
      <c r="AD26" s="28"/>
      <c r="AE26" s="26"/>
      <c r="AF26" s="19"/>
      <c r="AG26" s="21">
        <f t="shared" ref="AG26" si="23">E26+H26+K26+N26+Q26+T26+W26+Z26+AC26+AF26</f>
        <v>15</v>
      </c>
      <c r="AH26" s="22">
        <f>'18.Spieltag'!AJ26</f>
        <v>183</v>
      </c>
      <c r="AI26" s="29">
        <f>'18.Spieltag'!AK26</f>
        <v>11</v>
      </c>
      <c r="AJ26" s="24">
        <f t="shared" ref="AJ26" si="24">AG26+AH26</f>
        <v>198</v>
      </c>
      <c r="AK26" s="25">
        <f t="shared" si="11"/>
        <v>11</v>
      </c>
      <c r="AL26" s="1"/>
    </row>
    <row r="27" spans="1:38" ht="28.2" customHeight="1" thickBot="1">
      <c r="A27" s="29">
        <f t="shared" ref="A27" si="25">AK27</f>
        <v>8</v>
      </c>
      <c r="B27" s="21" t="s">
        <v>73</v>
      </c>
      <c r="C27" s="17" t="s">
        <v>19</v>
      </c>
      <c r="D27" s="18" t="s">
        <v>74</v>
      </c>
      <c r="E27" s="19" t="str">
        <f t="shared" si="13"/>
        <v>2</v>
      </c>
      <c r="F27" s="17" t="s">
        <v>2</v>
      </c>
      <c r="G27" s="18" t="s">
        <v>74</v>
      </c>
      <c r="H27" s="19" t="str">
        <f t="shared" si="14"/>
        <v>5</v>
      </c>
      <c r="I27" s="17" t="s">
        <v>77</v>
      </c>
      <c r="J27" s="18" t="s">
        <v>74</v>
      </c>
      <c r="K27" s="19" t="str">
        <f t="shared" si="15"/>
        <v>5</v>
      </c>
      <c r="L27" s="17" t="s">
        <v>74</v>
      </c>
      <c r="M27" s="18" t="s">
        <v>19</v>
      </c>
      <c r="N27" s="85">
        <f t="shared" si="16"/>
        <v>0</v>
      </c>
      <c r="O27" s="17" t="s">
        <v>74</v>
      </c>
      <c r="P27" s="18" t="s">
        <v>19</v>
      </c>
      <c r="Q27" s="19">
        <f t="shared" si="17"/>
        <v>0</v>
      </c>
      <c r="R27" s="17" t="s">
        <v>19</v>
      </c>
      <c r="S27" s="18" t="s">
        <v>74</v>
      </c>
      <c r="T27" s="19" t="str">
        <f t="shared" si="18"/>
        <v>2</v>
      </c>
      <c r="U27" s="17" t="s">
        <v>19</v>
      </c>
      <c r="V27" s="18" t="s">
        <v>19</v>
      </c>
      <c r="W27" s="66">
        <f t="shared" si="6"/>
        <v>0</v>
      </c>
      <c r="X27" s="17" t="s">
        <v>74</v>
      </c>
      <c r="Y27" s="18" t="s">
        <v>74</v>
      </c>
      <c r="Z27" s="19">
        <f t="shared" si="19"/>
        <v>0</v>
      </c>
      <c r="AA27" s="17" t="s">
        <v>19</v>
      </c>
      <c r="AB27" s="18" t="s">
        <v>74</v>
      </c>
      <c r="AC27" s="19" t="str">
        <f t="shared" si="20"/>
        <v>2</v>
      </c>
      <c r="AD27" s="28"/>
      <c r="AE27" s="26"/>
      <c r="AF27" s="19"/>
      <c r="AG27" s="21">
        <f t="shared" ref="AG27" si="26">E27+H27+K27+N27+Q27+T27+W27+Z27+AC27+AF27</f>
        <v>16</v>
      </c>
      <c r="AH27" s="22">
        <f>'18.Spieltag'!AJ27</f>
        <v>198</v>
      </c>
      <c r="AI27" s="29">
        <f>'18.Spieltag'!AK27</f>
        <v>6</v>
      </c>
      <c r="AJ27" s="24">
        <f t="shared" ref="AJ27" si="27">AG27+AH27</f>
        <v>214</v>
      </c>
      <c r="AK27" s="25">
        <f t="shared" si="11"/>
        <v>8</v>
      </c>
      <c r="AL27" s="1"/>
    </row>
    <row r="28" spans="1:38" ht="28.2" customHeight="1">
      <c r="AL28" s="1"/>
    </row>
    <row r="29" spans="1:38" ht="28.2" customHeight="1">
      <c r="AL29" s="1"/>
    </row>
    <row r="30" spans="1:38" ht="28.2" customHeight="1">
      <c r="AL30" s="1"/>
    </row>
  </sheetData>
  <sortState xmlns:xlrd2="http://schemas.microsoft.com/office/spreadsheetml/2017/richdata2" ref="A8:AK25">
    <sortCondition ref="A8:A25"/>
  </sortState>
  <phoneticPr fontId="0" type="noConversion"/>
  <conditionalFormatting sqref="U4 I6 I4 AA4 R4 L6 C6 F6 X6 X4 C4 O6 O4 R6 F4 U6 L4 AA6">
    <cfRule type="cellIs" dxfId="81" priority="11" operator="equal">
      <formula>"Schalke 04"</formula>
    </cfRule>
  </conditionalFormatting>
  <conditionalFormatting sqref="A27">
    <cfRule type="colorScale" priority="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27">
    <cfRule type="colorScale" priority="1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8:B27">
    <cfRule type="expression" dxfId="80" priority="6">
      <formula>($AG8&gt;40)</formula>
    </cfRule>
  </conditionalFormatting>
  <conditionalFormatting sqref="A31:A1048576 A1:A3 A5:A26">
    <cfRule type="colorScale" priority="86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6:AL10">
    <cfRule type="top10" dxfId="79" priority="873" rank="3"/>
  </conditionalFormatting>
  <conditionalFormatting sqref="AI8:AI26">
    <cfRule type="colorScale" priority="126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G1:AG1048576">
    <cfRule type="top10" dxfId="78" priority="1" rank="3"/>
  </conditionalFormatting>
  <pageMargins left="0.19685039370078741" right="0" top="0" bottom="0" header="0.51181102362204722" footer="0.51181102362204722"/>
  <pageSetup paperSize="9" scale="8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DFB28-D58F-4D87-9368-7E1BBAD36AD2}">
  <dimension ref="A1:AP30"/>
  <sheetViews>
    <sheetView topLeftCell="A13" workbookViewId="0">
      <selection activeCell="AG9" sqref="AG9"/>
    </sheetView>
  </sheetViews>
  <sheetFormatPr baseColWidth="10" defaultColWidth="11.44140625" defaultRowHeight="10.199999999999999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32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3.2">
      <c r="AC1" s="71"/>
      <c r="AD1" s="68"/>
      <c r="AE1" s="69"/>
      <c r="AF1" s="69"/>
      <c r="AK1" s="32"/>
    </row>
    <row r="2" spans="1:42" ht="13.2">
      <c r="B2" s="16"/>
      <c r="AC2" s="71"/>
      <c r="AD2" s="68"/>
      <c r="AE2" s="70"/>
      <c r="AF2" s="70"/>
    </row>
    <row r="3" spans="1:42" ht="11.4">
      <c r="B3" s="16"/>
      <c r="AC3" s="75"/>
      <c r="AD3" s="68"/>
      <c r="AE3" s="69"/>
      <c r="AF3" s="69"/>
    </row>
    <row r="4" spans="1:42" ht="16.2" thickBot="1">
      <c r="A4" s="2" t="s">
        <v>72</v>
      </c>
      <c r="B4" s="16"/>
      <c r="C4" s="68" t="s">
        <v>67</v>
      </c>
      <c r="F4" s="68" t="s">
        <v>21</v>
      </c>
      <c r="I4" s="68" t="s">
        <v>71</v>
      </c>
      <c r="L4" s="68" t="s">
        <v>13</v>
      </c>
      <c r="O4" s="68" t="s">
        <v>17</v>
      </c>
      <c r="R4" s="68" t="s">
        <v>56</v>
      </c>
      <c r="U4" s="68" t="s">
        <v>11</v>
      </c>
      <c r="X4" s="68" t="s">
        <v>18</v>
      </c>
      <c r="AA4" s="68" t="s">
        <v>58</v>
      </c>
      <c r="AD4" s="67"/>
      <c r="AE4" s="71"/>
      <c r="AF4" s="71"/>
      <c r="AK4" s="45"/>
    </row>
    <row r="5" spans="1:42" ht="13.8" thickBot="1">
      <c r="B5" s="16"/>
      <c r="F5" s="1"/>
      <c r="L5" s="13"/>
      <c r="AD5" s="67"/>
      <c r="AE5" s="71"/>
      <c r="AF5" s="71"/>
      <c r="AG5" s="83" t="s">
        <v>22</v>
      </c>
      <c r="AH5" s="30"/>
      <c r="AI5" s="30"/>
      <c r="AJ5" s="31"/>
      <c r="AK5" s="45"/>
      <c r="AL5" s="1"/>
    </row>
    <row r="6" spans="1:42" ht="16.2" thickBot="1">
      <c r="C6" s="68" t="s">
        <v>57</v>
      </c>
      <c r="F6" s="68" t="s">
        <v>70</v>
      </c>
      <c r="I6" s="68" t="s">
        <v>69</v>
      </c>
      <c r="L6" s="68" t="s">
        <v>59</v>
      </c>
      <c r="O6" s="68" t="s">
        <v>68</v>
      </c>
      <c r="R6" s="68" t="s">
        <v>15</v>
      </c>
      <c r="U6" s="68" t="s">
        <v>14</v>
      </c>
      <c r="X6" s="68" t="s">
        <v>12</v>
      </c>
      <c r="AA6" s="68" t="s">
        <v>16</v>
      </c>
      <c r="AD6" s="67"/>
      <c r="AE6" s="67"/>
      <c r="AF6" s="67"/>
      <c r="AG6" s="84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>
      <c r="A7" s="8" t="s">
        <v>6</v>
      </c>
      <c r="B7" s="14" t="s">
        <v>7</v>
      </c>
      <c r="C7" s="76" t="s">
        <v>74</v>
      </c>
      <c r="D7" s="76" t="s">
        <v>2</v>
      </c>
      <c r="E7" s="77" t="s">
        <v>1</v>
      </c>
      <c r="F7" s="76" t="s">
        <v>74</v>
      </c>
      <c r="G7" s="76" t="s">
        <v>77</v>
      </c>
      <c r="H7" s="77" t="s">
        <v>1</v>
      </c>
      <c r="I7" s="76" t="s">
        <v>74</v>
      </c>
      <c r="J7" s="76" t="s">
        <v>76</v>
      </c>
      <c r="K7" s="77" t="s">
        <v>1</v>
      </c>
      <c r="L7" s="76" t="s">
        <v>74</v>
      </c>
      <c r="M7" s="76" t="s">
        <v>74</v>
      </c>
      <c r="N7" s="77" t="s">
        <v>1</v>
      </c>
      <c r="O7" s="76" t="s">
        <v>74</v>
      </c>
      <c r="P7" s="76" t="s">
        <v>74</v>
      </c>
      <c r="Q7" s="77" t="s">
        <v>1</v>
      </c>
      <c r="R7" s="76" t="s">
        <v>19</v>
      </c>
      <c r="S7" s="76" t="s">
        <v>76</v>
      </c>
      <c r="T7" s="77" t="s">
        <v>1</v>
      </c>
      <c r="U7" s="76" t="s">
        <v>74</v>
      </c>
      <c r="V7" s="76" t="s">
        <v>2</v>
      </c>
      <c r="W7" s="77" t="s">
        <v>1</v>
      </c>
      <c r="X7" s="76" t="s">
        <v>77</v>
      </c>
      <c r="Y7" s="76" t="s">
        <v>74</v>
      </c>
      <c r="Z7" s="77" t="s">
        <v>1</v>
      </c>
      <c r="AA7" s="76" t="s">
        <v>74</v>
      </c>
      <c r="AB7" s="76" t="s">
        <v>74</v>
      </c>
      <c r="AC7" s="77" t="s">
        <v>1</v>
      </c>
      <c r="AD7" s="78"/>
      <c r="AE7" s="78"/>
      <c r="AF7" s="79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65</v>
      </c>
      <c r="AM7" s="38"/>
      <c r="AN7" s="34"/>
      <c r="AO7" s="39" t="s">
        <v>19</v>
      </c>
    </row>
    <row r="8" spans="1:42" ht="24.9" customHeight="1" thickBot="1">
      <c r="A8" s="29">
        <f t="shared" ref="A8" si="0">AK8</f>
        <v>15</v>
      </c>
      <c r="B8" s="21" t="s">
        <v>85</v>
      </c>
      <c r="C8" s="17" t="s">
        <v>74</v>
      </c>
      <c r="D8" s="18" t="s">
        <v>74</v>
      </c>
      <c r="E8" s="19">
        <f t="shared" ref="E8" si="1">IF(OR(EXACT($C$7,C8)*(EXACT($D$7,D8)))=TRUE,$AO$9,IF(($D$7-$C$7=D8-C8),$AO$8,IF(OR(EXACT($C$7&gt;$D$7,C8&gt;D8)*EXACT($C$7=$D$7,C8=D8)*EXACT($C$7&lt;$D$7,C8&lt;D8)),$AO$7,0)))</f>
        <v>0</v>
      </c>
      <c r="F8" s="17" t="s">
        <v>76</v>
      </c>
      <c r="G8" s="18" t="s">
        <v>19</v>
      </c>
      <c r="H8" s="19" t="str">
        <f t="shared" ref="H8" si="2">IF(OR(EXACT($F$7,F8)*(EXACT($G$7,G8)))=TRUE,$AO$9,IF(($G$7-$F$7=G8-F8),$AO$8,IF(OR(EXACT($F$7&gt;$G$7,F8&gt;G8)*EXACT($F$7=$G$7,F8=G8)*EXACT($F$7&lt;$G$7,F8&lt;G8)),$AO$7,0)))</f>
        <v>2</v>
      </c>
      <c r="I8" s="17" t="s">
        <v>19</v>
      </c>
      <c r="J8" s="18" t="s">
        <v>74</v>
      </c>
      <c r="K8" s="19" t="str">
        <f t="shared" ref="K8" si="3">IF(OR(EXACT($I$7,I8)*(EXACT($J$7,J8)))=TRUE,$AO$9,IF(($J$7-$I$7=J8-I8),$AO$8,IF(OR(EXACT($I$7&gt;$J$7,I8&gt;J8)*EXACT($I$7=$J$7,I8=J8)*EXACT($I$7&lt;$J$7,I8&lt;J8)),$AO$7,0)))</f>
        <v>3</v>
      </c>
      <c r="L8" s="17" t="s">
        <v>74</v>
      </c>
      <c r="M8" s="18" t="s">
        <v>2</v>
      </c>
      <c r="N8" s="66">
        <f t="shared" ref="N8" si="4">IF(OR(EXACT($L$7,L8)*(EXACT($M$7,M8)))=TRUE,$AO$9,IF(($M$7-$L$7=M8-L8),$AO$8,IF(OR(EXACT($L$7&gt;$M$7,L8&gt;M8)*EXACT($L$7=$M$7,L8=M8)*EXACT($L$7&lt;$M$7,L8&lt;M8)),$AO$7,0)))</f>
        <v>0</v>
      </c>
      <c r="O8" s="17" t="s">
        <v>77</v>
      </c>
      <c r="P8" s="18" t="s">
        <v>74</v>
      </c>
      <c r="Q8" s="19">
        <f t="shared" ref="Q8" si="5">IF(OR(EXACT($O$7,O8)*(EXACT($P$7,P8)))=TRUE,$AO$9,IF(($P$7-$O$7=P8-O8),$AO$8,IF(OR(EXACT($O$7&gt;$P$7,O8&gt;P8)*EXACT($O$7=$P$7,O8=P8)*EXACT($O$7&lt;$P$7,O8&lt;P8)),$AO$7,0)))</f>
        <v>0</v>
      </c>
      <c r="R8" s="17" t="s">
        <v>74</v>
      </c>
      <c r="S8" s="18" t="s">
        <v>2</v>
      </c>
      <c r="T8" s="19">
        <f t="shared" ref="T8" si="6">IF(OR(EXACT($R$7,R8)*(EXACT($S$7,S8)))=TRUE,$AO$9,IF(($S$7-$R$7=S8-R8),$AO$8,IF(OR(EXACT($R$7&gt;$S$7,R8&gt;S8)*EXACT($R$7=$S$7,R8=S8)*EXACT($R$7&lt;$S$7,R8&lt;S8)),$AO$7,0)))</f>
        <v>0</v>
      </c>
      <c r="U8" s="17" t="s">
        <v>74</v>
      </c>
      <c r="V8" s="18" t="s">
        <v>74</v>
      </c>
      <c r="W8" s="85">
        <f>IF(OR(EXACT($U$7,U8)*(EXACT($V$7,V8)))=TRUE,$AO$9,IF(($V$7-$U$7=V8-U8),$AO$8,IF(OR(EXACT($U$7&gt;$V$7,U8&gt;V8)*EXACT($U$7=$V$7,U8=V8)*EXACT($U$7&lt;$V$7,U8&lt;V8)),$AO$7,0)))*2*2</f>
        <v>0</v>
      </c>
      <c r="X8" s="17" t="s">
        <v>74</v>
      </c>
      <c r="Y8" s="18" t="s">
        <v>2</v>
      </c>
      <c r="Z8" s="19">
        <f t="shared" ref="Z8" si="7">IF(OR(EXACT($X$7,X8)*(EXACT($Y$7,Y8)))=TRUE,$AO$9,IF(($Y$7-$X$7=Y8-X8),$AO$8,IF(OR(EXACT($X$7&gt;$Y$7,X8&gt;Y8)*EXACT($X$7=$Y$7,X8=Y8)*EXACT($X$7&lt;$Y$7,X8&lt;Y8)),$AO$7,0)))</f>
        <v>0</v>
      </c>
      <c r="AA8" s="17" t="s">
        <v>19</v>
      </c>
      <c r="AB8" s="18" t="s">
        <v>74</v>
      </c>
      <c r="AC8" s="19">
        <f t="shared" ref="AC8" si="8">IF(OR(EXACT($AA$7,AA8)*(EXACT($AB$7,AB8)))=TRUE,$AO$9,IF(($AB$7-$AA$7=AB8-AA8),$AO$8,IF(OR(EXACT($AA$7&gt;$AB$7,AA8&gt;AB8)*EXACT($AA$7=$AB$7,AA8=AB8)*EXACT($AA$7&lt;$AB$7,AA8&lt;AB8)),$AO$7,0)))</f>
        <v>0</v>
      </c>
      <c r="AD8" s="20"/>
      <c r="AE8" s="18"/>
      <c r="AF8" s="19"/>
      <c r="AG8" s="21">
        <f t="shared" ref="AG8" si="9">E8+H8+K8+N8+Q8+T8+W8+Z8+AC8+AF8</f>
        <v>5</v>
      </c>
      <c r="AH8" s="22">
        <f>'1.Spieltag'!AJ8</f>
        <v>4</v>
      </c>
      <c r="AI8" s="23">
        <f>'1.Spieltag'!AK8</f>
        <v>18</v>
      </c>
      <c r="AJ8" s="24">
        <f t="shared" ref="AJ8" si="10">AG8+AH8</f>
        <v>9</v>
      </c>
      <c r="AK8" s="25">
        <f t="shared" ref="AK8:AK27" si="11">RANK(AJ8,$AJ$8:$AJ$27)</f>
        <v>15</v>
      </c>
      <c r="AL8" s="40" t="s">
        <v>66</v>
      </c>
      <c r="AM8" s="41"/>
      <c r="AN8" s="41"/>
      <c r="AO8" s="42" t="s">
        <v>2</v>
      </c>
    </row>
    <row r="9" spans="1:42" ht="24.9" customHeight="1" thickBot="1">
      <c r="A9" s="29">
        <f t="shared" ref="A9:A26" si="12">AK9</f>
        <v>18</v>
      </c>
      <c r="B9" s="21" t="s">
        <v>90</v>
      </c>
      <c r="C9" s="17" t="s">
        <v>2</v>
      </c>
      <c r="D9" s="18" t="s">
        <v>74</v>
      </c>
      <c r="E9" s="19">
        <f t="shared" ref="E9:E14" si="13">IF(OR(EXACT($C$7,C9)*(EXACT($D$7,D9)))=TRUE,$AO$9,IF(($D$7-$C$7=D9-C9),$AO$8,IF(OR(EXACT($C$7&gt;$D$7,C9&gt;D9)*EXACT($C$7=$D$7,C9=D9)*EXACT($C$7&lt;$D$7,C9&lt;D9)),$AO$7,0)))</f>
        <v>0</v>
      </c>
      <c r="F9" s="17" t="s">
        <v>74</v>
      </c>
      <c r="G9" s="18" t="s">
        <v>19</v>
      </c>
      <c r="H9" s="19" t="str">
        <f>IF(OR(EXACT($F$7,F9)*(EXACT($G$7,G9)))=TRUE,$AO$9,IF(($G$7-$F$7=G9-F9),$AO$8,IF(OR(EXACT($F$7&gt;$G$7,F9&gt;G9)*EXACT($F$7=$G$7,F9=G9)*EXACT($F$7&lt;$G$7,F9&lt;G9)),$AO$7,0)))</f>
        <v>2</v>
      </c>
      <c r="I9" s="17" t="s">
        <v>19</v>
      </c>
      <c r="J9" s="18" t="s">
        <v>19</v>
      </c>
      <c r="K9" s="19">
        <f>IF(OR(EXACT($I$7,I9)*(EXACT($J$7,J9)))=TRUE,$AO$9,IF(($J$7-$I$7=J9-I9),$AO$8,IF(OR(EXACT($I$7&gt;$J$7,I9&gt;J9)*EXACT($I$7=$J$7,I9=J9)*EXACT($I$7&lt;$J$7,I9&lt;J9)),$AO$7,0)))</f>
        <v>0</v>
      </c>
      <c r="L9" s="17" t="s">
        <v>74</v>
      </c>
      <c r="M9" s="18" t="s">
        <v>19</v>
      </c>
      <c r="N9" s="66">
        <f>IF(OR(EXACT($L$7,L9)*(EXACT($M$7,M9)))=TRUE,$AO$9,IF(($M$7-$L$7=M9-L9),$AO$8,IF(OR(EXACT($L$7&gt;$M$7,L9&gt;M9)*EXACT($L$7=$M$7,L9=M9)*EXACT($L$7&lt;$M$7,L9&lt;M9)),$AO$7,0)))</f>
        <v>0</v>
      </c>
      <c r="O9" s="17" t="s">
        <v>77</v>
      </c>
      <c r="P9" s="18" t="s">
        <v>74</v>
      </c>
      <c r="Q9" s="19">
        <f>IF(OR(EXACT($O$7,O9)*(EXACT($P$7,P9)))=TRUE,$AO$9,IF(($P$7-$O$7=P9-O9),$AO$8,IF(OR(EXACT($O$7&gt;$P$7,O9&gt;P9)*EXACT($O$7=$P$7,O9=P9)*EXACT($O$7&lt;$P$7,O9&lt;P9)),$AO$7,0)))</f>
        <v>0</v>
      </c>
      <c r="R9" s="17" t="s">
        <v>76</v>
      </c>
      <c r="S9" s="18" t="s">
        <v>20</v>
      </c>
      <c r="T9" s="19">
        <f>IF(OR(EXACT($R$7,R9)*(EXACT($S$7,S9)))=TRUE,$AO$9,IF(($S$7-$R$7=S9-R9),$AO$8,IF(OR(EXACT($R$7&gt;$S$7,R9&gt;S9)*EXACT($R$7=$S$7,R9=S9)*EXACT($R$7&lt;$S$7,R9&lt;S9)),$AO$7,0)))</f>
        <v>0</v>
      </c>
      <c r="U9" s="17" t="s">
        <v>19</v>
      </c>
      <c r="V9" s="18" t="s">
        <v>74</v>
      </c>
      <c r="W9" s="85">
        <f>IF(OR(EXACT($U$7,U9)*(EXACT($V$7,V9)))=TRUE,$AO$9,IF(($V$7-$U$7=V9-U9),$AO$8,IF(OR(EXACT($U$7&gt;$V$7,U9&gt;V9)*EXACT($U$7=$V$7,U9=V9)*EXACT($U$7&lt;$V$7,U9&lt;V9)),$AO$7,0)))*2*2</f>
        <v>0</v>
      </c>
      <c r="X9" s="17" t="s">
        <v>74</v>
      </c>
      <c r="Y9" s="18" t="s">
        <v>2</v>
      </c>
      <c r="Z9" s="19">
        <f>IF(OR(EXACT($X$7,X9)*(EXACT($Y$7,Y9)))=TRUE,$AO$9,IF(($Y$7-$X$7=Y9-X9),$AO$8,IF(OR(EXACT($X$7&gt;$Y$7,X9&gt;Y9)*EXACT($X$7=$Y$7,X9=Y9)*EXACT($X$7&lt;$Y$7,X9&lt;Y9)),$AO$7,0)))</f>
        <v>0</v>
      </c>
      <c r="AA9" s="17" t="s">
        <v>19</v>
      </c>
      <c r="AB9" s="18" t="s">
        <v>2</v>
      </c>
      <c r="AC9" s="19">
        <f>IF(OR(EXACT($AA$7,AA9)*(EXACT($AB$7,AB9)))=TRUE,$AO$9,IF(($AB$7-$AA$7=AB9-AA9),$AO$8,IF(OR(EXACT($AA$7&gt;$AB$7,AA9&gt;AB9)*EXACT($AA$7=$AB$7,AA9=AB9)*EXACT($AA$7&lt;$AB$7,AA9&lt;AB9)),$AO$7,0)))</f>
        <v>0</v>
      </c>
      <c r="AD9" s="28"/>
      <c r="AE9" s="26"/>
      <c r="AF9" s="19"/>
      <c r="AG9" s="21">
        <f t="shared" ref="AG9:AG17" si="14">E9+H9+K9+N9+Q9+T9+W9+Z9+AC9+AF9</f>
        <v>2</v>
      </c>
      <c r="AH9" s="22">
        <f>'1.Spieltag'!AJ9</f>
        <v>6</v>
      </c>
      <c r="AI9" s="23">
        <f>'1.Spieltag'!AK9</f>
        <v>17</v>
      </c>
      <c r="AJ9" s="24">
        <f t="shared" ref="AJ9:AJ26" si="15">AG9+AH9</f>
        <v>8</v>
      </c>
      <c r="AK9" s="25">
        <f t="shared" si="11"/>
        <v>18</v>
      </c>
      <c r="AL9" s="37" t="s">
        <v>23</v>
      </c>
      <c r="AM9" s="34"/>
      <c r="AN9" s="43"/>
      <c r="AO9" s="44" t="s">
        <v>20</v>
      </c>
    </row>
    <row r="10" spans="1:42" ht="24.9" customHeight="1" thickBot="1">
      <c r="A10" s="29">
        <f t="shared" si="12"/>
        <v>15</v>
      </c>
      <c r="B10" s="21" t="s">
        <v>95</v>
      </c>
      <c r="C10" s="17" t="s">
        <v>19</v>
      </c>
      <c r="D10" s="18" t="s">
        <v>74</v>
      </c>
      <c r="E10" s="19">
        <f t="shared" si="13"/>
        <v>0</v>
      </c>
      <c r="F10" s="17" t="s">
        <v>19</v>
      </c>
      <c r="G10" s="18" t="s">
        <v>19</v>
      </c>
      <c r="H10" s="19">
        <f t="shared" ref="H10:H22" si="16">IF(OR(EXACT($F$7,F10)*(EXACT($G$7,G10)))=TRUE,$AO$9,IF(($G$7-$F$7=G10-F10),$AO$8,IF(OR(EXACT($F$7&gt;$G$7,F10&gt;G10)*EXACT($F$7=$G$7,F10=G10)*EXACT($F$7&lt;$G$7,F10&lt;G10)),$AO$7,0)))</f>
        <v>0</v>
      </c>
      <c r="I10" s="17" t="s">
        <v>74</v>
      </c>
      <c r="J10" s="18" t="s">
        <v>19</v>
      </c>
      <c r="K10" s="19">
        <f t="shared" ref="K10:K27" si="17">IF(OR(EXACT($I$7,I10)*(EXACT($J$7,J10)))=TRUE,$AO$9,IF(($J$7-$I$7=J10-I10),$AO$8,IF(OR(EXACT($I$7&gt;$J$7,I10&gt;J10)*EXACT($I$7=$J$7,I10=J10)*EXACT($I$7&lt;$J$7,I10&lt;J10)),$AO$7,0)))</f>
        <v>0</v>
      </c>
      <c r="L10" s="17" t="s">
        <v>74</v>
      </c>
      <c r="M10" s="18" t="s">
        <v>19</v>
      </c>
      <c r="N10" s="66">
        <f t="shared" ref="N10:N27" si="18">IF(OR(EXACT($L$7,L10)*(EXACT($M$7,M10)))=TRUE,$AO$9,IF(($M$7-$L$7=M10-L10),$AO$8,IF(OR(EXACT($L$7&gt;$M$7,L10&gt;M10)*EXACT($L$7=$M$7,L10=M10)*EXACT($L$7&lt;$M$7,L10&lt;M10)),$AO$7,0)))</f>
        <v>0</v>
      </c>
      <c r="O10" s="17" t="s">
        <v>19</v>
      </c>
      <c r="P10" s="18" t="s">
        <v>74</v>
      </c>
      <c r="Q10" s="19">
        <f t="shared" ref="Q10:Q27" si="19">IF(OR(EXACT($O$7,O10)*(EXACT($P$7,P10)))=TRUE,$AO$9,IF(($P$7-$O$7=P10-O10),$AO$8,IF(OR(EXACT($O$7&gt;$P$7,O10&gt;P10)*EXACT($O$7=$P$7,O10=P10)*EXACT($O$7&lt;$P$7,O10&lt;P10)),$AO$7,0)))</f>
        <v>0</v>
      </c>
      <c r="R10" s="17" t="s">
        <v>76</v>
      </c>
      <c r="S10" s="18" t="s">
        <v>19</v>
      </c>
      <c r="T10" s="19">
        <f t="shared" ref="T10:T27" si="20">IF(OR(EXACT($R$7,R10)*(EXACT($S$7,S10)))=TRUE,$AO$9,IF(($S$7-$R$7=S10-R10),$AO$8,IF(OR(EXACT($R$7&gt;$S$7,R10&gt;S10)*EXACT($R$7=$S$7,R10=S10)*EXACT($R$7&lt;$S$7,R10&lt;S10)),$AO$7,0)))</f>
        <v>0</v>
      </c>
      <c r="U10" s="17" t="s">
        <v>19</v>
      </c>
      <c r="V10" s="18" t="s">
        <v>74</v>
      </c>
      <c r="W10" s="85">
        <f>IF(OR(EXACT($U$7,U10)*(EXACT($V$7,V10)))=TRUE,$AO$9,IF(($V$7-$U$7=V10-U10),$AO$8,IF(OR(EXACT($U$7&gt;$V$7,U10&gt;V10)*EXACT($U$7=$V$7,U10=V10)*EXACT($U$7&lt;$V$7,U10&lt;V10)),$AO$7,0)))*2*2</f>
        <v>0</v>
      </c>
      <c r="X10" s="17" t="s">
        <v>76</v>
      </c>
      <c r="Y10" s="18" t="s">
        <v>77</v>
      </c>
      <c r="Z10" s="19">
        <f>IF(OR(EXACT($X$7,X10)*(EXACT($Y$7,Y10)))=TRUE,$AO$9,IF(($Y$7-$X$7=Y10-X10),$AO$8,IF(OR(EXACT($X$7&gt;$Y$7,X10&gt;Y10)*EXACT($X$7=$Y$7,X10=Y10)*EXACT($X$7&lt;$Y$7,X10&lt;Y10)),$AO$7,0)))</f>
        <v>0</v>
      </c>
      <c r="AA10" s="17" t="s">
        <v>19</v>
      </c>
      <c r="AB10" s="18" t="s">
        <v>74</v>
      </c>
      <c r="AC10" s="19">
        <f t="shared" ref="AC10:AC27" si="21">IF(OR(EXACT($AA$7,AA10)*(EXACT($AB$7,AB10)))=TRUE,$AO$9,IF(($AB$7-$AA$7=AB10-AA10),$AO$8,IF(OR(EXACT($AA$7&gt;$AB$7,AA10&gt;AB10)*EXACT($AA$7=$AB$7,AA10=AB10)*EXACT($AA$7&lt;$AB$7,AA10&lt;AB10)),$AO$7,0)))</f>
        <v>0</v>
      </c>
      <c r="AD10" s="28"/>
      <c r="AE10" s="26"/>
      <c r="AF10" s="19"/>
      <c r="AG10" s="21">
        <f t="shared" si="14"/>
        <v>0</v>
      </c>
      <c r="AH10" s="22">
        <f>'1.Spieltag'!AJ10</f>
        <v>9</v>
      </c>
      <c r="AI10" s="23">
        <f>'1.Spieltag'!AK10</f>
        <v>11</v>
      </c>
      <c r="AJ10" s="24">
        <f t="shared" si="15"/>
        <v>9</v>
      </c>
      <c r="AK10" s="25">
        <f t="shared" si="11"/>
        <v>15</v>
      </c>
      <c r="AL10" s="80"/>
      <c r="AM10" s="81"/>
      <c r="AN10" s="81"/>
      <c r="AO10" s="82"/>
    </row>
    <row r="11" spans="1:42" ht="24.9" customHeight="1" thickBot="1">
      <c r="A11" s="29">
        <f t="shared" si="12"/>
        <v>13</v>
      </c>
      <c r="B11" s="21" t="s">
        <v>98</v>
      </c>
      <c r="C11" s="17" t="s">
        <v>2</v>
      </c>
      <c r="D11" s="18" t="s">
        <v>74</v>
      </c>
      <c r="E11" s="19">
        <f t="shared" si="13"/>
        <v>0</v>
      </c>
      <c r="F11" s="17" t="s">
        <v>19</v>
      </c>
      <c r="G11" s="18" t="s">
        <v>19</v>
      </c>
      <c r="H11" s="19">
        <f t="shared" si="16"/>
        <v>0</v>
      </c>
      <c r="I11" s="17" t="s">
        <v>74</v>
      </c>
      <c r="J11" s="18" t="s">
        <v>74</v>
      </c>
      <c r="K11" s="19">
        <f t="shared" si="17"/>
        <v>0</v>
      </c>
      <c r="L11" s="17" t="s">
        <v>19</v>
      </c>
      <c r="M11" s="18" t="s">
        <v>2</v>
      </c>
      <c r="N11" s="66">
        <f t="shared" si="18"/>
        <v>0</v>
      </c>
      <c r="O11" s="17" t="s">
        <v>2</v>
      </c>
      <c r="P11" s="18" t="s">
        <v>74</v>
      </c>
      <c r="Q11" s="19">
        <f t="shared" si="19"/>
        <v>0</v>
      </c>
      <c r="R11" s="17" t="s">
        <v>74</v>
      </c>
      <c r="S11" s="18" t="s">
        <v>2</v>
      </c>
      <c r="T11" s="19">
        <f t="shared" si="20"/>
        <v>0</v>
      </c>
      <c r="U11" s="17" t="s">
        <v>19</v>
      </c>
      <c r="V11" s="18" t="s">
        <v>74</v>
      </c>
      <c r="W11" s="85">
        <f>IF(OR(EXACT($U$7,U11)*(EXACT($V$7,V11)))=TRUE,$AO$9,IF(($V$7-$U$7=V11-U11),$AO$8,IF(OR(EXACT($U$7&gt;$V$7,U11&gt;V11)*EXACT($U$7=$V$7,U11=V11)*EXACT($U$7&lt;$V$7,U11&lt;V11)),$AO$7,0)))*2*2</f>
        <v>0</v>
      </c>
      <c r="X11" s="17" t="s">
        <v>74</v>
      </c>
      <c r="Y11" s="18" t="s">
        <v>77</v>
      </c>
      <c r="Z11" s="19">
        <f>IF(OR(EXACT($X$7,X11)*(EXACT($Y$7,Y11)))=TRUE,$AO$9,IF(($Y$7-$X$7=Y11-X11),$AO$8,IF(OR(EXACT($X$7&gt;$Y$7,X11&gt;Y11)*EXACT($X$7=$Y$7,X11=Y11)*EXACT($X$7&lt;$Y$7,X11&lt;Y11)),$AO$7,0)))</f>
        <v>0</v>
      </c>
      <c r="AA11" s="17" t="s">
        <v>19</v>
      </c>
      <c r="AB11" s="18" t="s">
        <v>76</v>
      </c>
      <c r="AC11" s="19">
        <f t="shared" si="21"/>
        <v>0</v>
      </c>
      <c r="AD11" s="28"/>
      <c r="AE11" s="26"/>
      <c r="AF11" s="19"/>
      <c r="AG11" s="21">
        <f t="shared" si="14"/>
        <v>0</v>
      </c>
      <c r="AH11" s="22">
        <f>'1.Spieltag'!AJ11</f>
        <v>10</v>
      </c>
      <c r="AI11" s="23">
        <f>'1.Spieltag'!AK11</f>
        <v>8</v>
      </c>
      <c r="AJ11" s="24">
        <f t="shared" si="15"/>
        <v>10</v>
      </c>
      <c r="AK11" s="25">
        <f t="shared" si="11"/>
        <v>13</v>
      </c>
      <c r="AL11" s="1"/>
      <c r="AP11" s="67"/>
    </row>
    <row r="12" spans="1:42" ht="24.9" customHeight="1" thickBot="1">
      <c r="A12" s="29">
        <f t="shared" si="12"/>
        <v>4</v>
      </c>
      <c r="B12" s="21" t="s">
        <v>88</v>
      </c>
      <c r="C12" s="17" t="s">
        <v>19</v>
      </c>
      <c r="D12" s="18" t="s">
        <v>76</v>
      </c>
      <c r="E12" s="19">
        <f t="shared" si="13"/>
        <v>0</v>
      </c>
      <c r="F12" s="17" t="s">
        <v>19</v>
      </c>
      <c r="G12" s="18" t="s">
        <v>74</v>
      </c>
      <c r="H12" s="19">
        <f t="shared" si="16"/>
        <v>0</v>
      </c>
      <c r="I12" s="17" t="s">
        <v>74</v>
      </c>
      <c r="J12" s="18" t="s">
        <v>19</v>
      </c>
      <c r="K12" s="19">
        <f t="shared" si="17"/>
        <v>0</v>
      </c>
      <c r="L12" s="17" t="s">
        <v>74</v>
      </c>
      <c r="M12" s="18" t="s">
        <v>19</v>
      </c>
      <c r="N12" s="66">
        <f t="shared" si="18"/>
        <v>0</v>
      </c>
      <c r="O12" s="17" t="s">
        <v>19</v>
      </c>
      <c r="P12" s="18" t="s">
        <v>19</v>
      </c>
      <c r="Q12" s="19" t="str">
        <f t="shared" si="19"/>
        <v>3</v>
      </c>
      <c r="R12" s="17" t="s">
        <v>74</v>
      </c>
      <c r="S12" s="18" t="s">
        <v>19</v>
      </c>
      <c r="T12" s="19">
        <f t="shared" si="20"/>
        <v>0</v>
      </c>
      <c r="U12" s="17" t="s">
        <v>19</v>
      </c>
      <c r="V12" s="18" t="s">
        <v>74</v>
      </c>
      <c r="W12" s="66">
        <f>IF(OR(EXACT($U$7,U12)*(EXACT($V$7,V12)))=TRUE,$AO$9,IF(($V$7-$U$7=V12-U12),$AO$8,IF(OR(EXACT($U$7&gt;$V$7,U12&gt;V12)*EXACT($U$7=$V$7,U12=V12)*EXACT($U$7&lt;$V$7,U12&lt;V12)),$AO$7,0)))*2</f>
        <v>0</v>
      </c>
      <c r="X12" s="17" t="s">
        <v>76</v>
      </c>
      <c r="Y12" s="18" t="s">
        <v>77</v>
      </c>
      <c r="Z12" s="85">
        <f>IF(OR(EXACT($X$7,X12)*(EXACT($Y$7,Y12)))=TRUE,$AO$9,IF(($Y$7-$X$7=Y12-X12),$AO$8,IF(OR(EXACT($X$7&gt;$Y$7,X12&gt;Y12)*EXACT($X$7=$Y$7,X12=Y12)*EXACT($X$7&lt;$Y$7,X12&lt;Y12)),$AO$7,0)))*2</f>
        <v>0</v>
      </c>
      <c r="AA12" s="17" t="s">
        <v>19</v>
      </c>
      <c r="AB12" s="18" t="s">
        <v>74</v>
      </c>
      <c r="AC12" s="19">
        <f t="shared" si="21"/>
        <v>0</v>
      </c>
      <c r="AD12" s="28"/>
      <c r="AE12" s="26"/>
      <c r="AF12" s="19"/>
      <c r="AG12" s="21">
        <f t="shared" si="14"/>
        <v>3</v>
      </c>
      <c r="AH12" s="22">
        <f>'1.Spieltag'!AJ12</f>
        <v>15</v>
      </c>
      <c r="AI12" s="23">
        <f>'1.Spieltag'!AK12</f>
        <v>2</v>
      </c>
      <c r="AJ12" s="24">
        <f t="shared" si="15"/>
        <v>18</v>
      </c>
      <c r="AK12" s="25">
        <f t="shared" si="11"/>
        <v>4</v>
      </c>
      <c r="AL12" s="1"/>
    </row>
    <row r="13" spans="1:42" ht="24.9" customHeight="1" thickBot="1">
      <c r="A13" s="29">
        <f t="shared" si="12"/>
        <v>10</v>
      </c>
      <c r="B13" s="21" t="s">
        <v>75</v>
      </c>
      <c r="C13" s="17" t="s">
        <v>19</v>
      </c>
      <c r="D13" s="18" t="s">
        <v>74</v>
      </c>
      <c r="E13" s="19">
        <f t="shared" si="13"/>
        <v>0</v>
      </c>
      <c r="F13" s="17" t="s">
        <v>19</v>
      </c>
      <c r="G13" s="18" t="s">
        <v>74</v>
      </c>
      <c r="H13" s="19">
        <f t="shared" si="16"/>
        <v>0</v>
      </c>
      <c r="I13" s="17" t="s">
        <v>19</v>
      </c>
      <c r="J13" s="18" t="s">
        <v>74</v>
      </c>
      <c r="K13" s="19" t="str">
        <f t="shared" si="17"/>
        <v>3</v>
      </c>
      <c r="L13" s="17" t="s">
        <v>76</v>
      </c>
      <c r="M13" s="18" t="s">
        <v>76</v>
      </c>
      <c r="N13" s="66" t="str">
        <f t="shared" si="18"/>
        <v>3</v>
      </c>
      <c r="O13" s="17" t="s">
        <v>2</v>
      </c>
      <c r="P13" s="18" t="s">
        <v>76</v>
      </c>
      <c r="Q13" s="19">
        <f t="shared" si="19"/>
        <v>0</v>
      </c>
      <c r="R13" s="17" t="s">
        <v>74</v>
      </c>
      <c r="S13" s="18" t="s">
        <v>77</v>
      </c>
      <c r="T13" s="19">
        <f t="shared" si="20"/>
        <v>0</v>
      </c>
      <c r="U13" s="17" t="s">
        <v>19</v>
      </c>
      <c r="V13" s="18" t="s">
        <v>74</v>
      </c>
      <c r="W13" s="85">
        <f t="shared" ref="W13:W27" si="22">IF(OR(EXACT($U$7,U13)*(EXACT($V$7,V13)))=TRUE,$AO$9,IF(($V$7-$U$7=V13-U13),$AO$8,IF(OR(EXACT($U$7&gt;$V$7,U13&gt;V13)*EXACT($U$7=$V$7,U13=V13)*EXACT($U$7&lt;$V$7,U13&lt;V13)),$AO$7,0)))*2*2</f>
        <v>0</v>
      </c>
      <c r="X13" s="17" t="s">
        <v>74</v>
      </c>
      <c r="Y13" s="18" t="s">
        <v>77</v>
      </c>
      <c r="Z13" s="19">
        <f t="shared" ref="Z13:Z27" si="23">IF(OR(EXACT($X$7,X13)*(EXACT($Y$7,Y13)))=TRUE,$AO$9,IF(($Y$7-$X$7=Y13-X13),$AO$8,IF(OR(EXACT($X$7&gt;$Y$7,X13&gt;Y13)*EXACT($X$7=$Y$7,X13=Y13)*EXACT($X$7&lt;$Y$7,X13&lt;Y13)),$AO$7,0)))</f>
        <v>0</v>
      </c>
      <c r="AA13" s="17" t="s">
        <v>19</v>
      </c>
      <c r="AB13" s="18" t="s">
        <v>74</v>
      </c>
      <c r="AC13" s="19">
        <f t="shared" si="21"/>
        <v>0</v>
      </c>
      <c r="AD13" s="27"/>
      <c r="AE13" s="26"/>
      <c r="AF13" s="19"/>
      <c r="AG13" s="21">
        <f t="shared" si="14"/>
        <v>6</v>
      </c>
      <c r="AH13" s="22">
        <f>'1.Spieltag'!AJ13</f>
        <v>7</v>
      </c>
      <c r="AI13" s="23">
        <f>'1.Spieltag'!AK13</f>
        <v>16</v>
      </c>
      <c r="AJ13" s="24">
        <f t="shared" si="15"/>
        <v>13</v>
      </c>
      <c r="AK13" s="25">
        <f t="shared" si="11"/>
        <v>10</v>
      </c>
      <c r="AL13" s="1"/>
    </row>
    <row r="14" spans="1:42" ht="24.9" customHeight="1" thickBot="1">
      <c r="A14" s="29">
        <f t="shared" si="12"/>
        <v>1</v>
      </c>
      <c r="B14" s="21" t="s">
        <v>93</v>
      </c>
      <c r="C14" s="17" t="s">
        <v>19</v>
      </c>
      <c r="D14" s="18" t="s">
        <v>74</v>
      </c>
      <c r="E14" s="19">
        <f t="shared" si="13"/>
        <v>0</v>
      </c>
      <c r="F14" s="17" t="s">
        <v>74</v>
      </c>
      <c r="G14" s="18" t="s">
        <v>19</v>
      </c>
      <c r="H14" s="19" t="str">
        <f t="shared" si="16"/>
        <v>2</v>
      </c>
      <c r="I14" s="17" t="s">
        <v>19</v>
      </c>
      <c r="J14" s="18" t="s">
        <v>74</v>
      </c>
      <c r="K14" s="19" t="str">
        <f t="shared" si="17"/>
        <v>3</v>
      </c>
      <c r="L14" s="17" t="s">
        <v>19</v>
      </c>
      <c r="M14" s="18" t="s">
        <v>19</v>
      </c>
      <c r="N14" s="66" t="str">
        <f t="shared" si="18"/>
        <v>3</v>
      </c>
      <c r="O14" s="17" t="s">
        <v>2</v>
      </c>
      <c r="P14" s="18" t="s">
        <v>74</v>
      </c>
      <c r="Q14" s="19">
        <f t="shared" si="19"/>
        <v>0</v>
      </c>
      <c r="R14" s="17" t="s">
        <v>74</v>
      </c>
      <c r="S14" s="18" t="s">
        <v>2</v>
      </c>
      <c r="T14" s="19">
        <f t="shared" si="20"/>
        <v>0</v>
      </c>
      <c r="U14" s="17" t="s">
        <v>2</v>
      </c>
      <c r="V14" s="18" t="s">
        <v>19</v>
      </c>
      <c r="W14" s="85">
        <f t="shared" si="22"/>
        <v>0</v>
      </c>
      <c r="X14" s="17" t="s">
        <v>74</v>
      </c>
      <c r="Y14" s="18" t="s">
        <v>2</v>
      </c>
      <c r="Z14" s="19">
        <f t="shared" si="23"/>
        <v>0</v>
      </c>
      <c r="AA14" s="17" t="s">
        <v>19</v>
      </c>
      <c r="AB14" s="18" t="s">
        <v>74</v>
      </c>
      <c r="AC14" s="19">
        <f t="shared" si="21"/>
        <v>0</v>
      </c>
      <c r="AD14" s="28"/>
      <c r="AE14" s="26"/>
      <c r="AF14" s="19"/>
      <c r="AG14" s="21">
        <f t="shared" si="14"/>
        <v>8</v>
      </c>
      <c r="AH14" s="22">
        <f>'1.Spieltag'!AJ14</f>
        <v>19</v>
      </c>
      <c r="AI14" s="23">
        <f>'1.Spieltag'!AK14</f>
        <v>1</v>
      </c>
      <c r="AJ14" s="24">
        <f t="shared" si="15"/>
        <v>27</v>
      </c>
      <c r="AK14" s="25">
        <f t="shared" si="11"/>
        <v>1</v>
      </c>
      <c r="AL14" s="1"/>
    </row>
    <row r="15" spans="1:42" ht="24.9" customHeight="1" thickBot="1">
      <c r="A15" s="29">
        <f t="shared" si="12"/>
        <v>8</v>
      </c>
      <c r="B15" s="21" t="s">
        <v>81</v>
      </c>
      <c r="C15" s="17"/>
      <c r="D15" s="18"/>
      <c r="E15" s="19"/>
      <c r="F15" s="17" t="s">
        <v>74</v>
      </c>
      <c r="G15" s="18" t="s">
        <v>74</v>
      </c>
      <c r="H15" s="19">
        <f t="shared" si="16"/>
        <v>0</v>
      </c>
      <c r="I15" s="17" t="s">
        <v>74</v>
      </c>
      <c r="J15" s="18" t="s">
        <v>76</v>
      </c>
      <c r="K15" s="19" t="str">
        <f t="shared" si="17"/>
        <v>5</v>
      </c>
      <c r="L15" s="17" t="s">
        <v>74</v>
      </c>
      <c r="M15" s="18" t="s">
        <v>19</v>
      </c>
      <c r="N15" s="66">
        <f t="shared" si="18"/>
        <v>0</v>
      </c>
      <c r="O15" s="17" t="s">
        <v>19</v>
      </c>
      <c r="P15" s="18" t="s">
        <v>76</v>
      </c>
      <c r="Q15" s="19">
        <f t="shared" si="19"/>
        <v>0</v>
      </c>
      <c r="R15" s="17" t="s">
        <v>76</v>
      </c>
      <c r="S15" s="18" t="s">
        <v>19</v>
      </c>
      <c r="T15" s="19">
        <f t="shared" si="20"/>
        <v>0</v>
      </c>
      <c r="U15" s="17" t="s">
        <v>19</v>
      </c>
      <c r="V15" s="18" t="s">
        <v>74</v>
      </c>
      <c r="W15" s="85">
        <f t="shared" si="22"/>
        <v>0</v>
      </c>
      <c r="X15" s="17" t="s">
        <v>76</v>
      </c>
      <c r="Y15" s="18" t="s">
        <v>19</v>
      </c>
      <c r="Z15" s="19">
        <f t="shared" si="23"/>
        <v>0</v>
      </c>
      <c r="AA15" s="17" t="s">
        <v>19</v>
      </c>
      <c r="AB15" s="18" t="s">
        <v>74</v>
      </c>
      <c r="AC15" s="19">
        <f t="shared" si="21"/>
        <v>0</v>
      </c>
      <c r="AD15" s="28"/>
      <c r="AE15" s="26"/>
      <c r="AF15" s="19"/>
      <c r="AG15" s="21">
        <f t="shared" si="14"/>
        <v>5</v>
      </c>
      <c r="AH15" s="22">
        <f>'1.Spieltag'!AJ15</f>
        <v>10</v>
      </c>
      <c r="AI15" s="23">
        <f>'1.Spieltag'!AK15</f>
        <v>8</v>
      </c>
      <c r="AJ15" s="24">
        <f t="shared" si="15"/>
        <v>15</v>
      </c>
      <c r="AK15" s="25">
        <f t="shared" si="11"/>
        <v>8</v>
      </c>
      <c r="AL15" s="1"/>
    </row>
    <row r="16" spans="1:42" ht="24.9" customHeight="1" thickBot="1">
      <c r="A16" s="29">
        <f t="shared" si="12"/>
        <v>15</v>
      </c>
      <c r="B16" s="21" t="s">
        <v>87</v>
      </c>
      <c r="C16" s="17" t="s">
        <v>19</v>
      </c>
      <c r="D16" s="18" t="s">
        <v>74</v>
      </c>
      <c r="E16" s="19">
        <f t="shared" ref="E16:E25" si="24">IF(OR(EXACT($C$7,C16)*(EXACT($D$7,D16)))=TRUE,$AO$9,IF(($D$7-$C$7=D16-C16),$AO$8,IF(OR(EXACT($C$7&gt;$D$7,C16&gt;D16)*EXACT($C$7=$D$7,C16=D16)*EXACT($C$7&lt;$D$7,C16&lt;D16)),$AO$7,0)))</f>
        <v>0</v>
      </c>
      <c r="F16" s="17" t="s">
        <v>74</v>
      </c>
      <c r="G16" s="18" t="s">
        <v>74</v>
      </c>
      <c r="H16" s="19">
        <f t="shared" si="16"/>
        <v>0</v>
      </c>
      <c r="I16" s="17" t="s">
        <v>74</v>
      </c>
      <c r="J16" s="18" t="s">
        <v>74</v>
      </c>
      <c r="K16" s="19">
        <f t="shared" si="17"/>
        <v>0</v>
      </c>
      <c r="L16" s="17" t="s">
        <v>74</v>
      </c>
      <c r="M16" s="18" t="s">
        <v>2</v>
      </c>
      <c r="N16" s="66">
        <f t="shared" si="18"/>
        <v>0</v>
      </c>
      <c r="O16" s="17" t="s">
        <v>2</v>
      </c>
      <c r="P16" s="18" t="s">
        <v>76</v>
      </c>
      <c r="Q16" s="19">
        <f t="shared" si="19"/>
        <v>0</v>
      </c>
      <c r="R16" s="17" t="s">
        <v>76</v>
      </c>
      <c r="S16" s="18" t="s">
        <v>2</v>
      </c>
      <c r="T16" s="19">
        <f t="shared" si="20"/>
        <v>0</v>
      </c>
      <c r="U16" s="17" t="s">
        <v>19</v>
      </c>
      <c r="V16" s="18" t="s">
        <v>76</v>
      </c>
      <c r="W16" s="85">
        <f t="shared" si="22"/>
        <v>0</v>
      </c>
      <c r="X16" s="17" t="s">
        <v>74</v>
      </c>
      <c r="Y16" s="18" t="s">
        <v>2</v>
      </c>
      <c r="Z16" s="19">
        <f t="shared" si="23"/>
        <v>0</v>
      </c>
      <c r="AA16" s="17" t="s">
        <v>74</v>
      </c>
      <c r="AB16" s="18" t="s">
        <v>19</v>
      </c>
      <c r="AC16" s="19">
        <f t="shared" si="21"/>
        <v>0</v>
      </c>
      <c r="AD16" s="28"/>
      <c r="AE16" s="26"/>
      <c r="AF16" s="19"/>
      <c r="AG16" s="21">
        <f t="shared" si="14"/>
        <v>0</v>
      </c>
      <c r="AH16" s="22">
        <f>'1.Spieltag'!AJ16</f>
        <v>9</v>
      </c>
      <c r="AI16" s="23">
        <f>'1.Spieltag'!AK16</f>
        <v>11</v>
      </c>
      <c r="AJ16" s="24">
        <f t="shared" si="15"/>
        <v>9</v>
      </c>
      <c r="AK16" s="25">
        <f t="shared" si="11"/>
        <v>15</v>
      </c>
      <c r="AL16" s="1"/>
    </row>
    <row r="17" spans="1:38" ht="24.9" customHeight="1" thickBot="1">
      <c r="A17" s="29">
        <f t="shared" si="12"/>
        <v>20</v>
      </c>
      <c r="B17" s="21" t="s">
        <v>80</v>
      </c>
      <c r="C17" s="17" t="s">
        <v>2</v>
      </c>
      <c r="D17" s="18" t="s">
        <v>74</v>
      </c>
      <c r="E17" s="19">
        <f t="shared" si="24"/>
        <v>0</v>
      </c>
      <c r="F17" s="17" t="s">
        <v>19</v>
      </c>
      <c r="G17" s="18" t="s">
        <v>74</v>
      </c>
      <c r="H17" s="19">
        <f t="shared" si="16"/>
        <v>0</v>
      </c>
      <c r="I17" s="17" t="s">
        <v>74</v>
      </c>
      <c r="J17" s="18" t="s">
        <v>74</v>
      </c>
      <c r="K17" s="19">
        <f t="shared" si="17"/>
        <v>0</v>
      </c>
      <c r="L17" s="17" t="s">
        <v>77</v>
      </c>
      <c r="M17" s="18" t="s">
        <v>77</v>
      </c>
      <c r="N17" s="66" t="str">
        <f t="shared" si="18"/>
        <v>3</v>
      </c>
      <c r="O17" s="17" t="s">
        <v>74</v>
      </c>
      <c r="P17" s="18" t="s">
        <v>19</v>
      </c>
      <c r="Q17" s="19">
        <f t="shared" si="19"/>
        <v>0</v>
      </c>
      <c r="R17" s="17" t="s">
        <v>74</v>
      </c>
      <c r="S17" s="18" t="s">
        <v>2</v>
      </c>
      <c r="T17" s="19">
        <f t="shared" si="20"/>
        <v>0</v>
      </c>
      <c r="U17" s="17" t="s">
        <v>77</v>
      </c>
      <c r="V17" s="18" t="s">
        <v>74</v>
      </c>
      <c r="W17" s="85">
        <f t="shared" si="22"/>
        <v>0</v>
      </c>
      <c r="X17" s="17" t="s">
        <v>74</v>
      </c>
      <c r="Y17" s="18" t="s">
        <v>76</v>
      </c>
      <c r="Z17" s="19" t="str">
        <f t="shared" si="23"/>
        <v>2</v>
      </c>
      <c r="AA17" s="17" t="s">
        <v>19</v>
      </c>
      <c r="AB17" s="18" t="s">
        <v>74</v>
      </c>
      <c r="AC17" s="19">
        <f t="shared" si="21"/>
        <v>0</v>
      </c>
      <c r="AD17" s="28"/>
      <c r="AE17" s="26"/>
      <c r="AF17" s="19"/>
      <c r="AG17" s="21">
        <f t="shared" si="14"/>
        <v>5</v>
      </c>
      <c r="AH17" s="22">
        <f>'1.Spieltag'!AJ17</f>
        <v>0</v>
      </c>
      <c r="AI17" s="23">
        <f>'1.Spieltag'!AK17</f>
        <v>20</v>
      </c>
      <c r="AJ17" s="24">
        <f t="shared" si="15"/>
        <v>5</v>
      </c>
      <c r="AK17" s="25">
        <f t="shared" si="11"/>
        <v>20</v>
      </c>
      <c r="AL17" s="1"/>
    </row>
    <row r="18" spans="1:38" ht="24.9" customHeight="1" thickBot="1">
      <c r="A18" s="29">
        <f t="shared" si="12"/>
        <v>6</v>
      </c>
      <c r="B18" s="21" t="s">
        <v>84</v>
      </c>
      <c r="C18" s="17" t="s">
        <v>74</v>
      </c>
      <c r="D18" s="18" t="s">
        <v>19</v>
      </c>
      <c r="E18" s="19" t="str">
        <f t="shared" si="24"/>
        <v>2</v>
      </c>
      <c r="F18" s="17" t="s">
        <v>19</v>
      </c>
      <c r="G18" s="18" t="s">
        <v>74</v>
      </c>
      <c r="H18" s="19">
        <f t="shared" si="16"/>
        <v>0</v>
      </c>
      <c r="I18" s="17" t="s">
        <v>74</v>
      </c>
      <c r="J18" s="18" t="s">
        <v>19</v>
      </c>
      <c r="K18" s="19">
        <f t="shared" si="17"/>
        <v>0</v>
      </c>
      <c r="L18" s="17" t="s">
        <v>74</v>
      </c>
      <c r="M18" s="18" t="s">
        <v>2</v>
      </c>
      <c r="N18" s="66">
        <f t="shared" si="18"/>
        <v>0</v>
      </c>
      <c r="O18" s="17" t="s">
        <v>2</v>
      </c>
      <c r="P18" s="18" t="s">
        <v>74</v>
      </c>
      <c r="Q18" s="19">
        <f t="shared" si="19"/>
        <v>0</v>
      </c>
      <c r="R18" s="17" t="s">
        <v>76</v>
      </c>
      <c r="S18" s="18" t="s">
        <v>2</v>
      </c>
      <c r="T18" s="19">
        <f t="shared" si="20"/>
        <v>0</v>
      </c>
      <c r="U18" s="17" t="s">
        <v>19</v>
      </c>
      <c r="V18" s="18" t="s">
        <v>76</v>
      </c>
      <c r="W18" s="85">
        <f t="shared" si="22"/>
        <v>0</v>
      </c>
      <c r="X18" s="17" t="s">
        <v>76</v>
      </c>
      <c r="Y18" s="18" t="s">
        <v>2</v>
      </c>
      <c r="Z18" s="19">
        <f t="shared" si="23"/>
        <v>0</v>
      </c>
      <c r="AA18" s="17" t="s">
        <v>74</v>
      </c>
      <c r="AB18" s="18" t="s">
        <v>19</v>
      </c>
      <c r="AC18" s="19">
        <f t="shared" si="21"/>
        <v>0</v>
      </c>
      <c r="AD18" s="28"/>
      <c r="AE18" s="26"/>
      <c r="AF18" s="19"/>
      <c r="AG18" s="21">
        <f>E18+K18+Q18+T18+N18+H18+W18+Z18+AC18+AF18</f>
        <v>2</v>
      </c>
      <c r="AH18" s="22">
        <f>'1.Spieltag'!AJ18</f>
        <v>14</v>
      </c>
      <c r="AI18" s="23">
        <f>'1.Spieltag'!AK18</f>
        <v>4</v>
      </c>
      <c r="AJ18" s="24">
        <f t="shared" si="15"/>
        <v>16</v>
      </c>
      <c r="AK18" s="25">
        <f t="shared" si="11"/>
        <v>6</v>
      </c>
      <c r="AL18" s="1"/>
    </row>
    <row r="19" spans="1:38" ht="24.9" customHeight="1" thickBot="1">
      <c r="A19" s="29">
        <f t="shared" si="12"/>
        <v>3</v>
      </c>
      <c r="B19" s="21" t="s">
        <v>89</v>
      </c>
      <c r="C19" s="17" t="s">
        <v>19</v>
      </c>
      <c r="D19" s="18" t="s">
        <v>74</v>
      </c>
      <c r="E19" s="19">
        <f t="shared" si="24"/>
        <v>0</v>
      </c>
      <c r="F19" s="17" t="s">
        <v>76</v>
      </c>
      <c r="G19" s="18" t="s">
        <v>74</v>
      </c>
      <c r="H19" s="19" t="str">
        <f t="shared" si="16"/>
        <v>2</v>
      </c>
      <c r="I19" s="17" t="s">
        <v>74</v>
      </c>
      <c r="J19" s="18" t="s">
        <v>74</v>
      </c>
      <c r="K19" s="19">
        <f t="shared" si="17"/>
        <v>0</v>
      </c>
      <c r="L19" s="17" t="s">
        <v>74</v>
      </c>
      <c r="M19" s="18" t="s">
        <v>2</v>
      </c>
      <c r="N19" s="66">
        <f t="shared" si="18"/>
        <v>0</v>
      </c>
      <c r="O19" s="17" t="s">
        <v>19</v>
      </c>
      <c r="P19" s="18" t="s">
        <v>74</v>
      </c>
      <c r="Q19" s="19">
        <f t="shared" si="19"/>
        <v>0</v>
      </c>
      <c r="R19" s="17" t="s">
        <v>74</v>
      </c>
      <c r="S19" s="18" t="s">
        <v>77</v>
      </c>
      <c r="T19" s="19">
        <f t="shared" si="20"/>
        <v>0</v>
      </c>
      <c r="U19" s="17" t="s">
        <v>19</v>
      </c>
      <c r="V19" s="18" t="s">
        <v>74</v>
      </c>
      <c r="W19" s="85">
        <f t="shared" si="22"/>
        <v>0</v>
      </c>
      <c r="X19" s="17" t="s">
        <v>76</v>
      </c>
      <c r="Y19" s="18" t="s">
        <v>77</v>
      </c>
      <c r="Z19" s="19">
        <f t="shared" si="23"/>
        <v>0</v>
      </c>
      <c r="AA19" s="17" t="s">
        <v>76</v>
      </c>
      <c r="AB19" s="18" t="s">
        <v>76</v>
      </c>
      <c r="AC19" s="19" t="str">
        <f t="shared" si="21"/>
        <v>3</v>
      </c>
      <c r="AD19" s="28"/>
      <c r="AE19" s="26"/>
      <c r="AF19" s="19"/>
      <c r="AG19" s="21">
        <f>E19+H19+K19+N19+Q19+T19+W19+Z19+AC19+AF19</f>
        <v>5</v>
      </c>
      <c r="AH19" s="22">
        <f>'1.Spieltag'!AJ19</f>
        <v>15</v>
      </c>
      <c r="AI19" s="23">
        <f>'1.Spieltag'!AK19</f>
        <v>2</v>
      </c>
      <c r="AJ19" s="24">
        <f t="shared" si="15"/>
        <v>20</v>
      </c>
      <c r="AK19" s="25">
        <f t="shared" si="11"/>
        <v>3</v>
      </c>
      <c r="AL19" s="1"/>
    </row>
    <row r="20" spans="1:38" ht="24.9" customHeight="1" thickBot="1">
      <c r="A20" s="29">
        <f t="shared" si="12"/>
        <v>2</v>
      </c>
      <c r="B20" s="21" t="s">
        <v>83</v>
      </c>
      <c r="C20" s="17" t="s">
        <v>74</v>
      </c>
      <c r="D20" s="18" t="s">
        <v>74</v>
      </c>
      <c r="E20" s="19">
        <f t="shared" si="24"/>
        <v>0</v>
      </c>
      <c r="F20" s="17" t="s">
        <v>76</v>
      </c>
      <c r="G20" s="18" t="s">
        <v>76</v>
      </c>
      <c r="H20" s="19">
        <f t="shared" si="16"/>
        <v>0</v>
      </c>
      <c r="I20" s="17" t="s">
        <v>19</v>
      </c>
      <c r="J20" s="18" t="s">
        <v>74</v>
      </c>
      <c r="K20" s="19" t="str">
        <f t="shared" si="17"/>
        <v>3</v>
      </c>
      <c r="L20" s="17" t="s">
        <v>76</v>
      </c>
      <c r="M20" s="18" t="s">
        <v>19</v>
      </c>
      <c r="N20" s="66">
        <f t="shared" si="18"/>
        <v>0</v>
      </c>
      <c r="O20" s="17" t="s">
        <v>19</v>
      </c>
      <c r="P20" s="18" t="s">
        <v>74</v>
      </c>
      <c r="Q20" s="19">
        <f t="shared" si="19"/>
        <v>0</v>
      </c>
      <c r="R20" s="17" t="s">
        <v>76</v>
      </c>
      <c r="S20" s="18" t="s">
        <v>2</v>
      </c>
      <c r="T20" s="19">
        <f t="shared" si="20"/>
        <v>0</v>
      </c>
      <c r="U20" s="17" t="s">
        <v>74</v>
      </c>
      <c r="V20" s="18" t="s">
        <v>76</v>
      </c>
      <c r="W20" s="85">
        <f t="shared" si="22"/>
        <v>0</v>
      </c>
      <c r="X20" s="17" t="s">
        <v>74</v>
      </c>
      <c r="Y20" s="18" t="s">
        <v>77</v>
      </c>
      <c r="Z20" s="19">
        <f t="shared" si="23"/>
        <v>0</v>
      </c>
      <c r="AA20" s="17" t="s">
        <v>74</v>
      </c>
      <c r="AB20" s="18" t="s">
        <v>74</v>
      </c>
      <c r="AC20" s="19" t="str">
        <f t="shared" si="21"/>
        <v>5</v>
      </c>
      <c r="AD20" s="28"/>
      <c r="AE20" s="26"/>
      <c r="AF20" s="19"/>
      <c r="AG20" s="21">
        <f>E20+H20+K20+N20+Q20+T20+W20+Z20+AC20+AF20</f>
        <v>8</v>
      </c>
      <c r="AH20" s="22">
        <f>'1.Spieltag'!AJ20</f>
        <v>14</v>
      </c>
      <c r="AI20" s="23">
        <f>'1.Spieltag'!AK20</f>
        <v>4</v>
      </c>
      <c r="AJ20" s="24">
        <f t="shared" si="15"/>
        <v>22</v>
      </c>
      <c r="AK20" s="25">
        <f t="shared" si="11"/>
        <v>2</v>
      </c>
      <c r="AL20" s="1"/>
    </row>
    <row r="21" spans="1:38" ht="24.9" customHeight="1" thickBot="1">
      <c r="A21" s="29">
        <f t="shared" si="12"/>
        <v>5</v>
      </c>
      <c r="B21" s="21" t="s">
        <v>86</v>
      </c>
      <c r="C21" s="17" t="s">
        <v>19</v>
      </c>
      <c r="D21" s="18" t="s">
        <v>74</v>
      </c>
      <c r="E21" s="19">
        <f t="shared" si="24"/>
        <v>0</v>
      </c>
      <c r="F21" s="17" t="s">
        <v>74</v>
      </c>
      <c r="G21" s="18" t="s">
        <v>74</v>
      </c>
      <c r="H21" s="19">
        <f t="shared" si="16"/>
        <v>0</v>
      </c>
      <c r="I21" s="17" t="s">
        <v>19</v>
      </c>
      <c r="J21" s="18" t="s">
        <v>74</v>
      </c>
      <c r="K21" s="19" t="str">
        <f t="shared" si="17"/>
        <v>3</v>
      </c>
      <c r="L21" s="17" t="s">
        <v>76</v>
      </c>
      <c r="M21" s="18" t="s">
        <v>19</v>
      </c>
      <c r="N21" s="66">
        <f t="shared" si="18"/>
        <v>0</v>
      </c>
      <c r="O21" s="17" t="s">
        <v>2</v>
      </c>
      <c r="P21" s="18" t="s">
        <v>76</v>
      </c>
      <c r="Q21" s="19">
        <f t="shared" si="19"/>
        <v>0</v>
      </c>
      <c r="R21" s="17" t="s">
        <v>76</v>
      </c>
      <c r="S21" s="18" t="s">
        <v>2</v>
      </c>
      <c r="T21" s="19">
        <f t="shared" si="20"/>
        <v>0</v>
      </c>
      <c r="U21" s="17" t="s">
        <v>74</v>
      </c>
      <c r="V21" s="18" t="s">
        <v>76</v>
      </c>
      <c r="W21" s="85">
        <f t="shared" si="22"/>
        <v>0</v>
      </c>
      <c r="X21" s="17" t="s">
        <v>74</v>
      </c>
      <c r="Y21" s="18" t="s">
        <v>19</v>
      </c>
      <c r="Z21" s="19">
        <f t="shared" si="23"/>
        <v>0</v>
      </c>
      <c r="AA21" s="17" t="s">
        <v>19</v>
      </c>
      <c r="AB21" s="18" t="s">
        <v>74</v>
      </c>
      <c r="AC21" s="19">
        <f t="shared" si="21"/>
        <v>0</v>
      </c>
      <c r="AD21" s="28"/>
      <c r="AE21" s="26"/>
      <c r="AF21" s="19"/>
      <c r="AG21" s="21">
        <f>E21+K21+Q21+T21+N21+H21+W21+Z21+AC21+AF21</f>
        <v>3</v>
      </c>
      <c r="AH21" s="22">
        <f>'1.Spieltag'!AJ21</f>
        <v>14</v>
      </c>
      <c r="AI21" s="23">
        <f>'1.Spieltag'!AK21</f>
        <v>4</v>
      </c>
      <c r="AJ21" s="24">
        <f t="shared" si="15"/>
        <v>17</v>
      </c>
      <c r="AK21" s="25">
        <f t="shared" si="11"/>
        <v>5</v>
      </c>
      <c r="AL21" s="1"/>
    </row>
    <row r="22" spans="1:38" ht="24.9" customHeight="1" thickBot="1">
      <c r="A22" s="29">
        <f t="shared" si="12"/>
        <v>9</v>
      </c>
      <c r="B22" s="21" t="s">
        <v>96</v>
      </c>
      <c r="C22" s="17" t="s">
        <v>76</v>
      </c>
      <c r="D22" s="18" t="s">
        <v>74</v>
      </c>
      <c r="E22" s="19" t="str">
        <f t="shared" si="24"/>
        <v>2</v>
      </c>
      <c r="F22" s="17" t="s">
        <v>74</v>
      </c>
      <c r="G22" s="18" t="s">
        <v>19</v>
      </c>
      <c r="H22" s="19" t="str">
        <f t="shared" si="16"/>
        <v>2</v>
      </c>
      <c r="I22" s="17" t="s">
        <v>74</v>
      </c>
      <c r="J22" s="18" t="s">
        <v>74</v>
      </c>
      <c r="K22" s="19">
        <f t="shared" si="17"/>
        <v>0</v>
      </c>
      <c r="L22" s="17" t="s">
        <v>19</v>
      </c>
      <c r="M22" s="18" t="s">
        <v>2</v>
      </c>
      <c r="N22" s="66">
        <f t="shared" si="18"/>
        <v>0</v>
      </c>
      <c r="O22" s="17" t="s">
        <v>2</v>
      </c>
      <c r="P22" s="18" t="s">
        <v>76</v>
      </c>
      <c r="Q22" s="19">
        <f t="shared" si="19"/>
        <v>0</v>
      </c>
      <c r="R22" s="17" t="s">
        <v>76</v>
      </c>
      <c r="S22" s="18" t="s">
        <v>77</v>
      </c>
      <c r="T22" s="19">
        <f t="shared" si="20"/>
        <v>0</v>
      </c>
      <c r="U22" s="17" t="s">
        <v>19</v>
      </c>
      <c r="V22" s="18" t="s">
        <v>76</v>
      </c>
      <c r="W22" s="85">
        <f t="shared" si="22"/>
        <v>0</v>
      </c>
      <c r="X22" s="17" t="s">
        <v>74</v>
      </c>
      <c r="Y22" s="18" t="s">
        <v>77</v>
      </c>
      <c r="Z22" s="19">
        <f t="shared" si="23"/>
        <v>0</v>
      </c>
      <c r="AA22" s="17" t="s">
        <v>19</v>
      </c>
      <c r="AB22" s="18" t="s">
        <v>74</v>
      </c>
      <c r="AC22" s="19">
        <f t="shared" si="21"/>
        <v>0</v>
      </c>
      <c r="AD22" s="28"/>
      <c r="AE22" s="26"/>
      <c r="AF22" s="19"/>
      <c r="AG22" s="21">
        <f>E22+K22+Q22+T22+N22+H22+W22+Z22+AC22+AF22</f>
        <v>4</v>
      </c>
      <c r="AH22" s="22">
        <f>'1.Spieltag'!AJ22</f>
        <v>10</v>
      </c>
      <c r="AI22" s="23">
        <f>'1.Spieltag'!AK22</f>
        <v>8</v>
      </c>
      <c r="AJ22" s="24">
        <f t="shared" si="15"/>
        <v>14</v>
      </c>
      <c r="AK22" s="25">
        <f t="shared" si="11"/>
        <v>9</v>
      </c>
      <c r="AL22" s="1"/>
    </row>
    <row r="23" spans="1:38" ht="24.9" customHeight="1" thickBot="1">
      <c r="A23" s="29">
        <f t="shared" si="12"/>
        <v>13</v>
      </c>
      <c r="B23" s="21" t="s">
        <v>94</v>
      </c>
      <c r="C23" s="17" t="s">
        <v>74</v>
      </c>
      <c r="D23" s="18" t="s">
        <v>19</v>
      </c>
      <c r="E23" s="19" t="str">
        <f t="shared" si="24"/>
        <v>2</v>
      </c>
      <c r="F23" s="17"/>
      <c r="G23" s="18"/>
      <c r="H23" s="19"/>
      <c r="I23" s="17" t="s">
        <v>74</v>
      </c>
      <c r="J23" s="18" t="s">
        <v>74</v>
      </c>
      <c r="K23" s="19">
        <f t="shared" si="17"/>
        <v>0</v>
      </c>
      <c r="L23" s="17" t="s">
        <v>74</v>
      </c>
      <c r="M23" s="18" t="s">
        <v>2</v>
      </c>
      <c r="N23" s="66">
        <f t="shared" si="18"/>
        <v>0</v>
      </c>
      <c r="O23" s="17" t="s">
        <v>76</v>
      </c>
      <c r="P23" s="18" t="s">
        <v>2</v>
      </c>
      <c r="Q23" s="19">
        <f t="shared" si="19"/>
        <v>0</v>
      </c>
      <c r="R23" s="17" t="s">
        <v>76</v>
      </c>
      <c r="S23" s="18" t="s">
        <v>77</v>
      </c>
      <c r="T23" s="19">
        <f t="shared" si="20"/>
        <v>0</v>
      </c>
      <c r="U23" s="17" t="s">
        <v>19</v>
      </c>
      <c r="V23" s="18" t="s">
        <v>74</v>
      </c>
      <c r="W23" s="85">
        <f t="shared" si="22"/>
        <v>0</v>
      </c>
      <c r="X23" s="17" t="s">
        <v>76</v>
      </c>
      <c r="Y23" s="18" t="s">
        <v>77</v>
      </c>
      <c r="Z23" s="19">
        <f t="shared" si="23"/>
        <v>0</v>
      </c>
      <c r="AA23" s="17" t="s">
        <v>19</v>
      </c>
      <c r="AB23" s="18" t="s">
        <v>74</v>
      </c>
      <c r="AC23" s="19">
        <f t="shared" si="21"/>
        <v>0</v>
      </c>
      <c r="AD23" s="28"/>
      <c r="AE23" s="26"/>
      <c r="AF23" s="19"/>
      <c r="AG23" s="21">
        <f>E23+H23+K23+N23+Q23+T23+W23+Z23+AC23+AF23</f>
        <v>2</v>
      </c>
      <c r="AH23" s="22">
        <f>'1.Spieltag'!AJ23</f>
        <v>8</v>
      </c>
      <c r="AI23" s="23">
        <f>'1.Spieltag'!AK23</f>
        <v>14</v>
      </c>
      <c r="AJ23" s="24">
        <f t="shared" si="15"/>
        <v>10</v>
      </c>
      <c r="AK23" s="25">
        <f t="shared" si="11"/>
        <v>13</v>
      </c>
      <c r="AL23" s="1"/>
    </row>
    <row r="24" spans="1:38" ht="24.9" customHeight="1" thickBot="1">
      <c r="A24" s="29">
        <f t="shared" si="12"/>
        <v>18</v>
      </c>
      <c r="B24" s="21" t="s">
        <v>92</v>
      </c>
      <c r="C24" s="17" t="s">
        <v>19</v>
      </c>
      <c r="D24" s="18" t="s">
        <v>74</v>
      </c>
      <c r="E24" s="19">
        <f t="shared" si="24"/>
        <v>0</v>
      </c>
      <c r="F24" s="17" t="s">
        <v>19</v>
      </c>
      <c r="G24" s="18" t="s">
        <v>74</v>
      </c>
      <c r="H24" s="19">
        <f>IF(OR(EXACT($F$7,F24)*(EXACT($G$7,G24)))=TRUE,$AO$9,IF(($G$7-$F$7=G24-F24),$AO$8,IF(OR(EXACT($F$7&gt;$G$7,F24&gt;G24)*EXACT($F$7=$G$7,F24=G24)*EXACT($F$7&lt;$G$7,F24&lt;G24)),$AO$7,0)))</f>
        <v>0</v>
      </c>
      <c r="I24" s="17" t="s">
        <v>74</v>
      </c>
      <c r="J24" s="18" t="s">
        <v>19</v>
      </c>
      <c r="K24" s="19">
        <f t="shared" si="17"/>
        <v>0</v>
      </c>
      <c r="L24" s="17" t="s">
        <v>74</v>
      </c>
      <c r="M24" s="18" t="s">
        <v>19</v>
      </c>
      <c r="N24" s="66">
        <f t="shared" si="18"/>
        <v>0</v>
      </c>
      <c r="O24" s="17" t="s">
        <v>2</v>
      </c>
      <c r="P24" s="18" t="s">
        <v>74</v>
      </c>
      <c r="Q24" s="19">
        <f t="shared" si="19"/>
        <v>0</v>
      </c>
      <c r="R24" s="17" t="s">
        <v>74</v>
      </c>
      <c r="S24" s="18" t="s">
        <v>2</v>
      </c>
      <c r="T24" s="19">
        <f t="shared" si="20"/>
        <v>0</v>
      </c>
      <c r="U24" s="17" t="s">
        <v>19</v>
      </c>
      <c r="V24" s="18" t="s">
        <v>74</v>
      </c>
      <c r="W24" s="85">
        <f t="shared" si="22"/>
        <v>0</v>
      </c>
      <c r="X24" s="17" t="s">
        <v>19</v>
      </c>
      <c r="Y24" s="18" t="s">
        <v>99</v>
      </c>
      <c r="Z24" s="19">
        <f t="shared" si="23"/>
        <v>0</v>
      </c>
      <c r="AA24" s="17" t="s">
        <v>74</v>
      </c>
      <c r="AB24" s="18" t="s">
        <v>19</v>
      </c>
      <c r="AC24" s="19">
        <f t="shared" si="21"/>
        <v>0</v>
      </c>
      <c r="AD24" s="28"/>
      <c r="AE24" s="26"/>
      <c r="AF24" s="19"/>
      <c r="AG24" s="21">
        <f>E24+H24+K24+N24+Q24+T24+W24+Z24+AC24+AF24</f>
        <v>0</v>
      </c>
      <c r="AH24" s="22">
        <f>'1.Spieltag'!AJ24</f>
        <v>8</v>
      </c>
      <c r="AI24" s="23">
        <f>'1.Spieltag'!AK24</f>
        <v>14</v>
      </c>
      <c r="AJ24" s="24">
        <f t="shared" si="15"/>
        <v>8</v>
      </c>
      <c r="AK24" s="25">
        <f t="shared" si="11"/>
        <v>18</v>
      </c>
      <c r="AL24" s="1"/>
    </row>
    <row r="25" spans="1:38" ht="24.9" customHeight="1" thickBot="1">
      <c r="A25" s="29">
        <f t="shared" si="12"/>
        <v>6</v>
      </c>
      <c r="B25" s="21" t="s">
        <v>78</v>
      </c>
      <c r="C25" s="17" t="s">
        <v>2</v>
      </c>
      <c r="D25" s="18" t="s">
        <v>76</v>
      </c>
      <c r="E25" s="19">
        <f t="shared" si="24"/>
        <v>0</v>
      </c>
      <c r="F25" s="17" t="s">
        <v>74</v>
      </c>
      <c r="G25" s="18" t="s">
        <v>76</v>
      </c>
      <c r="H25" s="19">
        <f>IF(OR(EXACT($F$7,F25)*(EXACT($G$7,G25)))=TRUE,$AO$9,IF(($G$7-$F$7=G25-F25),$AO$8,IF(OR(EXACT($F$7&gt;$G$7,F25&gt;G25)*EXACT($F$7=$G$7,F25=G25)*EXACT($F$7&lt;$G$7,F25&lt;G25)),$AO$7,0)))</f>
        <v>0</v>
      </c>
      <c r="I25" s="17" t="s">
        <v>74</v>
      </c>
      <c r="J25" s="18" t="s">
        <v>74</v>
      </c>
      <c r="K25" s="19">
        <f t="shared" si="17"/>
        <v>0</v>
      </c>
      <c r="L25" s="17" t="s">
        <v>76</v>
      </c>
      <c r="M25" s="18" t="s">
        <v>19</v>
      </c>
      <c r="N25" s="66">
        <f t="shared" si="18"/>
        <v>0</v>
      </c>
      <c r="O25" s="17" t="s">
        <v>2</v>
      </c>
      <c r="P25" s="18" t="s">
        <v>74</v>
      </c>
      <c r="Q25" s="19">
        <f t="shared" si="19"/>
        <v>0</v>
      </c>
      <c r="R25" s="17" t="s">
        <v>76</v>
      </c>
      <c r="S25" s="18" t="s">
        <v>2</v>
      </c>
      <c r="T25" s="19">
        <f t="shared" si="20"/>
        <v>0</v>
      </c>
      <c r="U25" s="17" t="s">
        <v>2</v>
      </c>
      <c r="V25" s="18" t="s">
        <v>19</v>
      </c>
      <c r="W25" s="85">
        <f t="shared" si="22"/>
        <v>0</v>
      </c>
      <c r="X25" s="17" t="s">
        <v>76</v>
      </c>
      <c r="Y25" s="18" t="s">
        <v>77</v>
      </c>
      <c r="Z25" s="19">
        <f t="shared" si="23"/>
        <v>0</v>
      </c>
      <c r="AA25" s="17" t="s">
        <v>19</v>
      </c>
      <c r="AB25" s="18" t="s">
        <v>19</v>
      </c>
      <c r="AC25" s="19" t="str">
        <f t="shared" si="21"/>
        <v>3</v>
      </c>
      <c r="AD25" s="28"/>
      <c r="AE25" s="26"/>
      <c r="AF25" s="19"/>
      <c r="AG25" s="21">
        <f>E25+K25+Q25+T25+N25+H25+W25+Z25+AC25+AF25</f>
        <v>3</v>
      </c>
      <c r="AH25" s="22">
        <f>'1.Spieltag'!AJ25</f>
        <v>13</v>
      </c>
      <c r="AI25" s="23">
        <f>'1.Spieltag'!AK25</f>
        <v>7</v>
      </c>
      <c r="AJ25" s="24">
        <f t="shared" si="15"/>
        <v>16</v>
      </c>
      <c r="AK25" s="25">
        <f t="shared" si="11"/>
        <v>6</v>
      </c>
      <c r="AL25" s="1"/>
    </row>
    <row r="26" spans="1:38" ht="28.2" customHeight="1" thickBot="1">
      <c r="A26" s="29">
        <f t="shared" si="12"/>
        <v>11</v>
      </c>
      <c r="B26" s="21" t="s">
        <v>82</v>
      </c>
      <c r="C26" s="17"/>
      <c r="D26" s="18"/>
      <c r="E26" s="19"/>
      <c r="F26" s="17" t="s">
        <v>74</v>
      </c>
      <c r="G26" s="18" t="s">
        <v>19</v>
      </c>
      <c r="H26" s="19" t="str">
        <f>IF(OR(EXACT($F$7,F26)*(EXACT($G$7,G26)))=TRUE,$AO$9,IF(($G$7-$F$7=G26-F26),$AO$8,IF(OR(EXACT($F$7&gt;$G$7,F26&gt;G26)*EXACT($F$7=$G$7,F26=G26)*EXACT($F$7&lt;$G$7,F26&lt;G26)),$AO$7,0)))</f>
        <v>2</v>
      </c>
      <c r="I26" s="17" t="s">
        <v>76</v>
      </c>
      <c r="J26" s="18" t="s">
        <v>19</v>
      </c>
      <c r="K26" s="19">
        <f t="shared" si="17"/>
        <v>0</v>
      </c>
      <c r="L26" s="17" t="s">
        <v>76</v>
      </c>
      <c r="M26" s="18" t="s">
        <v>19</v>
      </c>
      <c r="N26" s="66">
        <f t="shared" si="18"/>
        <v>0</v>
      </c>
      <c r="O26" s="17" t="s">
        <v>19</v>
      </c>
      <c r="P26" s="18" t="s">
        <v>76</v>
      </c>
      <c r="Q26" s="19">
        <f t="shared" si="19"/>
        <v>0</v>
      </c>
      <c r="R26" s="17" t="s">
        <v>76</v>
      </c>
      <c r="S26" s="18" t="s">
        <v>19</v>
      </c>
      <c r="T26" s="19">
        <f t="shared" si="20"/>
        <v>0</v>
      </c>
      <c r="U26" s="17" t="s">
        <v>2</v>
      </c>
      <c r="V26" s="18" t="s">
        <v>74</v>
      </c>
      <c r="W26" s="85">
        <f t="shared" si="22"/>
        <v>0</v>
      </c>
      <c r="X26" s="17" t="s">
        <v>74</v>
      </c>
      <c r="Y26" s="18" t="s">
        <v>77</v>
      </c>
      <c r="Z26" s="19">
        <f t="shared" si="23"/>
        <v>0</v>
      </c>
      <c r="AA26" s="17" t="s">
        <v>74</v>
      </c>
      <c r="AB26" s="18" t="s">
        <v>74</v>
      </c>
      <c r="AC26" s="19" t="str">
        <f t="shared" si="21"/>
        <v>5</v>
      </c>
      <c r="AD26" s="28"/>
      <c r="AE26" s="26"/>
      <c r="AF26" s="19"/>
      <c r="AG26" s="21">
        <f>E26+K26+Q26+T26+N26+H26+W26+Z26+AC26+AF26</f>
        <v>7</v>
      </c>
      <c r="AH26" s="22">
        <f>'1.Spieltag'!AJ26</f>
        <v>4</v>
      </c>
      <c r="AI26" s="23">
        <f>'1.Spieltag'!AK26</f>
        <v>18</v>
      </c>
      <c r="AJ26" s="24">
        <f t="shared" si="15"/>
        <v>11</v>
      </c>
      <c r="AK26" s="25">
        <f t="shared" si="11"/>
        <v>11</v>
      </c>
      <c r="AL26" s="1"/>
    </row>
    <row r="27" spans="1:38" ht="24.9" customHeight="1" thickBot="1">
      <c r="A27" s="29">
        <f t="shared" ref="A27" si="25">AK27</f>
        <v>11</v>
      </c>
      <c r="B27" s="21" t="s">
        <v>73</v>
      </c>
      <c r="C27" s="17" t="s">
        <v>2</v>
      </c>
      <c r="D27" s="18" t="s">
        <v>74</v>
      </c>
      <c r="E27" s="19">
        <f>IF(OR(EXACT($C$7,C27)*(EXACT($D$7,D27)))=TRUE,$AO$9,IF(($D$7-$C$7=D27-C27),$AO$8,IF(OR(EXACT($C$7&gt;$D$7,C27&gt;D27)*EXACT($C$7=$D$7,C27=D27)*EXACT($C$7&lt;$D$7,C27&lt;D27)),$AO$7,0)))</f>
        <v>0</v>
      </c>
      <c r="F27" s="17" t="s">
        <v>74</v>
      </c>
      <c r="G27" s="18" t="s">
        <v>19</v>
      </c>
      <c r="H27" s="19" t="str">
        <f>IF(OR(EXACT($F$7,F27)*(EXACT($G$7,G27)))=TRUE,$AO$9,IF(($G$7-$F$7=G27-F27),$AO$8,IF(OR(EXACT($F$7&gt;$G$7,F27&gt;G27)*EXACT($F$7=$G$7,F27=G27)*EXACT($F$7&lt;$G$7,F27&lt;G27)),$AO$7,0)))</f>
        <v>2</v>
      </c>
      <c r="I27" s="17" t="s">
        <v>74</v>
      </c>
      <c r="J27" s="18" t="s">
        <v>19</v>
      </c>
      <c r="K27" s="19">
        <f t="shared" si="17"/>
        <v>0</v>
      </c>
      <c r="L27" s="17" t="s">
        <v>74</v>
      </c>
      <c r="M27" s="18" t="s">
        <v>2</v>
      </c>
      <c r="N27" s="66">
        <f t="shared" si="18"/>
        <v>0</v>
      </c>
      <c r="O27" s="17" t="s">
        <v>2</v>
      </c>
      <c r="P27" s="18" t="s">
        <v>74</v>
      </c>
      <c r="Q27" s="19">
        <f t="shared" si="19"/>
        <v>0</v>
      </c>
      <c r="R27" s="17" t="s">
        <v>74</v>
      </c>
      <c r="S27" s="18" t="s">
        <v>77</v>
      </c>
      <c r="T27" s="19">
        <f t="shared" si="20"/>
        <v>0</v>
      </c>
      <c r="U27" s="17" t="s">
        <v>19</v>
      </c>
      <c r="V27" s="18" t="s">
        <v>76</v>
      </c>
      <c r="W27" s="85">
        <f t="shared" si="22"/>
        <v>0</v>
      </c>
      <c r="X27" s="17" t="s">
        <v>76</v>
      </c>
      <c r="Y27" s="18" t="s">
        <v>2</v>
      </c>
      <c r="Z27" s="19">
        <f t="shared" si="23"/>
        <v>0</v>
      </c>
      <c r="AA27" s="17" t="s">
        <v>19</v>
      </c>
      <c r="AB27" s="18" t="s">
        <v>74</v>
      </c>
      <c r="AC27" s="19">
        <f t="shared" si="21"/>
        <v>0</v>
      </c>
      <c r="AD27" s="28"/>
      <c r="AE27" s="26"/>
      <c r="AF27" s="19"/>
      <c r="AG27" s="21">
        <f>E27+K27+Q27+T27+N27+H27+W27+Z27+AC27+AF27</f>
        <v>2</v>
      </c>
      <c r="AH27" s="22">
        <f>'1.Spieltag'!AJ27</f>
        <v>9</v>
      </c>
      <c r="AI27" s="23">
        <f>'1.Spieltag'!AK27</f>
        <v>11</v>
      </c>
      <c r="AJ27" s="24">
        <f t="shared" ref="AJ27" si="26">AG27+AH27</f>
        <v>11</v>
      </c>
      <c r="AK27" s="25">
        <f t="shared" si="11"/>
        <v>11</v>
      </c>
      <c r="AL27" s="1"/>
    </row>
    <row r="28" spans="1:38" ht="24.9" customHeight="1">
      <c r="AL28" s="1"/>
    </row>
    <row r="29" spans="1:38" ht="24.9" customHeight="1">
      <c r="AL29" s="1"/>
    </row>
    <row r="30" spans="1:38" ht="24.9" customHeight="1">
      <c r="AL30" s="1"/>
    </row>
  </sheetData>
  <conditionalFormatting sqref="O4 X4 AA4 C6 U4 F6 R6 I6 F4 L6 C4 O6 R4 U6 L4 AA6 I4 X6">
    <cfRule type="cellIs" dxfId="150" priority="8" operator="equal">
      <formula>"Schalke 04"</formula>
    </cfRule>
  </conditionalFormatting>
  <conditionalFormatting sqref="A27">
    <cfRule type="colorScale" priority="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8:B27">
    <cfRule type="expression" dxfId="149" priority="4">
      <formula>($AG8&gt;40)</formula>
    </cfRule>
  </conditionalFormatting>
  <conditionalFormatting sqref="A31:A1048576 A1:A3 A5:A26">
    <cfRule type="colorScale" priority="109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6:AL10">
    <cfRule type="top10" dxfId="148" priority="1102" rank="3"/>
  </conditionalFormatting>
  <conditionalFormatting sqref="AG1:AG1048576">
    <cfRule type="top10" dxfId="147" priority="1" rank="3"/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AP30"/>
  <sheetViews>
    <sheetView topLeftCell="A5" workbookViewId="0">
      <selection activeCell="AG9" sqref="AG9"/>
    </sheetView>
  </sheetViews>
  <sheetFormatPr baseColWidth="10" defaultColWidth="11.44140625" defaultRowHeight="10.199999999999999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3.2">
      <c r="AC1" s="73"/>
      <c r="AD1" s="68"/>
      <c r="AE1" s="69"/>
      <c r="AF1" s="69"/>
      <c r="AK1" s="32"/>
    </row>
    <row r="2" spans="1:42" ht="13.2">
      <c r="B2" s="16"/>
      <c r="AC2" s="73"/>
      <c r="AD2" s="68"/>
      <c r="AE2" s="70"/>
      <c r="AF2" s="70"/>
    </row>
    <row r="3" spans="1:42" ht="11.4">
      <c r="B3" s="16"/>
      <c r="AC3" s="32"/>
      <c r="AD3" s="68"/>
      <c r="AE3" s="69"/>
      <c r="AF3" s="69"/>
    </row>
    <row r="4" spans="1:42" ht="16.2" thickBot="1">
      <c r="A4" s="2" t="s">
        <v>41</v>
      </c>
      <c r="B4" s="16"/>
      <c r="C4" s="68" t="s">
        <v>67</v>
      </c>
      <c r="F4" s="68" t="s">
        <v>56</v>
      </c>
      <c r="I4" s="68" t="s">
        <v>21</v>
      </c>
      <c r="L4" s="68" t="s">
        <v>58</v>
      </c>
      <c r="O4" s="68" t="s">
        <v>13</v>
      </c>
      <c r="R4" s="68" t="s">
        <v>11</v>
      </c>
      <c r="U4" s="68" t="s">
        <v>17</v>
      </c>
      <c r="X4" s="68" t="s">
        <v>18</v>
      </c>
      <c r="AA4" s="68" t="s">
        <v>71</v>
      </c>
      <c r="AC4" s="32"/>
      <c r="AD4" s="67"/>
      <c r="AE4" s="71"/>
      <c r="AF4" s="71"/>
      <c r="AK4" s="45"/>
    </row>
    <row r="5" spans="1:42" ht="13.8" thickBot="1">
      <c r="B5" s="16"/>
      <c r="C5" s="72"/>
      <c r="F5" s="72"/>
      <c r="I5" s="72"/>
      <c r="L5" s="72"/>
      <c r="O5" s="72"/>
      <c r="R5" s="72"/>
      <c r="U5" s="72"/>
      <c r="X5" s="72"/>
      <c r="AA5" s="72"/>
      <c r="AC5" s="32"/>
      <c r="AD5" s="67"/>
      <c r="AE5" s="71"/>
      <c r="AF5" s="71"/>
      <c r="AG5" s="83" t="s">
        <v>22</v>
      </c>
      <c r="AH5" s="30"/>
      <c r="AI5" s="30"/>
      <c r="AJ5" s="31"/>
      <c r="AK5" s="45"/>
      <c r="AL5" s="1"/>
    </row>
    <row r="6" spans="1:42" ht="16.2" thickBot="1">
      <c r="C6" s="68" t="s">
        <v>12</v>
      </c>
      <c r="F6" s="68" t="s">
        <v>16</v>
      </c>
      <c r="I6" s="68" t="s">
        <v>68</v>
      </c>
      <c r="L6" s="68" t="s">
        <v>15</v>
      </c>
      <c r="O6" s="68" t="s">
        <v>70</v>
      </c>
      <c r="R6" s="68" t="s">
        <v>59</v>
      </c>
      <c r="U6" s="68" t="s">
        <v>69</v>
      </c>
      <c r="X6" s="68" t="s">
        <v>57</v>
      </c>
      <c r="AA6" s="68" t="s">
        <v>14</v>
      </c>
      <c r="AD6" s="67"/>
      <c r="AE6" s="67"/>
      <c r="AF6" s="67"/>
      <c r="AG6" s="84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>
      <c r="A7" s="8" t="s">
        <v>6</v>
      </c>
      <c r="B7" s="14" t="s">
        <v>7</v>
      </c>
      <c r="C7" s="76" t="s">
        <v>76</v>
      </c>
      <c r="D7" s="76" t="s">
        <v>74</v>
      </c>
      <c r="E7" s="77" t="s">
        <v>1</v>
      </c>
      <c r="F7" s="76" t="s">
        <v>76</v>
      </c>
      <c r="G7" s="76" t="s">
        <v>19</v>
      </c>
      <c r="H7" s="77" t="s">
        <v>1</v>
      </c>
      <c r="I7" s="76" t="s">
        <v>74</v>
      </c>
      <c r="J7" s="76" t="s">
        <v>76</v>
      </c>
      <c r="K7" s="77" t="s">
        <v>1</v>
      </c>
      <c r="L7" s="76" t="s">
        <v>19</v>
      </c>
      <c r="M7" s="76" t="s">
        <v>74</v>
      </c>
      <c r="N7" s="77" t="s">
        <v>1</v>
      </c>
      <c r="O7" s="76" t="s">
        <v>20</v>
      </c>
      <c r="P7" s="76" t="s">
        <v>19</v>
      </c>
      <c r="Q7" s="77" t="s">
        <v>1</v>
      </c>
      <c r="R7" s="76" t="s">
        <v>76</v>
      </c>
      <c r="S7" s="76" t="s">
        <v>2</v>
      </c>
      <c r="T7" s="77" t="s">
        <v>1</v>
      </c>
      <c r="U7" s="76" t="s">
        <v>74</v>
      </c>
      <c r="V7" s="76" t="s">
        <v>19</v>
      </c>
      <c r="W7" s="77" t="s">
        <v>1</v>
      </c>
      <c r="X7" s="76" t="s">
        <v>74</v>
      </c>
      <c r="Y7" s="76" t="s">
        <v>2</v>
      </c>
      <c r="Z7" s="77" t="s">
        <v>1</v>
      </c>
      <c r="AA7" s="76" t="s">
        <v>76</v>
      </c>
      <c r="AB7" s="76" t="s">
        <v>19</v>
      </c>
      <c r="AC7" s="77" t="s">
        <v>1</v>
      </c>
      <c r="AD7" s="78"/>
      <c r="AE7" s="78"/>
      <c r="AF7" s="79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65</v>
      </c>
      <c r="AM7" s="38"/>
      <c r="AN7" s="34"/>
      <c r="AO7" s="39" t="s">
        <v>19</v>
      </c>
    </row>
    <row r="8" spans="1:42" ht="24.9" customHeight="1" thickBot="1">
      <c r="A8" s="29">
        <f t="shared" ref="A8" si="0">AK8</f>
        <v>3</v>
      </c>
      <c r="B8" s="21" t="s">
        <v>85</v>
      </c>
      <c r="C8" s="17" t="s">
        <v>74</v>
      </c>
      <c r="D8" s="18" t="s">
        <v>2</v>
      </c>
      <c r="E8" s="19" t="str">
        <f t="shared" ref="E8" si="1">IF(OR(EXACT($C$7,C8)*(EXACT($D$7,D8)))=TRUE,$AO$9,IF(($D$7-$C$7=D8-C8),$AO$8,IF(OR(EXACT($C$7&gt;$D$7,C8&gt;D8)*EXACT($C$7=$D$7,C8=D8)*EXACT($C$7&lt;$D$7,C8&lt;D8)),$AO$7,0)))</f>
        <v>2</v>
      </c>
      <c r="F8" s="17" t="s">
        <v>76</v>
      </c>
      <c r="G8" s="18" t="s">
        <v>2</v>
      </c>
      <c r="H8" s="85">
        <f>IF(OR(EXACT($F$7,F8)*(EXACT($G$7,G8)))=TRUE,$AO$9,IF(($G$7-$F$7=G8-F8),$AO$8,IF(OR(EXACT($F$7&gt;$G$7,F8&gt;G8)*EXACT($F$7=$G$7,F8=G8)*EXACT($F$7&lt;$G$7,F8&lt;G8)),$AO$7,0)))*2</f>
        <v>4</v>
      </c>
      <c r="I8" s="17" t="s">
        <v>74</v>
      </c>
      <c r="J8" s="18" t="s">
        <v>74</v>
      </c>
      <c r="K8" s="19">
        <f t="shared" ref="K8" si="2">IF(OR(EXACT($I$7,I8)*(EXACT($J$7,J8)))=TRUE,$AO$9,IF(($J$7-$I$7=J8-I8),$AO$8,IF(OR(EXACT($I$7&gt;$J$7,I8&gt;J8)*EXACT($I$7=$J$7,I8=J8)*EXACT($I$7&lt;$J$7,I8&lt;J8)),$AO$7,0)))</f>
        <v>0</v>
      </c>
      <c r="L8" s="17" t="s">
        <v>19</v>
      </c>
      <c r="M8" s="18" t="s">
        <v>19</v>
      </c>
      <c r="N8" s="66">
        <f t="shared" ref="N8" si="3">IF(OR(EXACT($L$7,L8)*(EXACT($M$7,M8)))=TRUE,$AO$9,IF(($M$7-$L$7=M8-L8),$AO$8,IF(OR(EXACT($L$7&gt;$M$7,L8&gt;M8)*EXACT($L$7=$M$7,L8=M8)*EXACT($L$7&lt;$M$7,L8&lt;M8)),$AO$7,0)))</f>
        <v>0</v>
      </c>
      <c r="O8" s="17" t="s">
        <v>2</v>
      </c>
      <c r="P8" s="18" t="s">
        <v>74</v>
      </c>
      <c r="Q8" s="19" t="str">
        <f t="shared" ref="Q8" si="4">IF(OR(EXACT($O$7,O8)*(EXACT($P$7,P8)))=TRUE,$AO$9,IF(($P$7-$O$7=P8-O8),$AO$8,IF(OR(EXACT($O$7&gt;$P$7,O8&gt;P8)*EXACT($O$7=$P$7,O8=P8)*EXACT($O$7&lt;$P$7,O8&lt;P8)),$AO$7,0)))</f>
        <v>2</v>
      </c>
      <c r="R8" s="17" t="s">
        <v>76</v>
      </c>
      <c r="S8" s="18" t="s">
        <v>77</v>
      </c>
      <c r="T8" s="66">
        <f>IF(OR(EXACT($R$7,R8)*(EXACT($S$7,S8)))=TRUE,$AO$9,IF(($S$7-$R$7=S8-R8),$AO$8,IF(OR(EXACT($R$7&gt;$S$7,R8&gt;S8)*EXACT($R$7=$S$7,R8=S8)*EXACT($R$7&lt;$S$7,R8&lt;S8)),$AO$7,0)))*2</f>
        <v>4</v>
      </c>
      <c r="U8" s="17" t="s">
        <v>2</v>
      </c>
      <c r="V8" s="18" t="s">
        <v>74</v>
      </c>
      <c r="W8" s="66">
        <f t="shared" ref="W8:W27" si="5">IF(OR(EXACT($U$7,U8)*(EXACT($V$7,V8)))=TRUE,$AO$9,IF(($V$7-$U$7=V8-U8),$AO$8,IF(OR(EXACT($U$7&gt;$V$7,U8&gt;V8)*EXACT($U$7=$V$7,U8=V8)*EXACT($U$7&lt;$V$7,U8&lt;V8)),$AO$7,0)))</f>
        <v>0</v>
      </c>
      <c r="X8" s="17" t="s">
        <v>74</v>
      </c>
      <c r="Y8" s="18" t="s">
        <v>77</v>
      </c>
      <c r="Z8" s="19" t="str">
        <f t="shared" ref="Z8" si="6">IF(OR(EXACT($X$7,X8)*(EXACT($Y$7,Y8)))=TRUE,$AO$9,IF(($Y$7-$X$7=Y8-X8),$AO$8,IF(OR(EXACT($X$7&gt;$Y$7,X8&gt;Y8)*EXACT($X$7=$Y$7,X8=Y8)*EXACT($X$7&lt;$Y$7,X8&lt;Y8)),$AO$7,0)))</f>
        <v>2</v>
      </c>
      <c r="AA8" s="17" t="s">
        <v>19</v>
      </c>
      <c r="AB8" s="18" t="s">
        <v>74</v>
      </c>
      <c r="AC8" s="19">
        <f t="shared" ref="AC8" si="7">IF(OR(EXACT($AA$7,AA8)*(EXACT($AB$7,AB8)))=TRUE,$AO$9,IF(($AB$7-$AA$7=AB8-AA8),$AO$8,IF(OR(EXACT($AA$7&gt;$AB$7,AA8&gt;AB8)*EXACT($AA$7=$AB$7,AA8=AB8)*EXACT($AA$7&lt;$AB$7,AA8&lt;AB8)),$AO$7,0)))</f>
        <v>0</v>
      </c>
      <c r="AD8" s="20"/>
      <c r="AE8" s="18"/>
      <c r="AF8" s="19"/>
      <c r="AG8" s="21">
        <f t="shared" ref="AG8" si="8">E8+H8+K8+N8+Q8+T8+W8+Z8+AC8+AF8</f>
        <v>14</v>
      </c>
      <c r="AH8" s="22">
        <f>'19.Spieltag'!AJ8</f>
        <v>227</v>
      </c>
      <c r="AI8" s="29">
        <f>'19.Spieltag'!AK8</f>
        <v>3</v>
      </c>
      <c r="AJ8" s="24">
        <f t="shared" ref="AJ8" si="9">AG8+AH8</f>
        <v>241</v>
      </c>
      <c r="AK8" s="25">
        <f t="shared" ref="AK8:AK27" si="10">RANK(AJ8,$AJ$8:$AJ$27)</f>
        <v>3</v>
      </c>
      <c r="AL8" s="40" t="s">
        <v>66</v>
      </c>
      <c r="AM8" s="41"/>
      <c r="AN8" s="41"/>
      <c r="AO8" s="42" t="s">
        <v>2</v>
      </c>
    </row>
    <row r="9" spans="1:42" ht="24.9" customHeight="1" thickBot="1">
      <c r="A9" s="29">
        <f t="shared" ref="A9:A26" si="11">AK9</f>
        <v>16</v>
      </c>
      <c r="B9" s="21" t="s">
        <v>90</v>
      </c>
      <c r="C9" s="17" t="s">
        <v>74</v>
      </c>
      <c r="D9" s="18" t="s">
        <v>2</v>
      </c>
      <c r="E9" s="19" t="str">
        <f t="shared" ref="E9:E27" si="12">IF(OR(EXACT($C$7,C9)*(EXACT($D$7,D9)))=TRUE,$AO$9,IF(($D$7-$C$7=D9-C9),$AO$8,IF(OR(EXACT($C$7&gt;$D$7,C9&gt;D9)*EXACT($C$7=$D$7,C9=D9)*EXACT($C$7&lt;$D$7,C9&lt;D9)),$AO$7,0)))</f>
        <v>2</v>
      </c>
      <c r="F9" s="17" t="s">
        <v>74</v>
      </c>
      <c r="G9" s="18" t="s">
        <v>19</v>
      </c>
      <c r="H9" s="19" t="str">
        <f t="shared" ref="H9:H27" si="13">IF(OR(EXACT($F$7,F9)*(EXACT($G$7,G9)))=TRUE,$AO$9,IF(($G$7-$F$7=G9-F9),$AO$8,IF(OR(EXACT($F$7&gt;$G$7,F9&gt;G9)*EXACT($F$7=$G$7,F9=G9)*EXACT($F$7&lt;$G$7,F9&lt;G9)),$AO$7,0)))</f>
        <v>2</v>
      </c>
      <c r="I9" s="17" t="s">
        <v>74</v>
      </c>
      <c r="J9" s="18" t="s">
        <v>19</v>
      </c>
      <c r="K9" s="19">
        <f t="shared" ref="K9:K27" si="14">IF(OR(EXACT($I$7,I9)*(EXACT($J$7,J9)))=TRUE,$AO$9,IF(($J$7-$I$7=J9-I9),$AO$8,IF(OR(EXACT($I$7&gt;$J$7,I9&gt;J9)*EXACT($I$7=$J$7,I9=J9)*EXACT($I$7&lt;$J$7,I9&lt;J9)),$AO$7,0)))</f>
        <v>0</v>
      </c>
      <c r="L9" s="17" t="s">
        <v>19</v>
      </c>
      <c r="M9" s="18" t="s">
        <v>19</v>
      </c>
      <c r="N9" s="66">
        <f t="shared" ref="N9:N27" si="15">IF(OR(EXACT($L$7,L9)*(EXACT($M$7,M9)))=TRUE,$AO$9,IF(($M$7-$L$7=M9-L9),$AO$8,IF(OR(EXACT($L$7&gt;$M$7,L9&gt;M9)*EXACT($L$7=$M$7,L9=M9)*EXACT($L$7&lt;$M$7,L9&lt;M9)),$AO$7,0)))</f>
        <v>0</v>
      </c>
      <c r="O9" s="17" t="s">
        <v>19</v>
      </c>
      <c r="P9" s="18" t="s">
        <v>74</v>
      </c>
      <c r="Q9" s="19" t="str">
        <f t="shared" ref="Q9:Q27" si="16">IF(OR(EXACT($O$7,O9)*(EXACT($P$7,P9)))=TRUE,$AO$9,IF(($P$7-$O$7=P9-O9),$AO$8,IF(OR(EXACT($O$7&gt;$P$7,O9&gt;P9)*EXACT($O$7=$P$7,O9=P9)*EXACT($O$7&lt;$P$7,O9&lt;P9)),$AO$7,0)))</f>
        <v>2</v>
      </c>
      <c r="R9" s="17" t="s">
        <v>74</v>
      </c>
      <c r="S9" s="18" t="s">
        <v>74</v>
      </c>
      <c r="T9" s="85">
        <f t="shared" ref="T9:T26" si="17">IF(OR(EXACT($R$7,R9)*(EXACT($S$7,S9)))=TRUE,$AO$9,IF(($S$7-$R$7=S9-R9),$AO$8,IF(OR(EXACT($R$7&gt;$S$7,R9&gt;S9)*EXACT($R$7=$S$7,R9=S9)*EXACT($R$7&lt;$S$7,R9&lt;S9)),$AO$7,0)))*2*2</f>
        <v>0</v>
      </c>
      <c r="U9" s="17" t="s">
        <v>2</v>
      </c>
      <c r="V9" s="18" t="s">
        <v>74</v>
      </c>
      <c r="W9" s="66">
        <f t="shared" si="5"/>
        <v>0</v>
      </c>
      <c r="X9" s="17" t="s">
        <v>19</v>
      </c>
      <c r="Y9" s="18" t="s">
        <v>19</v>
      </c>
      <c r="Z9" s="19">
        <f t="shared" ref="Z9:Z27" si="18">IF(OR(EXACT($X$7,X9)*(EXACT($Y$7,Y9)))=TRUE,$AO$9,IF(($Y$7-$X$7=Y9-X9),$AO$8,IF(OR(EXACT($X$7&gt;$Y$7,X9&gt;Y9)*EXACT($X$7=$Y$7,X9=Y9)*EXACT($X$7&lt;$Y$7,X9&lt;Y9)),$AO$7,0)))</f>
        <v>0</v>
      </c>
      <c r="AA9" s="17" t="s">
        <v>74</v>
      </c>
      <c r="AB9" s="18" t="s">
        <v>2</v>
      </c>
      <c r="AC9" s="19" t="str">
        <f t="shared" ref="AC9:AC27" si="19">IF(OR(EXACT($AA$7,AA9)*(EXACT($AB$7,AB9)))=TRUE,$AO$9,IF(($AB$7-$AA$7=AB9-AA9),$AO$8,IF(OR(EXACT($AA$7&gt;$AB$7,AA9&gt;AB9)*EXACT($AA$7=$AB$7,AA9=AB9)*EXACT($AA$7&lt;$AB$7,AA9&lt;AB9)),$AO$7,0)))</f>
        <v>3</v>
      </c>
      <c r="AD9" s="28"/>
      <c r="AE9" s="26"/>
      <c r="AF9" s="19"/>
      <c r="AG9" s="21">
        <f t="shared" ref="AG9:AG25" si="20">E9+H9+K9+N9+Q9+T9+W9+Z9+AC9+AF9</f>
        <v>9</v>
      </c>
      <c r="AH9" s="22">
        <f>'19.Spieltag'!AJ9</f>
        <v>186</v>
      </c>
      <c r="AI9" s="29">
        <f>'19.Spieltag'!AK9</f>
        <v>16</v>
      </c>
      <c r="AJ9" s="24">
        <f t="shared" ref="AJ9:AJ25" si="21">AG9+AH9</f>
        <v>195</v>
      </c>
      <c r="AK9" s="25">
        <f t="shared" si="10"/>
        <v>16</v>
      </c>
      <c r="AL9" s="37" t="s">
        <v>23</v>
      </c>
      <c r="AM9" s="34"/>
      <c r="AN9" s="43"/>
      <c r="AO9" s="44" t="s">
        <v>20</v>
      </c>
    </row>
    <row r="10" spans="1:42" ht="24.9" customHeight="1" thickBot="1">
      <c r="A10" s="29">
        <f t="shared" si="11"/>
        <v>5</v>
      </c>
      <c r="B10" s="21" t="s">
        <v>95</v>
      </c>
      <c r="C10" s="17" t="s">
        <v>76</v>
      </c>
      <c r="D10" s="18" t="s">
        <v>2</v>
      </c>
      <c r="E10" s="85">
        <f>IF(OR(EXACT($C$7,C10)*(EXACT($D$7,D10)))=TRUE,$AO$9,IF(($D$7-$C$7=D10-C10),$AO$8,IF(OR(EXACT($C$7&gt;$D$7,C10&gt;D10)*EXACT($C$7=$D$7,C10=D10)*EXACT($C$7&lt;$D$7,C10&lt;D10)),$AO$7,0)))*2</f>
        <v>4</v>
      </c>
      <c r="F10" s="17" t="s">
        <v>74</v>
      </c>
      <c r="G10" s="18" t="s">
        <v>19</v>
      </c>
      <c r="H10" s="19" t="str">
        <f t="shared" si="13"/>
        <v>2</v>
      </c>
      <c r="I10" s="17" t="s">
        <v>74</v>
      </c>
      <c r="J10" s="18" t="s">
        <v>19</v>
      </c>
      <c r="K10" s="19">
        <f t="shared" si="14"/>
        <v>0</v>
      </c>
      <c r="L10" s="17" t="s">
        <v>74</v>
      </c>
      <c r="M10" s="18" t="s">
        <v>2</v>
      </c>
      <c r="N10" s="66">
        <f t="shared" si="15"/>
        <v>0</v>
      </c>
      <c r="O10" s="17" t="s">
        <v>19</v>
      </c>
      <c r="P10" s="18" t="s">
        <v>74</v>
      </c>
      <c r="Q10" s="19" t="str">
        <f t="shared" si="16"/>
        <v>2</v>
      </c>
      <c r="R10" s="17" t="s">
        <v>74</v>
      </c>
      <c r="S10" s="18" t="s">
        <v>19</v>
      </c>
      <c r="T10" s="19">
        <f>IF(OR(EXACT($R$7,R10)*(EXACT($S$7,S10)))=TRUE,$AO$9,IF(($S$7-$R$7=S10-R10),$AO$8,IF(OR(EXACT($R$7&gt;$S$7,R10&gt;S10)*EXACT($R$7=$S$7,R10=S10)*EXACT($R$7&lt;$S$7,R10&lt;S10)),$AO$7,0)))*2</f>
        <v>4</v>
      </c>
      <c r="U10" s="17" t="s">
        <v>19</v>
      </c>
      <c r="V10" s="18" t="s">
        <v>74</v>
      </c>
      <c r="W10" s="66">
        <f t="shared" si="5"/>
        <v>0</v>
      </c>
      <c r="X10" s="17" t="s">
        <v>74</v>
      </c>
      <c r="Y10" s="18" t="s">
        <v>19</v>
      </c>
      <c r="Z10" s="19" t="str">
        <f t="shared" si="18"/>
        <v>2</v>
      </c>
      <c r="AA10" s="17" t="s">
        <v>19</v>
      </c>
      <c r="AB10" s="18" t="s">
        <v>19</v>
      </c>
      <c r="AC10" s="19">
        <f t="shared" si="19"/>
        <v>0</v>
      </c>
      <c r="AD10" s="28"/>
      <c r="AE10" s="26"/>
      <c r="AF10" s="19"/>
      <c r="AG10" s="21">
        <f t="shared" si="20"/>
        <v>14</v>
      </c>
      <c r="AH10" s="22">
        <f>'19.Spieltag'!AJ10</f>
        <v>219</v>
      </c>
      <c r="AI10" s="29">
        <f>'19.Spieltag'!AK10</f>
        <v>5</v>
      </c>
      <c r="AJ10" s="24">
        <f t="shared" si="21"/>
        <v>233</v>
      </c>
      <c r="AK10" s="25">
        <f t="shared" si="10"/>
        <v>5</v>
      </c>
      <c r="AL10" s="80"/>
      <c r="AM10" s="81"/>
      <c r="AN10" s="81"/>
      <c r="AO10" s="82"/>
    </row>
    <row r="11" spans="1:42" ht="24.9" customHeight="1" thickBot="1">
      <c r="A11" s="29">
        <f t="shared" si="11"/>
        <v>9</v>
      </c>
      <c r="B11" s="21" t="s">
        <v>98</v>
      </c>
      <c r="C11" s="17" t="s">
        <v>76</v>
      </c>
      <c r="D11" s="18" t="s">
        <v>2</v>
      </c>
      <c r="E11" s="19" t="str">
        <f t="shared" si="12"/>
        <v>2</v>
      </c>
      <c r="F11" s="17" t="s">
        <v>19</v>
      </c>
      <c r="G11" s="18" t="s">
        <v>2</v>
      </c>
      <c r="H11" s="19" t="str">
        <f t="shared" si="13"/>
        <v>2</v>
      </c>
      <c r="I11" s="17" t="s">
        <v>74</v>
      </c>
      <c r="J11" s="18" t="s">
        <v>19</v>
      </c>
      <c r="K11" s="19">
        <f t="shared" si="14"/>
        <v>0</v>
      </c>
      <c r="L11" s="17" t="s">
        <v>2</v>
      </c>
      <c r="M11" s="18" t="s">
        <v>2</v>
      </c>
      <c r="N11" s="66">
        <f t="shared" si="15"/>
        <v>0</v>
      </c>
      <c r="O11" s="17" t="s">
        <v>19</v>
      </c>
      <c r="P11" s="18" t="s">
        <v>74</v>
      </c>
      <c r="Q11" s="19" t="str">
        <f t="shared" si="16"/>
        <v>2</v>
      </c>
      <c r="R11" s="17" t="s">
        <v>19</v>
      </c>
      <c r="S11" s="18" t="s">
        <v>74</v>
      </c>
      <c r="T11" s="85">
        <f t="shared" si="17"/>
        <v>0</v>
      </c>
      <c r="U11" s="17" t="s">
        <v>2</v>
      </c>
      <c r="V11" s="18" t="s">
        <v>74</v>
      </c>
      <c r="W11" s="66">
        <f t="shared" si="5"/>
        <v>0</v>
      </c>
      <c r="X11" s="17" t="s">
        <v>19</v>
      </c>
      <c r="Y11" s="18" t="s">
        <v>19</v>
      </c>
      <c r="Z11" s="19">
        <f t="shared" si="18"/>
        <v>0</v>
      </c>
      <c r="AA11" s="17" t="s">
        <v>19</v>
      </c>
      <c r="AB11" s="18" t="s">
        <v>19</v>
      </c>
      <c r="AC11" s="19">
        <f t="shared" si="19"/>
        <v>0</v>
      </c>
      <c r="AD11" s="28"/>
      <c r="AE11" s="26"/>
      <c r="AF11" s="19"/>
      <c r="AG11" s="21">
        <f t="shared" si="20"/>
        <v>6</v>
      </c>
      <c r="AH11" s="22">
        <f>'19.Spieltag'!AJ11</f>
        <v>215</v>
      </c>
      <c r="AI11" s="29">
        <f>'19.Spieltag'!AK11</f>
        <v>6</v>
      </c>
      <c r="AJ11" s="24">
        <f t="shared" si="21"/>
        <v>221</v>
      </c>
      <c r="AK11" s="25">
        <f t="shared" si="10"/>
        <v>9</v>
      </c>
      <c r="AL11" s="1"/>
      <c r="AP11" s="67"/>
    </row>
    <row r="12" spans="1:42" ht="24.9" customHeight="1" thickBot="1">
      <c r="A12" s="29">
        <f t="shared" si="11"/>
        <v>1</v>
      </c>
      <c r="B12" s="21" t="s">
        <v>88</v>
      </c>
      <c r="C12" s="17" t="s">
        <v>76</v>
      </c>
      <c r="D12" s="18" t="s">
        <v>2</v>
      </c>
      <c r="E12" s="19" t="str">
        <f t="shared" si="12"/>
        <v>2</v>
      </c>
      <c r="F12" s="17" t="s">
        <v>74</v>
      </c>
      <c r="G12" s="18" t="s">
        <v>74</v>
      </c>
      <c r="H12" s="19">
        <f t="shared" si="13"/>
        <v>0</v>
      </c>
      <c r="I12" s="17" t="s">
        <v>19</v>
      </c>
      <c r="J12" s="18" t="s">
        <v>74</v>
      </c>
      <c r="K12" s="19" t="str">
        <f t="shared" si="14"/>
        <v>3</v>
      </c>
      <c r="L12" s="17" t="s">
        <v>74</v>
      </c>
      <c r="M12" s="18" t="s">
        <v>19</v>
      </c>
      <c r="N12" s="66">
        <f t="shared" si="15"/>
        <v>0</v>
      </c>
      <c r="O12" s="17" t="s">
        <v>19</v>
      </c>
      <c r="P12" s="18" t="s">
        <v>19</v>
      </c>
      <c r="Q12" s="19">
        <f t="shared" si="16"/>
        <v>0</v>
      </c>
      <c r="R12" s="17" t="s">
        <v>76</v>
      </c>
      <c r="S12" s="18" t="s">
        <v>19</v>
      </c>
      <c r="T12" s="19">
        <f>IF(OR(EXACT($R$7,R12)*(EXACT($S$7,S12)))=TRUE,$AO$9,IF(($S$7-$R$7=S12-R12),$AO$8,IF(OR(EXACT($R$7&gt;$S$7,R12&gt;S12)*EXACT($R$7=$S$7,R12=S12)*EXACT($R$7&lt;$S$7,R12&lt;S12)),$AO$7,0)))*2</f>
        <v>4</v>
      </c>
      <c r="U12" s="17" t="s">
        <v>77</v>
      </c>
      <c r="V12" s="18" t="s">
        <v>74</v>
      </c>
      <c r="W12" s="85">
        <f t="shared" ref="W12" si="22">IF(OR(EXACT($U$7,U12)*(EXACT($V$7,V12)))=TRUE,$AO$9,IF(($V$7-$U$7=V12-U12),$AO$8,IF(OR(EXACT($U$7&gt;$V$7,U12&gt;V12)*EXACT($U$7=$V$7,U12=V12)*EXACT($U$7&lt;$V$7,U12&lt;V12)),$AO$7,0)))</f>
        <v>0</v>
      </c>
      <c r="X12" s="17" t="s">
        <v>74</v>
      </c>
      <c r="Y12" s="18" t="s">
        <v>19</v>
      </c>
      <c r="Z12" s="19" t="str">
        <f t="shared" si="18"/>
        <v>2</v>
      </c>
      <c r="AA12" s="17" t="s">
        <v>74</v>
      </c>
      <c r="AB12" s="18" t="s">
        <v>74</v>
      </c>
      <c r="AC12" s="19">
        <f t="shared" si="19"/>
        <v>0</v>
      </c>
      <c r="AD12" s="28"/>
      <c r="AE12" s="26"/>
      <c r="AF12" s="19"/>
      <c r="AG12" s="21">
        <f t="shared" si="20"/>
        <v>11</v>
      </c>
      <c r="AH12" s="22">
        <f>'19.Spieltag'!AJ12</f>
        <v>248</v>
      </c>
      <c r="AI12" s="29">
        <f>'19.Spieltag'!AK12</f>
        <v>1</v>
      </c>
      <c r="AJ12" s="24">
        <f t="shared" si="21"/>
        <v>259</v>
      </c>
      <c r="AK12" s="25">
        <f t="shared" si="10"/>
        <v>1</v>
      </c>
      <c r="AL12" s="1"/>
    </row>
    <row r="13" spans="1:42" ht="24.9" customHeight="1" thickBot="1">
      <c r="A13" s="29">
        <f t="shared" si="11"/>
        <v>8</v>
      </c>
      <c r="B13" s="21" t="s">
        <v>75</v>
      </c>
      <c r="C13" s="17" t="s">
        <v>74</v>
      </c>
      <c r="D13" s="18" t="s">
        <v>77</v>
      </c>
      <c r="E13" s="19" t="str">
        <f t="shared" si="12"/>
        <v>2</v>
      </c>
      <c r="F13" s="17" t="s">
        <v>74</v>
      </c>
      <c r="G13" s="18" t="s">
        <v>19</v>
      </c>
      <c r="H13" s="19" t="str">
        <f t="shared" si="13"/>
        <v>2</v>
      </c>
      <c r="I13" s="17" t="s">
        <v>74</v>
      </c>
      <c r="J13" s="18" t="s">
        <v>19</v>
      </c>
      <c r="K13" s="19">
        <f t="shared" si="14"/>
        <v>0</v>
      </c>
      <c r="L13" s="17" t="s">
        <v>19</v>
      </c>
      <c r="M13" s="18" t="s">
        <v>74</v>
      </c>
      <c r="N13" s="66" t="str">
        <f t="shared" si="15"/>
        <v>5</v>
      </c>
      <c r="O13" s="17" t="s">
        <v>19</v>
      </c>
      <c r="P13" s="18" t="s">
        <v>74</v>
      </c>
      <c r="Q13" s="19" t="str">
        <f t="shared" si="16"/>
        <v>2</v>
      </c>
      <c r="R13" s="17" t="s">
        <v>2</v>
      </c>
      <c r="S13" s="18" t="s">
        <v>76</v>
      </c>
      <c r="T13" s="19">
        <f>IF(OR(EXACT($R$7,R13)*(EXACT($S$7,S13)))=TRUE,$AO$9,IF(($S$7-$R$7=S13-R13),$AO$8,IF(OR(EXACT($R$7&gt;$S$7,R13&gt;S13)*EXACT($R$7=$S$7,R13=S13)*EXACT($R$7&lt;$S$7,R13&lt;S13)),$AO$7,0)))*2</f>
        <v>0</v>
      </c>
      <c r="U13" s="17" t="s">
        <v>77</v>
      </c>
      <c r="V13" s="18" t="s">
        <v>74</v>
      </c>
      <c r="W13" s="85">
        <f t="shared" si="5"/>
        <v>0</v>
      </c>
      <c r="X13" s="17" t="s">
        <v>74</v>
      </c>
      <c r="Y13" s="18" t="s">
        <v>19</v>
      </c>
      <c r="Z13" s="19" t="str">
        <f t="shared" si="18"/>
        <v>2</v>
      </c>
      <c r="AA13" s="17" t="s">
        <v>74</v>
      </c>
      <c r="AB13" s="18" t="s">
        <v>74</v>
      </c>
      <c r="AC13" s="19">
        <f t="shared" si="19"/>
        <v>0</v>
      </c>
      <c r="AD13" s="27"/>
      <c r="AE13" s="26"/>
      <c r="AF13" s="19"/>
      <c r="AG13" s="21">
        <f t="shared" si="20"/>
        <v>13</v>
      </c>
      <c r="AH13" s="22">
        <f>'19.Spieltag'!AJ13</f>
        <v>209</v>
      </c>
      <c r="AI13" s="29">
        <f>'19.Spieltag'!AK13</f>
        <v>9</v>
      </c>
      <c r="AJ13" s="24">
        <f t="shared" si="21"/>
        <v>222</v>
      </c>
      <c r="AK13" s="25">
        <f t="shared" si="10"/>
        <v>8</v>
      </c>
      <c r="AL13" s="1"/>
    </row>
    <row r="14" spans="1:42" ht="24.9" customHeight="1" thickBot="1">
      <c r="A14" s="29">
        <f t="shared" si="11"/>
        <v>4</v>
      </c>
      <c r="B14" s="21" t="s">
        <v>93</v>
      </c>
      <c r="C14" s="17" t="s">
        <v>76</v>
      </c>
      <c r="D14" s="18" t="s">
        <v>19</v>
      </c>
      <c r="E14" s="19" t="str">
        <f t="shared" si="12"/>
        <v>2</v>
      </c>
      <c r="F14" s="17" t="s">
        <v>74</v>
      </c>
      <c r="G14" s="18" t="s">
        <v>19</v>
      </c>
      <c r="H14" s="19" t="str">
        <f t="shared" si="13"/>
        <v>2</v>
      </c>
      <c r="I14" s="17" t="s">
        <v>74</v>
      </c>
      <c r="J14" s="18" t="s">
        <v>19</v>
      </c>
      <c r="K14" s="19">
        <f t="shared" si="14"/>
        <v>0</v>
      </c>
      <c r="L14" s="17" t="s">
        <v>19</v>
      </c>
      <c r="M14" s="18" t="s">
        <v>19</v>
      </c>
      <c r="N14" s="66">
        <f t="shared" si="15"/>
        <v>0</v>
      </c>
      <c r="O14" s="17" t="s">
        <v>2</v>
      </c>
      <c r="P14" s="18" t="s">
        <v>74</v>
      </c>
      <c r="Q14" s="19" t="str">
        <f t="shared" si="16"/>
        <v>2</v>
      </c>
      <c r="R14" s="17" t="s">
        <v>19</v>
      </c>
      <c r="S14" s="18" t="s">
        <v>19</v>
      </c>
      <c r="T14" s="85">
        <f t="shared" si="17"/>
        <v>0</v>
      </c>
      <c r="U14" s="17" t="s">
        <v>19</v>
      </c>
      <c r="V14" s="18" t="s">
        <v>76</v>
      </c>
      <c r="W14" s="66">
        <f t="shared" si="5"/>
        <v>0</v>
      </c>
      <c r="X14" s="17" t="s">
        <v>74</v>
      </c>
      <c r="Y14" s="18" t="s">
        <v>2</v>
      </c>
      <c r="Z14" s="19" t="str">
        <f t="shared" si="18"/>
        <v>5</v>
      </c>
      <c r="AA14" s="17" t="s">
        <v>74</v>
      </c>
      <c r="AB14" s="18" t="s">
        <v>19</v>
      </c>
      <c r="AC14" s="19" t="str">
        <f t="shared" si="19"/>
        <v>2</v>
      </c>
      <c r="AD14" s="28"/>
      <c r="AE14" s="26"/>
      <c r="AF14" s="19"/>
      <c r="AG14" s="21">
        <f t="shared" si="20"/>
        <v>13</v>
      </c>
      <c r="AH14" s="22">
        <f>'19.Spieltag'!AJ14</f>
        <v>224</v>
      </c>
      <c r="AI14" s="29">
        <f>'19.Spieltag'!AK14</f>
        <v>4</v>
      </c>
      <c r="AJ14" s="24">
        <f t="shared" si="21"/>
        <v>237</v>
      </c>
      <c r="AK14" s="25">
        <f t="shared" si="10"/>
        <v>4</v>
      </c>
      <c r="AL14" s="1"/>
    </row>
    <row r="15" spans="1:42" ht="24.9" customHeight="1" thickBot="1">
      <c r="A15" s="29">
        <f t="shared" si="11"/>
        <v>13</v>
      </c>
      <c r="B15" s="21" t="s">
        <v>81</v>
      </c>
      <c r="C15" s="17" t="s">
        <v>74</v>
      </c>
      <c r="D15" s="18" t="s">
        <v>2</v>
      </c>
      <c r="E15" s="19" t="str">
        <f t="shared" si="12"/>
        <v>2</v>
      </c>
      <c r="F15" s="17" t="s">
        <v>76</v>
      </c>
      <c r="G15" s="18" t="s">
        <v>19</v>
      </c>
      <c r="H15" s="19" t="str">
        <f t="shared" si="13"/>
        <v>5</v>
      </c>
      <c r="I15" s="17" t="s">
        <v>74</v>
      </c>
      <c r="J15" s="18" t="s">
        <v>74</v>
      </c>
      <c r="K15" s="19">
        <f t="shared" si="14"/>
        <v>0</v>
      </c>
      <c r="L15" s="17" t="s">
        <v>76</v>
      </c>
      <c r="M15" s="18" t="s">
        <v>19</v>
      </c>
      <c r="N15" s="66">
        <f t="shared" si="15"/>
        <v>0</v>
      </c>
      <c r="O15" s="17" t="s">
        <v>19</v>
      </c>
      <c r="P15" s="18" t="s">
        <v>74</v>
      </c>
      <c r="Q15" s="19" t="str">
        <f t="shared" si="16"/>
        <v>2</v>
      </c>
      <c r="R15" s="17" t="s">
        <v>2</v>
      </c>
      <c r="S15" s="18" t="s">
        <v>74</v>
      </c>
      <c r="T15" s="85">
        <f t="shared" si="17"/>
        <v>0</v>
      </c>
      <c r="U15" s="17" t="s">
        <v>19</v>
      </c>
      <c r="V15" s="18" t="s">
        <v>76</v>
      </c>
      <c r="W15" s="66">
        <f t="shared" si="5"/>
        <v>0</v>
      </c>
      <c r="X15" s="17" t="s">
        <v>74</v>
      </c>
      <c r="Y15" s="18" t="s">
        <v>19</v>
      </c>
      <c r="Z15" s="19" t="str">
        <f t="shared" si="18"/>
        <v>2</v>
      </c>
      <c r="AA15" s="17" t="s">
        <v>74</v>
      </c>
      <c r="AB15" s="18" t="s">
        <v>74</v>
      </c>
      <c r="AC15" s="19">
        <f t="shared" si="19"/>
        <v>0</v>
      </c>
      <c r="AD15" s="28"/>
      <c r="AE15" s="26"/>
      <c r="AF15" s="19"/>
      <c r="AG15" s="21">
        <f t="shared" si="20"/>
        <v>11</v>
      </c>
      <c r="AH15" s="22">
        <f>'19.Spieltag'!AJ15</f>
        <v>196</v>
      </c>
      <c r="AI15" s="29">
        <f>'19.Spieltag'!AK15</f>
        <v>12</v>
      </c>
      <c r="AJ15" s="24">
        <f t="shared" si="21"/>
        <v>207</v>
      </c>
      <c r="AK15" s="25">
        <f t="shared" si="10"/>
        <v>13</v>
      </c>
      <c r="AL15" s="1"/>
    </row>
    <row r="16" spans="1:42" ht="24.9" customHeight="1" thickBot="1">
      <c r="A16" s="29">
        <f t="shared" si="11"/>
        <v>7</v>
      </c>
      <c r="B16" s="21" t="s">
        <v>87</v>
      </c>
      <c r="C16" s="17" t="s">
        <v>74</v>
      </c>
      <c r="D16" s="18" t="s">
        <v>2</v>
      </c>
      <c r="E16" s="19" t="str">
        <f t="shared" si="12"/>
        <v>2</v>
      </c>
      <c r="F16" s="17" t="s">
        <v>74</v>
      </c>
      <c r="G16" s="18" t="s">
        <v>19</v>
      </c>
      <c r="H16" s="19" t="str">
        <f t="shared" si="13"/>
        <v>2</v>
      </c>
      <c r="I16" s="17" t="s">
        <v>74</v>
      </c>
      <c r="J16" s="18" t="s">
        <v>19</v>
      </c>
      <c r="K16" s="19">
        <f t="shared" si="14"/>
        <v>0</v>
      </c>
      <c r="L16" s="17" t="s">
        <v>74</v>
      </c>
      <c r="M16" s="18" t="s">
        <v>19</v>
      </c>
      <c r="N16" s="66">
        <f t="shared" si="15"/>
        <v>0</v>
      </c>
      <c r="O16" s="17" t="s">
        <v>2</v>
      </c>
      <c r="P16" s="18" t="s">
        <v>74</v>
      </c>
      <c r="Q16" s="19" t="str">
        <f t="shared" si="16"/>
        <v>2</v>
      </c>
      <c r="R16" s="17" t="s">
        <v>19</v>
      </c>
      <c r="S16" s="18" t="s">
        <v>19</v>
      </c>
      <c r="T16" s="85">
        <f t="shared" si="17"/>
        <v>0</v>
      </c>
      <c r="U16" s="17" t="s">
        <v>77</v>
      </c>
      <c r="V16" s="18" t="s">
        <v>76</v>
      </c>
      <c r="W16" s="66">
        <f t="shared" si="5"/>
        <v>0</v>
      </c>
      <c r="X16" s="17" t="s">
        <v>74</v>
      </c>
      <c r="Y16" s="18" t="s">
        <v>19</v>
      </c>
      <c r="Z16" s="19" t="str">
        <f t="shared" si="18"/>
        <v>2</v>
      </c>
      <c r="AA16" s="17" t="s">
        <v>74</v>
      </c>
      <c r="AB16" s="18" t="s">
        <v>19</v>
      </c>
      <c r="AC16" s="19" t="str">
        <f t="shared" si="19"/>
        <v>2</v>
      </c>
      <c r="AD16" s="28"/>
      <c r="AE16" s="26"/>
      <c r="AF16" s="19"/>
      <c r="AG16" s="21">
        <f t="shared" si="20"/>
        <v>10</v>
      </c>
      <c r="AH16" s="22">
        <f>'19.Spieltag'!AJ16</f>
        <v>215</v>
      </c>
      <c r="AI16" s="29">
        <f>'19.Spieltag'!AK16</f>
        <v>6</v>
      </c>
      <c r="AJ16" s="24">
        <f t="shared" si="21"/>
        <v>225</v>
      </c>
      <c r="AK16" s="25">
        <f t="shared" si="10"/>
        <v>7</v>
      </c>
      <c r="AL16" s="1"/>
    </row>
    <row r="17" spans="1:38" ht="24.9" customHeight="1" thickBot="1">
      <c r="A17" s="29">
        <f t="shared" si="11"/>
        <v>15</v>
      </c>
      <c r="B17" s="21" t="s">
        <v>80</v>
      </c>
      <c r="C17" s="17" t="s">
        <v>19</v>
      </c>
      <c r="D17" s="18" t="s">
        <v>2</v>
      </c>
      <c r="E17" s="19" t="str">
        <f t="shared" si="12"/>
        <v>3</v>
      </c>
      <c r="F17" s="17" t="s">
        <v>74</v>
      </c>
      <c r="G17" s="18" t="s">
        <v>74</v>
      </c>
      <c r="H17" s="19">
        <f t="shared" si="13"/>
        <v>0</v>
      </c>
      <c r="I17" s="17" t="s">
        <v>19</v>
      </c>
      <c r="J17" s="18" t="s">
        <v>19</v>
      </c>
      <c r="K17" s="19">
        <f t="shared" si="14"/>
        <v>0</v>
      </c>
      <c r="L17" s="17" t="s">
        <v>74</v>
      </c>
      <c r="M17" s="18" t="s">
        <v>77</v>
      </c>
      <c r="N17" s="66">
        <f t="shared" si="15"/>
        <v>0</v>
      </c>
      <c r="O17" s="17" t="s">
        <v>19</v>
      </c>
      <c r="P17" s="18" t="s">
        <v>2</v>
      </c>
      <c r="Q17" s="19">
        <f t="shared" si="16"/>
        <v>0</v>
      </c>
      <c r="R17" s="17" t="s">
        <v>19</v>
      </c>
      <c r="S17" s="18" t="s">
        <v>74</v>
      </c>
      <c r="T17" s="85">
        <f t="shared" si="17"/>
        <v>0</v>
      </c>
      <c r="U17" s="17" t="s">
        <v>19</v>
      </c>
      <c r="V17" s="18" t="s">
        <v>76</v>
      </c>
      <c r="W17" s="66">
        <f t="shared" si="5"/>
        <v>0</v>
      </c>
      <c r="X17" s="17" t="s">
        <v>76</v>
      </c>
      <c r="Y17" s="18" t="s">
        <v>74</v>
      </c>
      <c r="Z17" s="19" t="str">
        <f t="shared" si="18"/>
        <v>2</v>
      </c>
      <c r="AA17" s="17" t="s">
        <v>74</v>
      </c>
      <c r="AB17" s="18" t="s">
        <v>77</v>
      </c>
      <c r="AC17" s="19" t="str">
        <f t="shared" si="19"/>
        <v>2</v>
      </c>
      <c r="AD17" s="28"/>
      <c r="AE17" s="26"/>
      <c r="AF17" s="19"/>
      <c r="AG17" s="21">
        <f t="shared" si="20"/>
        <v>7</v>
      </c>
      <c r="AH17" s="22">
        <f>'19.Spieltag'!AJ17</f>
        <v>189</v>
      </c>
      <c r="AI17" s="29">
        <f>'19.Spieltag'!AK17</f>
        <v>15</v>
      </c>
      <c r="AJ17" s="24">
        <f t="shared" si="21"/>
        <v>196</v>
      </c>
      <c r="AK17" s="25">
        <f t="shared" si="10"/>
        <v>15</v>
      </c>
      <c r="AL17" s="1"/>
    </row>
    <row r="18" spans="1:38" ht="24.9" customHeight="1" thickBot="1">
      <c r="A18" s="29">
        <f t="shared" si="11"/>
        <v>20</v>
      </c>
      <c r="B18" s="21" t="s">
        <v>84</v>
      </c>
      <c r="C18" s="17"/>
      <c r="D18" s="18"/>
      <c r="E18" s="19"/>
      <c r="F18" s="17" t="s">
        <v>74</v>
      </c>
      <c r="G18" s="18" t="s">
        <v>2</v>
      </c>
      <c r="H18" s="19" t="str">
        <f t="shared" si="13"/>
        <v>3</v>
      </c>
      <c r="I18" s="17" t="s">
        <v>74</v>
      </c>
      <c r="J18" s="18" t="s">
        <v>19</v>
      </c>
      <c r="K18" s="19">
        <f t="shared" si="14"/>
        <v>0</v>
      </c>
      <c r="L18" s="17" t="s">
        <v>74</v>
      </c>
      <c r="M18" s="18" t="s">
        <v>2</v>
      </c>
      <c r="N18" s="66">
        <f t="shared" si="15"/>
        <v>0</v>
      </c>
      <c r="O18" s="17" t="s">
        <v>2</v>
      </c>
      <c r="P18" s="18" t="s">
        <v>74</v>
      </c>
      <c r="Q18" s="19" t="str">
        <f t="shared" si="16"/>
        <v>2</v>
      </c>
      <c r="R18" s="17" t="s">
        <v>19</v>
      </c>
      <c r="S18" s="18" t="s">
        <v>74</v>
      </c>
      <c r="T18" s="85">
        <f t="shared" si="17"/>
        <v>0</v>
      </c>
      <c r="U18" s="17" t="s">
        <v>19</v>
      </c>
      <c r="V18" s="18" t="s">
        <v>76</v>
      </c>
      <c r="W18" s="66">
        <f t="shared" si="5"/>
        <v>0</v>
      </c>
      <c r="X18" s="17" t="s">
        <v>74</v>
      </c>
      <c r="Y18" s="18" t="s">
        <v>2</v>
      </c>
      <c r="Z18" s="19" t="str">
        <f t="shared" si="18"/>
        <v>5</v>
      </c>
      <c r="AA18" s="17" t="s">
        <v>76</v>
      </c>
      <c r="AB18" s="18" t="s">
        <v>74</v>
      </c>
      <c r="AC18" s="19" t="str">
        <f t="shared" si="19"/>
        <v>2</v>
      </c>
      <c r="AD18" s="28"/>
      <c r="AE18" s="26"/>
      <c r="AF18" s="19"/>
      <c r="AG18" s="21">
        <f t="shared" si="20"/>
        <v>12</v>
      </c>
      <c r="AH18" s="22">
        <f>'19.Spieltag'!AJ18</f>
        <v>126</v>
      </c>
      <c r="AI18" s="29">
        <f>'19.Spieltag'!AK18</f>
        <v>20</v>
      </c>
      <c r="AJ18" s="24">
        <f t="shared" si="21"/>
        <v>138</v>
      </c>
      <c r="AK18" s="25">
        <f t="shared" si="10"/>
        <v>20</v>
      </c>
      <c r="AL18" s="1"/>
    </row>
    <row r="19" spans="1:38" ht="24.9" customHeight="1" thickBot="1">
      <c r="A19" s="29">
        <f t="shared" si="11"/>
        <v>12</v>
      </c>
      <c r="B19" s="21" t="s">
        <v>89</v>
      </c>
      <c r="C19" s="17" t="s">
        <v>74</v>
      </c>
      <c r="D19" s="18" t="s">
        <v>2</v>
      </c>
      <c r="E19" s="85">
        <f>IF(OR(EXACT($C$7,C19)*(EXACT($D$7,D19)))=TRUE,$AO$9,IF(($D$7-$C$7=D19-C19),$AO$8,IF(OR(EXACT($C$7&gt;$D$7,C19&gt;D19)*EXACT($C$7=$D$7,C19=D19)*EXACT($C$7&lt;$D$7,C19&lt;D19)),$AO$7,0)))*2</f>
        <v>4</v>
      </c>
      <c r="F19" s="17" t="s">
        <v>19</v>
      </c>
      <c r="G19" s="18" t="s">
        <v>19</v>
      </c>
      <c r="H19" s="19">
        <f t="shared" si="13"/>
        <v>0</v>
      </c>
      <c r="I19" s="17" t="s">
        <v>74</v>
      </c>
      <c r="J19" s="18" t="s">
        <v>2</v>
      </c>
      <c r="K19" s="19">
        <f t="shared" si="14"/>
        <v>0</v>
      </c>
      <c r="L19" s="17" t="s">
        <v>74</v>
      </c>
      <c r="M19" s="18" t="s">
        <v>74</v>
      </c>
      <c r="N19" s="66">
        <f t="shared" si="15"/>
        <v>0</v>
      </c>
      <c r="O19" s="17" t="s">
        <v>2</v>
      </c>
      <c r="P19" s="18" t="s">
        <v>74</v>
      </c>
      <c r="Q19" s="19" t="str">
        <f t="shared" si="16"/>
        <v>2</v>
      </c>
      <c r="R19" s="17" t="s">
        <v>74</v>
      </c>
      <c r="S19" s="18" t="s">
        <v>19</v>
      </c>
      <c r="T19" s="66">
        <f>IF(OR(EXACT($R$7,R19)*(EXACT($S$7,S19)))=TRUE,$AO$9,IF(($S$7-$R$7=S19-R19),$AO$8,IF(OR(EXACT($R$7&gt;$S$7,R19&gt;S19)*EXACT($R$7=$S$7,R19=S19)*EXACT($R$7&lt;$S$7,R19&lt;S19)),$AO$7,0)))*2</f>
        <v>4</v>
      </c>
      <c r="U19" s="17" t="s">
        <v>20</v>
      </c>
      <c r="V19" s="18" t="s">
        <v>74</v>
      </c>
      <c r="W19" s="66">
        <f t="shared" si="5"/>
        <v>0</v>
      </c>
      <c r="X19" s="17" t="s">
        <v>74</v>
      </c>
      <c r="Y19" s="18" t="s">
        <v>19</v>
      </c>
      <c r="Z19" s="19" t="str">
        <f t="shared" si="18"/>
        <v>2</v>
      </c>
      <c r="AA19" s="17" t="s">
        <v>76</v>
      </c>
      <c r="AB19" s="18" t="s">
        <v>74</v>
      </c>
      <c r="AC19" s="19" t="str">
        <f t="shared" si="19"/>
        <v>2</v>
      </c>
      <c r="AD19" s="28"/>
      <c r="AE19" s="26"/>
      <c r="AF19" s="19"/>
      <c r="AG19" s="21">
        <f t="shared" si="20"/>
        <v>14</v>
      </c>
      <c r="AH19" s="22">
        <f>'19.Spieltag'!AJ19</f>
        <v>194</v>
      </c>
      <c r="AI19" s="29">
        <f>'19.Spieltag'!AK19</f>
        <v>13</v>
      </c>
      <c r="AJ19" s="24">
        <f t="shared" si="21"/>
        <v>208</v>
      </c>
      <c r="AK19" s="25">
        <f t="shared" si="10"/>
        <v>12</v>
      </c>
      <c r="AL19" s="1"/>
    </row>
    <row r="20" spans="1:38" ht="24.9" customHeight="1" thickBot="1">
      <c r="A20" s="29">
        <f t="shared" si="11"/>
        <v>14</v>
      </c>
      <c r="B20" s="21" t="s">
        <v>83</v>
      </c>
      <c r="C20" s="17" t="s">
        <v>76</v>
      </c>
      <c r="D20" s="18" t="s">
        <v>20</v>
      </c>
      <c r="E20" s="19" t="str">
        <f t="shared" si="12"/>
        <v>2</v>
      </c>
      <c r="F20" s="17" t="s">
        <v>74</v>
      </c>
      <c r="G20" s="18" t="s">
        <v>74</v>
      </c>
      <c r="H20" s="19">
        <f t="shared" si="13"/>
        <v>0</v>
      </c>
      <c r="I20" s="17" t="s">
        <v>74</v>
      </c>
      <c r="J20" s="18" t="s">
        <v>76</v>
      </c>
      <c r="K20" s="19" t="str">
        <f t="shared" si="14"/>
        <v>5</v>
      </c>
      <c r="L20" s="17" t="s">
        <v>19</v>
      </c>
      <c r="M20" s="18" t="s">
        <v>19</v>
      </c>
      <c r="N20" s="66">
        <f t="shared" si="15"/>
        <v>0</v>
      </c>
      <c r="O20" s="17" t="s">
        <v>2</v>
      </c>
      <c r="P20" s="18" t="s">
        <v>74</v>
      </c>
      <c r="Q20" s="19" t="str">
        <f t="shared" si="16"/>
        <v>2</v>
      </c>
      <c r="R20" s="17" t="s">
        <v>74</v>
      </c>
      <c r="S20" s="18" t="s">
        <v>76</v>
      </c>
      <c r="T20" s="85">
        <f t="shared" si="17"/>
        <v>0</v>
      </c>
      <c r="U20" s="17" t="s">
        <v>77</v>
      </c>
      <c r="V20" s="18" t="s">
        <v>76</v>
      </c>
      <c r="W20" s="66">
        <f t="shared" si="5"/>
        <v>0</v>
      </c>
      <c r="X20" s="17" t="s">
        <v>74</v>
      </c>
      <c r="Y20" s="18" t="s">
        <v>19</v>
      </c>
      <c r="Z20" s="19" t="str">
        <f t="shared" si="18"/>
        <v>2</v>
      </c>
      <c r="AA20" s="17" t="s">
        <v>74</v>
      </c>
      <c r="AB20" s="18" t="s">
        <v>74</v>
      </c>
      <c r="AC20" s="19">
        <f t="shared" si="19"/>
        <v>0</v>
      </c>
      <c r="AD20" s="28"/>
      <c r="AE20" s="26"/>
      <c r="AF20" s="19"/>
      <c r="AG20" s="21">
        <f t="shared" si="20"/>
        <v>11</v>
      </c>
      <c r="AH20" s="22">
        <f>'19.Spieltag'!AJ20</f>
        <v>190</v>
      </c>
      <c r="AI20" s="29">
        <f>'19.Spieltag'!AK20</f>
        <v>14</v>
      </c>
      <c r="AJ20" s="24">
        <f t="shared" si="21"/>
        <v>201</v>
      </c>
      <c r="AK20" s="25">
        <f t="shared" si="10"/>
        <v>14</v>
      </c>
      <c r="AL20" s="1"/>
    </row>
    <row r="21" spans="1:38" ht="24.9" customHeight="1" thickBot="1">
      <c r="A21" s="29">
        <f t="shared" si="11"/>
        <v>2</v>
      </c>
      <c r="B21" s="21" t="s">
        <v>86</v>
      </c>
      <c r="C21" s="17" t="s">
        <v>74</v>
      </c>
      <c r="D21" s="18" t="s">
        <v>77</v>
      </c>
      <c r="E21" s="19" t="str">
        <f t="shared" si="12"/>
        <v>2</v>
      </c>
      <c r="F21" s="17" t="s">
        <v>76</v>
      </c>
      <c r="G21" s="18" t="s">
        <v>2</v>
      </c>
      <c r="H21" s="19" t="str">
        <f t="shared" si="13"/>
        <v>2</v>
      </c>
      <c r="I21" s="17" t="s">
        <v>74</v>
      </c>
      <c r="J21" s="18" t="s">
        <v>19</v>
      </c>
      <c r="K21" s="19">
        <f t="shared" si="14"/>
        <v>0</v>
      </c>
      <c r="L21" s="17" t="s">
        <v>74</v>
      </c>
      <c r="M21" s="18" t="s">
        <v>19</v>
      </c>
      <c r="N21" s="66">
        <f t="shared" si="15"/>
        <v>0</v>
      </c>
      <c r="O21" s="17" t="s">
        <v>19</v>
      </c>
      <c r="P21" s="18" t="s">
        <v>74</v>
      </c>
      <c r="Q21" s="19" t="str">
        <f t="shared" si="16"/>
        <v>2</v>
      </c>
      <c r="R21" s="17" t="s">
        <v>74</v>
      </c>
      <c r="S21" s="18" t="s">
        <v>74</v>
      </c>
      <c r="T21" s="85">
        <f t="shared" si="17"/>
        <v>0</v>
      </c>
      <c r="U21" s="17" t="s">
        <v>2</v>
      </c>
      <c r="V21" s="18" t="s">
        <v>76</v>
      </c>
      <c r="W21" s="66">
        <f t="shared" si="5"/>
        <v>0</v>
      </c>
      <c r="X21" s="17" t="s">
        <v>74</v>
      </c>
      <c r="Y21" s="18" t="s">
        <v>19</v>
      </c>
      <c r="Z21" s="19" t="str">
        <f t="shared" si="18"/>
        <v>2</v>
      </c>
      <c r="AA21" s="17" t="s">
        <v>74</v>
      </c>
      <c r="AB21" s="18" t="s">
        <v>19</v>
      </c>
      <c r="AC21" s="19" t="str">
        <f t="shared" si="19"/>
        <v>2</v>
      </c>
      <c r="AD21" s="28"/>
      <c r="AE21" s="26"/>
      <c r="AF21" s="19"/>
      <c r="AG21" s="21">
        <f t="shared" si="20"/>
        <v>10</v>
      </c>
      <c r="AH21" s="22">
        <f>'19.Spieltag'!AJ21</f>
        <v>232</v>
      </c>
      <c r="AI21" s="29">
        <f>'19.Spieltag'!AK21</f>
        <v>2</v>
      </c>
      <c r="AJ21" s="24">
        <f t="shared" si="21"/>
        <v>242</v>
      </c>
      <c r="AK21" s="25">
        <f t="shared" si="10"/>
        <v>2</v>
      </c>
      <c r="AL21" s="1"/>
    </row>
    <row r="22" spans="1:38" ht="24.9" customHeight="1" thickBot="1">
      <c r="A22" s="29">
        <f t="shared" si="11"/>
        <v>17</v>
      </c>
      <c r="B22" s="21" t="s">
        <v>96</v>
      </c>
      <c r="C22" s="17" t="s">
        <v>76</v>
      </c>
      <c r="D22" s="18" t="s">
        <v>77</v>
      </c>
      <c r="E22" s="19" t="str">
        <f t="shared" si="12"/>
        <v>2</v>
      </c>
      <c r="F22" s="17" t="s">
        <v>74</v>
      </c>
      <c r="G22" s="18" t="s">
        <v>19</v>
      </c>
      <c r="H22" s="19" t="str">
        <f t="shared" si="13"/>
        <v>2</v>
      </c>
      <c r="I22" s="17" t="s">
        <v>74</v>
      </c>
      <c r="J22" s="18" t="s">
        <v>2</v>
      </c>
      <c r="K22" s="19">
        <f t="shared" si="14"/>
        <v>0</v>
      </c>
      <c r="L22" s="17" t="s">
        <v>76</v>
      </c>
      <c r="M22" s="18" t="s">
        <v>2</v>
      </c>
      <c r="N22" s="66">
        <f t="shared" si="15"/>
        <v>0</v>
      </c>
      <c r="O22" s="17" t="s">
        <v>19</v>
      </c>
      <c r="P22" s="18" t="s">
        <v>76</v>
      </c>
      <c r="Q22" s="19" t="str">
        <f t="shared" si="16"/>
        <v>2</v>
      </c>
      <c r="R22" s="17" t="s">
        <v>74</v>
      </c>
      <c r="S22" s="18" t="s">
        <v>74</v>
      </c>
      <c r="T22" s="85">
        <f t="shared" si="17"/>
        <v>0</v>
      </c>
      <c r="U22" s="17" t="s">
        <v>2</v>
      </c>
      <c r="V22" s="18" t="s">
        <v>76</v>
      </c>
      <c r="W22" s="66">
        <f t="shared" si="5"/>
        <v>0</v>
      </c>
      <c r="X22" s="17" t="s">
        <v>76</v>
      </c>
      <c r="Y22" s="18" t="s">
        <v>19</v>
      </c>
      <c r="Z22" s="19" t="str">
        <f t="shared" si="18"/>
        <v>3</v>
      </c>
      <c r="AA22" s="17" t="s">
        <v>19</v>
      </c>
      <c r="AB22" s="18" t="s">
        <v>19</v>
      </c>
      <c r="AC22" s="19">
        <f t="shared" si="19"/>
        <v>0</v>
      </c>
      <c r="AD22" s="28"/>
      <c r="AE22" s="26"/>
      <c r="AF22" s="19"/>
      <c r="AG22" s="21">
        <f t="shared" si="20"/>
        <v>9</v>
      </c>
      <c r="AH22" s="22">
        <f>'19.Spieltag'!AJ22</f>
        <v>185</v>
      </c>
      <c r="AI22" s="29">
        <f>'19.Spieltag'!AK22</f>
        <v>17</v>
      </c>
      <c r="AJ22" s="24">
        <f t="shared" si="21"/>
        <v>194</v>
      </c>
      <c r="AK22" s="25">
        <f t="shared" si="10"/>
        <v>17</v>
      </c>
      <c r="AL22" s="1"/>
    </row>
    <row r="23" spans="1:38" ht="24.9" customHeight="1" thickBot="1">
      <c r="A23" s="29">
        <f t="shared" si="11"/>
        <v>18</v>
      </c>
      <c r="B23" s="21" t="s">
        <v>94</v>
      </c>
      <c r="C23" s="17"/>
      <c r="D23" s="18"/>
      <c r="E23" s="19"/>
      <c r="F23" s="17" t="s">
        <v>76</v>
      </c>
      <c r="G23" s="18" t="s">
        <v>2</v>
      </c>
      <c r="H23" s="19" t="str">
        <f t="shared" si="13"/>
        <v>2</v>
      </c>
      <c r="I23" s="17" t="s">
        <v>74</v>
      </c>
      <c r="J23" s="18" t="s">
        <v>74</v>
      </c>
      <c r="K23" s="19">
        <f t="shared" si="14"/>
        <v>0</v>
      </c>
      <c r="L23" s="17" t="s">
        <v>74</v>
      </c>
      <c r="M23" s="18" t="s">
        <v>2</v>
      </c>
      <c r="N23" s="66">
        <f t="shared" si="15"/>
        <v>0</v>
      </c>
      <c r="O23" s="17" t="s">
        <v>2</v>
      </c>
      <c r="P23" s="18" t="s">
        <v>74</v>
      </c>
      <c r="Q23" s="19" t="str">
        <f t="shared" si="16"/>
        <v>2</v>
      </c>
      <c r="R23" s="17" t="s">
        <v>74</v>
      </c>
      <c r="S23" s="18" t="s">
        <v>74</v>
      </c>
      <c r="T23" s="85">
        <f t="shared" si="17"/>
        <v>0</v>
      </c>
      <c r="U23" s="17" t="s">
        <v>2</v>
      </c>
      <c r="V23" s="18" t="s">
        <v>76</v>
      </c>
      <c r="W23" s="66">
        <f t="shared" si="5"/>
        <v>0</v>
      </c>
      <c r="X23" s="17" t="s">
        <v>74</v>
      </c>
      <c r="Y23" s="18" t="s">
        <v>19</v>
      </c>
      <c r="Z23" s="19" t="str">
        <f t="shared" si="18"/>
        <v>2</v>
      </c>
      <c r="AA23" s="17" t="s">
        <v>74</v>
      </c>
      <c r="AB23" s="18" t="s">
        <v>74</v>
      </c>
      <c r="AC23" s="19">
        <f t="shared" si="19"/>
        <v>0</v>
      </c>
      <c r="AD23" s="28"/>
      <c r="AE23" s="26"/>
      <c r="AF23" s="19"/>
      <c r="AG23" s="21">
        <f t="shared" si="20"/>
        <v>6</v>
      </c>
      <c r="AH23" s="22">
        <f>'19.Spieltag'!AJ23</f>
        <v>157</v>
      </c>
      <c r="AI23" s="29">
        <f>'19.Spieltag'!AK23</f>
        <v>18</v>
      </c>
      <c r="AJ23" s="24">
        <f t="shared" si="21"/>
        <v>163</v>
      </c>
      <c r="AK23" s="25">
        <f t="shared" si="10"/>
        <v>18</v>
      </c>
      <c r="AL23" s="1"/>
    </row>
    <row r="24" spans="1:38" ht="24.9" customHeight="1" thickBot="1">
      <c r="A24" s="29">
        <f t="shared" si="11"/>
        <v>19</v>
      </c>
      <c r="B24" s="21" t="s">
        <v>92</v>
      </c>
      <c r="C24" s="17"/>
      <c r="D24" s="18"/>
      <c r="E24" s="19"/>
      <c r="F24" s="17"/>
      <c r="G24" s="18"/>
      <c r="H24" s="19"/>
      <c r="I24" s="17"/>
      <c r="J24" s="18"/>
      <c r="K24" s="19"/>
      <c r="L24" s="17"/>
      <c r="M24" s="18"/>
      <c r="N24" s="66"/>
      <c r="O24" s="17"/>
      <c r="P24" s="18"/>
      <c r="Q24" s="19"/>
      <c r="R24" s="17"/>
      <c r="S24" s="18"/>
      <c r="T24" s="19"/>
      <c r="U24" s="17"/>
      <c r="V24" s="18"/>
      <c r="W24" s="66"/>
      <c r="X24" s="17"/>
      <c r="Y24" s="18"/>
      <c r="Z24" s="19"/>
      <c r="AA24" s="17"/>
      <c r="AB24" s="18"/>
      <c r="AC24" s="19"/>
      <c r="AD24" s="28"/>
      <c r="AE24" s="26"/>
      <c r="AF24" s="19"/>
      <c r="AG24" s="21">
        <f t="shared" si="20"/>
        <v>0</v>
      </c>
      <c r="AH24" s="22">
        <f>'19.Spieltag'!AJ24</f>
        <v>144</v>
      </c>
      <c r="AI24" s="29">
        <f>'19.Spieltag'!AK24</f>
        <v>19</v>
      </c>
      <c r="AJ24" s="24">
        <f t="shared" si="21"/>
        <v>144</v>
      </c>
      <c r="AK24" s="25">
        <f t="shared" si="10"/>
        <v>19</v>
      </c>
      <c r="AL24" s="1"/>
    </row>
    <row r="25" spans="1:38" ht="24.9" customHeight="1" thickBot="1">
      <c r="A25" s="29">
        <f t="shared" si="11"/>
        <v>9</v>
      </c>
      <c r="B25" s="21" t="s">
        <v>78</v>
      </c>
      <c r="C25" s="17" t="s">
        <v>76</v>
      </c>
      <c r="D25" s="18" t="s">
        <v>2</v>
      </c>
      <c r="E25" s="19" t="str">
        <f t="shared" si="12"/>
        <v>2</v>
      </c>
      <c r="F25" s="17" t="s">
        <v>74</v>
      </c>
      <c r="G25" s="18" t="s">
        <v>19</v>
      </c>
      <c r="H25" s="19" t="str">
        <f t="shared" si="13"/>
        <v>2</v>
      </c>
      <c r="I25" s="17" t="s">
        <v>74</v>
      </c>
      <c r="J25" s="18" t="s">
        <v>19</v>
      </c>
      <c r="K25" s="19">
        <f t="shared" si="14"/>
        <v>0</v>
      </c>
      <c r="L25" s="17" t="s">
        <v>19</v>
      </c>
      <c r="M25" s="18" t="s">
        <v>74</v>
      </c>
      <c r="N25" s="66" t="str">
        <f t="shared" si="15"/>
        <v>5</v>
      </c>
      <c r="O25" s="17" t="s">
        <v>19</v>
      </c>
      <c r="P25" s="18" t="s">
        <v>76</v>
      </c>
      <c r="Q25" s="19" t="str">
        <f t="shared" si="16"/>
        <v>2</v>
      </c>
      <c r="R25" s="17" t="s">
        <v>19</v>
      </c>
      <c r="S25" s="18" t="s">
        <v>74</v>
      </c>
      <c r="T25" s="85">
        <f t="shared" si="17"/>
        <v>0</v>
      </c>
      <c r="U25" s="17" t="s">
        <v>19</v>
      </c>
      <c r="V25" s="18" t="s">
        <v>76</v>
      </c>
      <c r="W25" s="66">
        <f t="shared" si="5"/>
        <v>0</v>
      </c>
      <c r="X25" s="17" t="s">
        <v>76</v>
      </c>
      <c r="Y25" s="18" t="s">
        <v>74</v>
      </c>
      <c r="Z25" s="19" t="str">
        <f t="shared" si="18"/>
        <v>2</v>
      </c>
      <c r="AA25" s="17" t="s">
        <v>74</v>
      </c>
      <c r="AB25" s="18" t="s">
        <v>74</v>
      </c>
      <c r="AC25" s="19">
        <f t="shared" si="19"/>
        <v>0</v>
      </c>
      <c r="AD25" s="28"/>
      <c r="AE25" s="26"/>
      <c r="AF25" s="19"/>
      <c r="AG25" s="21">
        <f t="shared" si="20"/>
        <v>13</v>
      </c>
      <c r="AH25" s="22">
        <f>'19.Spieltag'!AJ25</f>
        <v>208</v>
      </c>
      <c r="AI25" s="29">
        <f>'19.Spieltag'!AK25</f>
        <v>10</v>
      </c>
      <c r="AJ25" s="24">
        <f t="shared" si="21"/>
        <v>221</v>
      </c>
      <c r="AK25" s="25">
        <f t="shared" si="10"/>
        <v>9</v>
      </c>
      <c r="AL25" s="1"/>
    </row>
    <row r="26" spans="1:38" ht="28.2" customHeight="1" thickBot="1">
      <c r="A26" s="29">
        <f t="shared" si="11"/>
        <v>11</v>
      </c>
      <c r="B26" s="21" t="s">
        <v>82</v>
      </c>
      <c r="C26" s="17" t="s">
        <v>76</v>
      </c>
      <c r="D26" s="18" t="s">
        <v>19</v>
      </c>
      <c r="E26" s="19" t="str">
        <f t="shared" si="12"/>
        <v>2</v>
      </c>
      <c r="F26" s="17" t="s">
        <v>74</v>
      </c>
      <c r="G26" s="18" t="s">
        <v>19</v>
      </c>
      <c r="H26" s="19" t="str">
        <f t="shared" si="13"/>
        <v>2</v>
      </c>
      <c r="I26" s="17" t="s">
        <v>74</v>
      </c>
      <c r="J26" s="18" t="s">
        <v>76</v>
      </c>
      <c r="K26" s="19" t="str">
        <f t="shared" si="14"/>
        <v>5</v>
      </c>
      <c r="L26" s="17" t="s">
        <v>76</v>
      </c>
      <c r="M26" s="18" t="s">
        <v>19</v>
      </c>
      <c r="N26" s="66">
        <f t="shared" si="15"/>
        <v>0</v>
      </c>
      <c r="O26" s="17" t="s">
        <v>74</v>
      </c>
      <c r="P26" s="18" t="s">
        <v>74</v>
      </c>
      <c r="Q26" s="19">
        <f t="shared" si="16"/>
        <v>0</v>
      </c>
      <c r="R26" s="17" t="s">
        <v>19</v>
      </c>
      <c r="S26" s="18" t="s">
        <v>76</v>
      </c>
      <c r="T26" s="85">
        <f t="shared" si="17"/>
        <v>0</v>
      </c>
      <c r="U26" s="17" t="s">
        <v>2</v>
      </c>
      <c r="V26" s="18" t="s">
        <v>76</v>
      </c>
      <c r="W26" s="66">
        <f t="shared" si="5"/>
        <v>0</v>
      </c>
      <c r="X26" s="17" t="s">
        <v>76</v>
      </c>
      <c r="Y26" s="18" t="s">
        <v>19</v>
      </c>
      <c r="Z26" s="19" t="str">
        <f t="shared" si="18"/>
        <v>3</v>
      </c>
      <c r="AA26" s="17" t="s">
        <v>74</v>
      </c>
      <c r="AB26" s="18" t="s">
        <v>19</v>
      </c>
      <c r="AC26" s="19" t="str">
        <f t="shared" si="19"/>
        <v>2</v>
      </c>
      <c r="AD26" s="28"/>
      <c r="AE26" s="26"/>
      <c r="AF26" s="19"/>
      <c r="AG26" s="21">
        <f t="shared" ref="AG26" si="23">E26+H26+K26+N26+Q26+T26+W26+Z26+AC26+AF26</f>
        <v>14</v>
      </c>
      <c r="AH26" s="22">
        <f>'19.Spieltag'!AJ26</f>
        <v>198</v>
      </c>
      <c r="AI26" s="29">
        <f>'19.Spieltag'!AK26</f>
        <v>11</v>
      </c>
      <c r="AJ26" s="24">
        <f t="shared" ref="AJ26" si="24">AG26+AH26</f>
        <v>212</v>
      </c>
      <c r="AK26" s="25">
        <f t="shared" si="10"/>
        <v>11</v>
      </c>
      <c r="AL26" s="1"/>
    </row>
    <row r="27" spans="1:38" ht="28.2" customHeight="1" thickBot="1">
      <c r="A27" s="29">
        <f t="shared" ref="A27" si="25">AK27</f>
        <v>6</v>
      </c>
      <c r="B27" s="21" t="s">
        <v>73</v>
      </c>
      <c r="C27" s="17" t="s">
        <v>74</v>
      </c>
      <c r="D27" s="18" t="s">
        <v>2</v>
      </c>
      <c r="E27" s="19" t="str">
        <f t="shared" si="12"/>
        <v>2</v>
      </c>
      <c r="F27" s="17" t="s">
        <v>74</v>
      </c>
      <c r="G27" s="18" t="s">
        <v>19</v>
      </c>
      <c r="H27" s="19" t="str">
        <f t="shared" si="13"/>
        <v>2</v>
      </c>
      <c r="I27" s="17" t="s">
        <v>74</v>
      </c>
      <c r="J27" s="18" t="s">
        <v>19</v>
      </c>
      <c r="K27" s="19">
        <f t="shared" si="14"/>
        <v>0</v>
      </c>
      <c r="L27" s="17" t="s">
        <v>74</v>
      </c>
      <c r="M27" s="18" t="s">
        <v>19</v>
      </c>
      <c r="N27" s="66">
        <f t="shared" si="15"/>
        <v>0</v>
      </c>
      <c r="O27" s="17" t="s">
        <v>2</v>
      </c>
      <c r="P27" s="18" t="s">
        <v>74</v>
      </c>
      <c r="Q27" s="19" t="str">
        <f t="shared" si="16"/>
        <v>2</v>
      </c>
      <c r="R27" s="17" t="s">
        <v>76</v>
      </c>
      <c r="S27" s="18" t="s">
        <v>2</v>
      </c>
      <c r="T27" s="86">
        <f>IF(OR(EXACT($R$7,R27)*(EXACT($S$7,S27)))=TRUE,$AO$9,IF(($S$7-$R$7=S27-R27),$AO$8,IF(OR(EXACT($R$7&gt;$S$7,R27&gt;S27)*EXACT($R$7=$S$7,R27=S27)*EXACT($R$7&lt;$S$7,R27&lt;S27)),$AO$7,0)))*2</f>
        <v>10</v>
      </c>
      <c r="U27" s="17" t="s">
        <v>2</v>
      </c>
      <c r="V27" s="18" t="s">
        <v>74</v>
      </c>
      <c r="W27" s="66">
        <f t="shared" si="5"/>
        <v>0</v>
      </c>
      <c r="X27" s="17" t="s">
        <v>74</v>
      </c>
      <c r="Y27" s="18" t="s">
        <v>19</v>
      </c>
      <c r="Z27" s="19" t="str">
        <f t="shared" si="18"/>
        <v>2</v>
      </c>
      <c r="AA27" s="17" t="s">
        <v>19</v>
      </c>
      <c r="AB27" s="18" t="s">
        <v>74</v>
      </c>
      <c r="AC27" s="19">
        <f t="shared" si="19"/>
        <v>0</v>
      </c>
      <c r="AD27" s="28"/>
      <c r="AE27" s="26"/>
      <c r="AF27" s="19"/>
      <c r="AG27" s="21">
        <f t="shared" ref="AG27" si="26">E27+H27+K27+N27+Q27+T27+W27+Z27+AC27+AF27</f>
        <v>18</v>
      </c>
      <c r="AH27" s="22">
        <f>'19.Spieltag'!AJ27</f>
        <v>214</v>
      </c>
      <c r="AI27" s="29">
        <f>'19.Spieltag'!AK27</f>
        <v>8</v>
      </c>
      <c r="AJ27" s="24">
        <f t="shared" ref="AJ27" si="27">AG27+AH27</f>
        <v>232</v>
      </c>
      <c r="AK27" s="25">
        <f t="shared" si="10"/>
        <v>6</v>
      </c>
      <c r="AL27" s="1"/>
    </row>
    <row r="28" spans="1:38" ht="28.2" customHeight="1">
      <c r="AL28" s="1"/>
    </row>
    <row r="29" spans="1:38" ht="28.2" customHeight="1">
      <c r="AL29" s="1"/>
    </row>
    <row r="30" spans="1:38" ht="28.2" customHeight="1">
      <c r="AL30" s="1"/>
    </row>
  </sheetData>
  <sortState xmlns:xlrd2="http://schemas.microsoft.com/office/spreadsheetml/2017/richdata2" ref="A8:AK25">
    <sortCondition ref="A8:A25"/>
  </sortState>
  <phoneticPr fontId="0" type="noConversion"/>
  <conditionalFormatting sqref="C5 R5 L4:L5 F4:F5 I4:I5 U4:U5 O4:O5 X4:X6 AA4:AA6">
    <cfRule type="cellIs" dxfId="77" priority="14" operator="equal">
      <formula>"Schalke 04"</formula>
    </cfRule>
  </conditionalFormatting>
  <conditionalFormatting sqref="L6 R6 C6 I6 U6 O6">
    <cfRule type="cellIs" dxfId="76" priority="12" operator="equal">
      <formula>"Schalke 04"</formula>
    </cfRule>
  </conditionalFormatting>
  <conditionalFormatting sqref="U4 F6 L4 C4 R4 I4 F4 AA4">
    <cfRule type="cellIs" dxfId="75" priority="11" operator="equal">
      <formula>"Schalke 04"</formula>
    </cfRule>
  </conditionalFormatting>
  <conditionalFormatting sqref="A27">
    <cfRule type="colorScale" priority="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27">
    <cfRule type="colorScale" priority="1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8:B27">
    <cfRule type="expression" dxfId="74" priority="6">
      <formula>($AG8&gt;40)</formula>
    </cfRule>
  </conditionalFormatting>
  <conditionalFormatting sqref="A31:A1048576 A1:A3 A5:A26">
    <cfRule type="colorScale" priority="85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6:AL10">
    <cfRule type="top10" dxfId="73" priority="858" rank="3"/>
  </conditionalFormatting>
  <conditionalFormatting sqref="AI8:AI26">
    <cfRule type="colorScale" priority="125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G1:AG1048576">
    <cfRule type="top10" dxfId="72" priority="1" rank="3"/>
  </conditionalFormatting>
  <pageMargins left="0.19685039370078741" right="0" top="0" bottom="0" header="0.51181102362204722" footer="0.51181102362204722"/>
  <pageSetup paperSize="9" scale="89" orientation="landscape" horizontalDpi="4294967295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AP30"/>
  <sheetViews>
    <sheetView topLeftCell="B19" workbookViewId="0">
      <selection activeCell="AG9" sqref="AG9"/>
    </sheetView>
  </sheetViews>
  <sheetFormatPr baseColWidth="10" defaultColWidth="11.44140625" defaultRowHeight="10.199999999999999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3.2">
      <c r="AC1" s="73"/>
      <c r="AD1" s="68"/>
      <c r="AE1" s="69"/>
      <c r="AF1" s="69"/>
      <c r="AK1" s="32"/>
    </row>
    <row r="2" spans="1:42" ht="13.2">
      <c r="B2" s="16"/>
      <c r="D2" s="71"/>
      <c r="E2" s="73"/>
      <c r="AC2" s="73"/>
      <c r="AD2" s="68"/>
      <c r="AE2" s="70"/>
      <c r="AF2" s="70"/>
    </row>
    <row r="3" spans="1:42" ht="11.4">
      <c r="B3" s="16"/>
      <c r="AC3" s="74"/>
      <c r="AD3" s="68"/>
      <c r="AE3" s="69"/>
      <c r="AF3" s="69"/>
    </row>
    <row r="4" spans="1:42" ht="16.2" thickBot="1">
      <c r="A4" s="2" t="s">
        <v>42</v>
      </c>
      <c r="B4" s="16"/>
      <c r="C4" s="68" t="s">
        <v>59</v>
      </c>
      <c r="F4" s="68" t="s">
        <v>15</v>
      </c>
      <c r="I4" s="68" t="s">
        <v>70</v>
      </c>
      <c r="L4" s="68" t="s">
        <v>14</v>
      </c>
      <c r="O4" s="68" t="s">
        <v>13</v>
      </c>
      <c r="R4" s="68" t="s">
        <v>68</v>
      </c>
      <c r="U4" s="68" t="s">
        <v>57</v>
      </c>
      <c r="X4" s="68" t="s">
        <v>16</v>
      </c>
      <c r="AA4" s="68" t="s">
        <v>12</v>
      </c>
      <c r="AD4" s="67"/>
      <c r="AE4" s="71"/>
      <c r="AF4" s="71"/>
      <c r="AK4" s="45"/>
    </row>
    <row r="5" spans="1:42" ht="13.8" thickBot="1">
      <c r="B5" s="16"/>
      <c r="C5" s="72"/>
      <c r="F5" s="72"/>
      <c r="I5" s="72"/>
      <c r="L5" s="72"/>
      <c r="O5" s="72"/>
      <c r="R5" s="72"/>
      <c r="U5" s="72"/>
      <c r="X5" s="72"/>
      <c r="AA5" s="72"/>
      <c r="AD5" s="67"/>
      <c r="AE5" s="71"/>
      <c r="AF5" s="71"/>
      <c r="AG5" s="83" t="s">
        <v>22</v>
      </c>
      <c r="AH5" s="30"/>
      <c r="AI5" s="30"/>
      <c r="AJ5" s="31"/>
      <c r="AK5" s="45"/>
      <c r="AL5" s="1"/>
    </row>
    <row r="6" spans="1:42" ht="16.2" thickBot="1">
      <c r="C6" s="68" t="s">
        <v>56</v>
      </c>
      <c r="F6" s="68" t="s">
        <v>18</v>
      </c>
      <c r="I6" s="68" t="s">
        <v>67</v>
      </c>
      <c r="L6" s="68" t="s">
        <v>58</v>
      </c>
      <c r="O6" s="68" t="s">
        <v>21</v>
      </c>
      <c r="R6" s="68" t="s">
        <v>11</v>
      </c>
      <c r="U6" s="68" t="s">
        <v>69</v>
      </c>
      <c r="X6" s="68" t="s">
        <v>17</v>
      </c>
      <c r="AA6" s="68" t="s">
        <v>71</v>
      </c>
      <c r="AD6" s="67"/>
      <c r="AE6" s="67"/>
      <c r="AF6" s="67"/>
      <c r="AG6" s="84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>
      <c r="A7" s="8" t="s">
        <v>6</v>
      </c>
      <c r="B7" s="14" t="s">
        <v>7</v>
      </c>
      <c r="C7" s="76" t="s">
        <v>19</v>
      </c>
      <c r="D7" s="76" t="s">
        <v>74</v>
      </c>
      <c r="E7" s="77" t="s">
        <v>1</v>
      </c>
      <c r="F7" s="76" t="s">
        <v>19</v>
      </c>
      <c r="G7" s="76" t="s">
        <v>19</v>
      </c>
      <c r="H7" s="77" t="s">
        <v>1</v>
      </c>
      <c r="I7" s="76" t="s">
        <v>74</v>
      </c>
      <c r="J7" s="76" t="s">
        <v>74</v>
      </c>
      <c r="K7" s="77" t="s">
        <v>1</v>
      </c>
      <c r="L7" s="76" t="s">
        <v>76</v>
      </c>
      <c r="M7" s="76" t="s">
        <v>76</v>
      </c>
      <c r="N7" s="77" t="s">
        <v>1</v>
      </c>
      <c r="O7" s="76" t="s">
        <v>19</v>
      </c>
      <c r="P7" s="76" t="s">
        <v>19</v>
      </c>
      <c r="Q7" s="77" t="s">
        <v>1</v>
      </c>
      <c r="R7" s="76" t="s">
        <v>76</v>
      </c>
      <c r="S7" s="76" t="s">
        <v>76</v>
      </c>
      <c r="T7" s="77" t="s">
        <v>1</v>
      </c>
      <c r="U7" s="76" t="s">
        <v>19</v>
      </c>
      <c r="V7" s="76" t="s">
        <v>76</v>
      </c>
      <c r="W7" s="77" t="s">
        <v>1</v>
      </c>
      <c r="X7" s="76" t="s">
        <v>76</v>
      </c>
      <c r="Y7" s="76" t="s">
        <v>76</v>
      </c>
      <c r="Z7" s="77" t="s">
        <v>1</v>
      </c>
      <c r="AA7" s="76" t="s">
        <v>2</v>
      </c>
      <c r="AB7" s="76" t="s">
        <v>2</v>
      </c>
      <c r="AC7" s="77" t="s">
        <v>1</v>
      </c>
      <c r="AD7" s="78"/>
      <c r="AE7" s="78"/>
      <c r="AF7" s="79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65</v>
      </c>
      <c r="AM7" s="38"/>
      <c r="AN7" s="34"/>
      <c r="AO7" s="39" t="s">
        <v>19</v>
      </c>
    </row>
    <row r="8" spans="1:42" ht="24.9" customHeight="1" thickBot="1">
      <c r="A8" s="29">
        <f t="shared" ref="A8" si="0">AK8</f>
        <v>2</v>
      </c>
      <c r="B8" s="21" t="s">
        <v>85</v>
      </c>
      <c r="C8" s="17" t="s">
        <v>2</v>
      </c>
      <c r="D8" s="18" t="s">
        <v>76</v>
      </c>
      <c r="E8" s="19" t="str">
        <f t="shared" ref="E8" si="1">IF(OR(EXACT($C$7,C8)*(EXACT($D$7,D8)))=TRUE,$AO$9,IF(($D$7-$C$7=D8-C8),$AO$8,IF(OR(EXACT($C$7&gt;$D$7,C8&gt;D8)*EXACT($C$7=$D$7,C8=D8)*EXACT($C$7&lt;$D$7,C8&lt;D8)),$AO$7,0)))</f>
        <v>2</v>
      </c>
      <c r="F8" s="17" t="s">
        <v>19</v>
      </c>
      <c r="G8" s="18" t="s">
        <v>74</v>
      </c>
      <c r="H8" s="19">
        <f t="shared" ref="H8" si="2">IF(OR(EXACT($F$7,F8)*(EXACT($G$7,G8)))=TRUE,$AO$9,IF(($G$7-$F$7=G8-F8),$AO$8,IF(OR(EXACT($F$7&gt;$G$7,F8&gt;G8)*EXACT($F$7=$G$7,F8=G8)*EXACT($F$7&lt;$G$7,F8&lt;G8)),$AO$7,0)))</f>
        <v>0</v>
      </c>
      <c r="I8" s="17" t="s">
        <v>19</v>
      </c>
      <c r="J8" s="18" t="s">
        <v>19</v>
      </c>
      <c r="K8" s="19" t="str">
        <f t="shared" ref="K8" si="3">IF(OR(EXACT($I$7,I8)*(EXACT($J$7,J8)))=TRUE,$AO$9,IF(($J$7-$I$7=J8-I8),$AO$8,IF(OR(EXACT($I$7&gt;$J$7,I8&gt;J8)*EXACT($I$7=$J$7,I8=J8)*EXACT($I$7&lt;$J$7,I8&lt;J8)),$AO$7,0)))</f>
        <v>3</v>
      </c>
      <c r="L8" s="17" t="s">
        <v>74</v>
      </c>
      <c r="M8" s="18" t="s">
        <v>19</v>
      </c>
      <c r="N8" s="66">
        <f t="shared" ref="N8" si="4">IF(OR(EXACT($L$7,L8)*(EXACT($M$7,M8)))=TRUE,$AO$9,IF(($M$7-$L$7=M8-L8),$AO$8,IF(OR(EXACT($L$7&gt;$M$7,L8&gt;M8)*EXACT($L$7=$M$7,L8=M8)*EXACT($L$7&lt;$M$7,L8&lt;M8)),$AO$7,0)))</f>
        <v>0</v>
      </c>
      <c r="O8" s="17" t="s">
        <v>77</v>
      </c>
      <c r="P8" s="18" t="s">
        <v>74</v>
      </c>
      <c r="Q8" s="19">
        <f t="shared" ref="Q8" si="5">IF(OR(EXACT($O$7,O8)*(EXACT($P$7,P8)))=TRUE,$AO$9,IF(($P$7-$O$7=P8-O8),$AO$8,IF(OR(EXACT($O$7&gt;$P$7,O8&gt;P8)*EXACT($O$7=$P$7,O8=P8)*EXACT($O$7&lt;$P$7,O8&lt;P8)),$AO$7,0)))</f>
        <v>0</v>
      </c>
      <c r="R8" s="17" t="s">
        <v>19</v>
      </c>
      <c r="S8" s="18" t="s">
        <v>74</v>
      </c>
      <c r="T8" s="19">
        <f>IF(OR(EXACT($R$7,R8)*(EXACT($S$7,S8)))=TRUE,$AO$9,IF(($S$7-$R$7=S8-R8),$AO$8,IF(OR(EXACT($R$7&gt;$S$7,R8&gt;S8)*EXACT($R$7=$S$7,R8=S8)*EXACT($R$7&lt;$S$7,R8&lt;S8)),$AO$7,0)))*2</f>
        <v>0</v>
      </c>
      <c r="U8" s="17" t="s">
        <v>2</v>
      </c>
      <c r="V8" s="18" t="s">
        <v>74</v>
      </c>
      <c r="W8" s="85">
        <f>IF(OR(EXACT($U$7,U8)*(EXACT($V$7,V8)))=TRUE,$AO$9,IF(($V$7-$U$7=V8-U8),$AO$8,IF(OR(EXACT($U$7&gt;$V$7,U8&gt;V8)*EXACT($U$7=$V$7,U8=V8)*EXACT($U$7&lt;$V$7,U8&lt;V8)),$AO$7,0)))*2</f>
        <v>6</v>
      </c>
      <c r="X8" s="17" t="s">
        <v>19</v>
      </c>
      <c r="Y8" s="18" t="s">
        <v>74</v>
      </c>
      <c r="Z8" s="19">
        <f t="shared" ref="Z8" si="6">IF(OR(EXACT($X$7,X8)*(EXACT($Y$7,Y8)))=TRUE,$AO$9,IF(($Y$7-$X$7=Y8-X8),$AO$8,IF(OR(EXACT($X$7&gt;$Y$7,X8&gt;Y8)*EXACT($X$7=$Y$7,X8=Y8)*EXACT($X$7&lt;$Y$7,X8&lt;Y8)),$AO$7,0)))</f>
        <v>0</v>
      </c>
      <c r="AA8" s="17" t="s">
        <v>2</v>
      </c>
      <c r="AB8" s="18" t="s">
        <v>74</v>
      </c>
      <c r="AC8" s="19">
        <f t="shared" ref="AC8" si="7">IF(OR(EXACT($AA$7,AA8)*(EXACT($AB$7,AB8)))=TRUE,$AO$9,IF(($AB$7-$AA$7=AB8-AA8),$AO$8,IF(OR(EXACT($AA$7&gt;$AB$7,AA8&gt;AB8)*EXACT($AA$7=$AB$7,AA8=AB8)*EXACT($AA$7&lt;$AB$7,AA8&lt;AB8)),$AO$7,0)))</f>
        <v>0</v>
      </c>
      <c r="AD8" s="20"/>
      <c r="AE8" s="18"/>
      <c r="AF8" s="19"/>
      <c r="AG8" s="21">
        <f t="shared" ref="AG8" si="8">E8+H8+K8+N8+Q8+T8+W8+Z8+AC8+AF8</f>
        <v>11</v>
      </c>
      <c r="AH8" s="22">
        <f>'20.Spieltag'!AJ8</f>
        <v>241</v>
      </c>
      <c r="AI8" s="29">
        <f>'20.Spieltag'!AK8</f>
        <v>3</v>
      </c>
      <c r="AJ8" s="24">
        <f t="shared" ref="AJ8" si="9">AG8+AH8</f>
        <v>252</v>
      </c>
      <c r="AK8" s="25">
        <f t="shared" ref="AK8:AK27" si="10">RANK(AJ8,$AJ$8:$AJ$27)</f>
        <v>2</v>
      </c>
      <c r="AL8" s="40" t="s">
        <v>66</v>
      </c>
      <c r="AM8" s="41"/>
      <c r="AN8" s="41"/>
      <c r="AO8" s="42" t="s">
        <v>2</v>
      </c>
    </row>
    <row r="9" spans="1:42" ht="24.9" customHeight="1" thickBot="1">
      <c r="A9" s="29">
        <f t="shared" ref="A9:A26" si="11">AK9</f>
        <v>17</v>
      </c>
      <c r="B9" s="21" t="s">
        <v>90</v>
      </c>
      <c r="C9" s="17"/>
      <c r="D9" s="18"/>
      <c r="E9" s="19"/>
      <c r="F9" s="17"/>
      <c r="G9" s="18"/>
      <c r="H9" s="19"/>
      <c r="I9" s="17"/>
      <c r="J9" s="18"/>
      <c r="K9" s="19"/>
      <c r="L9" s="17"/>
      <c r="M9" s="18"/>
      <c r="N9" s="66"/>
      <c r="O9" s="17"/>
      <c r="P9" s="18"/>
      <c r="Q9" s="19"/>
      <c r="R9" s="17"/>
      <c r="S9" s="18"/>
      <c r="T9" s="19"/>
      <c r="U9" s="17"/>
      <c r="V9" s="18"/>
      <c r="W9" s="66"/>
      <c r="X9" s="17"/>
      <c r="Y9" s="18"/>
      <c r="Z9" s="19"/>
      <c r="AA9" s="17"/>
      <c r="AB9" s="18"/>
      <c r="AC9" s="19"/>
      <c r="AD9" s="28"/>
      <c r="AE9" s="26"/>
      <c r="AF9" s="19"/>
      <c r="AG9" s="21">
        <f t="shared" ref="AG9:AG25" si="12">E9+H9+K9+N9+Q9+T9+W9+Z9+AC9+AF9</f>
        <v>0</v>
      </c>
      <c r="AH9" s="22">
        <f>'20.Spieltag'!AJ9</f>
        <v>195</v>
      </c>
      <c r="AI9" s="29">
        <f>'20.Spieltag'!AK9</f>
        <v>16</v>
      </c>
      <c r="AJ9" s="24">
        <f t="shared" ref="AJ9:AJ25" si="13">AG9+AH9</f>
        <v>195</v>
      </c>
      <c r="AK9" s="25">
        <f t="shared" si="10"/>
        <v>17</v>
      </c>
      <c r="AL9" s="37" t="s">
        <v>23</v>
      </c>
      <c r="AM9" s="34"/>
      <c r="AN9" s="43"/>
      <c r="AO9" s="44" t="s">
        <v>20</v>
      </c>
    </row>
    <row r="10" spans="1:42" ht="24.9" customHeight="1" thickBot="1">
      <c r="A10" s="29">
        <f t="shared" si="11"/>
        <v>5</v>
      </c>
      <c r="B10" s="21" t="s">
        <v>95</v>
      </c>
      <c r="C10" s="17" t="s">
        <v>2</v>
      </c>
      <c r="D10" s="18" t="s">
        <v>74</v>
      </c>
      <c r="E10" s="19" t="str">
        <f t="shared" ref="E10:E27" si="14">IF(OR(EXACT($C$7,C10)*(EXACT($D$7,D10)))=TRUE,$AO$9,IF(($D$7-$C$7=D10-C10),$AO$8,IF(OR(EXACT($C$7&gt;$D$7,C10&gt;D10)*EXACT($C$7=$D$7,C10=D10)*EXACT($C$7&lt;$D$7,C10&lt;D10)),$AO$7,0)))</f>
        <v>2</v>
      </c>
      <c r="F10" s="17" t="s">
        <v>19</v>
      </c>
      <c r="G10" s="18" t="s">
        <v>74</v>
      </c>
      <c r="H10" s="19">
        <f t="shared" ref="H10:H27" si="15">IF(OR(EXACT($F$7,F10)*(EXACT($G$7,G10)))=TRUE,$AO$9,IF(($G$7-$F$7=G10-F10),$AO$8,IF(OR(EXACT($F$7&gt;$G$7,F10&gt;G10)*EXACT($F$7=$G$7,F10=G10)*EXACT($F$7&lt;$G$7,F10&lt;G10)),$AO$7,0)))</f>
        <v>0</v>
      </c>
      <c r="I10" s="17" t="s">
        <v>19</v>
      </c>
      <c r="J10" s="18" t="s">
        <v>74</v>
      </c>
      <c r="K10" s="19">
        <f t="shared" ref="K10:K27" si="16">IF(OR(EXACT($I$7,I10)*(EXACT($J$7,J10)))=TRUE,$AO$9,IF(($J$7-$I$7=J10-I10),$AO$8,IF(OR(EXACT($I$7&gt;$J$7,I10&gt;J10)*EXACT($I$7=$J$7,I10=J10)*EXACT($I$7&lt;$J$7,I10&lt;J10)),$AO$7,0)))</f>
        <v>0</v>
      </c>
      <c r="L10" s="17" t="s">
        <v>19</v>
      </c>
      <c r="M10" s="18" t="s">
        <v>74</v>
      </c>
      <c r="N10" s="66">
        <f t="shared" ref="N10:N27" si="17">IF(OR(EXACT($L$7,L10)*(EXACT($M$7,M10)))=TRUE,$AO$9,IF(($M$7-$L$7=M10-L10),$AO$8,IF(OR(EXACT($L$7&gt;$M$7,L10&gt;M10)*EXACT($L$7=$M$7,L10=M10)*EXACT($L$7&lt;$M$7,L10&lt;M10)),$AO$7,0)))</f>
        <v>0</v>
      </c>
      <c r="O10" s="17" t="s">
        <v>19</v>
      </c>
      <c r="P10" s="18" t="s">
        <v>76</v>
      </c>
      <c r="Q10" s="19">
        <f t="shared" ref="Q10:Q27" si="18">IF(OR(EXACT($O$7,O10)*(EXACT($P$7,P10)))=TRUE,$AO$9,IF(($P$7-$O$7=P10-O10),$AO$8,IF(OR(EXACT($O$7&gt;$P$7,O10&gt;P10)*EXACT($O$7=$P$7,O10=P10)*EXACT($O$7&lt;$P$7,O10&lt;P10)),$AO$7,0)))</f>
        <v>0</v>
      </c>
      <c r="R10" s="17" t="s">
        <v>19</v>
      </c>
      <c r="S10" s="18" t="s">
        <v>74</v>
      </c>
      <c r="T10" s="19">
        <f>IF(OR(EXACT($R$7,R10)*(EXACT($S$7,S10)))=TRUE,$AO$9,IF(($S$7-$R$7=S10-R10),$AO$8,IF(OR(EXACT($R$7&gt;$S$7,R10&gt;S10)*EXACT($R$7=$S$7,R10=S10)*EXACT($R$7&lt;$S$7,R10&lt;S10)),$AO$7,0)))*2</f>
        <v>0</v>
      </c>
      <c r="U10" s="17" t="s">
        <v>19</v>
      </c>
      <c r="V10" s="18" t="s">
        <v>76</v>
      </c>
      <c r="W10" s="66" t="str">
        <f t="shared" ref="W10:W27" si="19">IF(OR(EXACT($U$7,U10)*(EXACT($V$7,V10)))=TRUE,$AO$9,IF(($V$7-$U$7=V10-U10),$AO$8,IF(OR(EXACT($U$7&gt;$V$7,U10&gt;V10)*EXACT($U$7=$V$7,U10=V10)*EXACT($U$7&lt;$V$7,U10&lt;V10)),$AO$7,0)))</f>
        <v>5</v>
      </c>
      <c r="X10" s="17" t="s">
        <v>19</v>
      </c>
      <c r="Y10" s="18" t="s">
        <v>74</v>
      </c>
      <c r="Z10" s="19">
        <f t="shared" ref="Z10:Z27" si="20">IF(OR(EXACT($X$7,X10)*(EXACT($Y$7,Y10)))=TRUE,$AO$9,IF(($Y$7-$X$7=Y10-X10),$AO$8,IF(OR(EXACT($X$7&gt;$Y$7,X10&gt;Y10)*EXACT($X$7=$Y$7,X10=Y10)*EXACT($X$7&lt;$Y$7,X10&lt;Y10)),$AO$7,0)))</f>
        <v>0</v>
      </c>
      <c r="AA10" s="17" t="s">
        <v>2</v>
      </c>
      <c r="AB10" s="18" t="s">
        <v>76</v>
      </c>
      <c r="AC10" s="85">
        <f>IF(OR(EXACT($AA$7,AA10)*(EXACT($AB$7,AB10)))=TRUE,$AO$9,IF(($AB$7-$AA$7=AB10-AA10),$AO$8,IF(OR(EXACT($AA$7&gt;$AB$7,AA10&gt;AB10)*EXACT($AA$7=$AB$7,AA10=AB10)*EXACT($AA$7&lt;$AB$7,AA10&lt;AB10)),$AO$7,0)))*2</f>
        <v>0</v>
      </c>
      <c r="AD10" s="28"/>
      <c r="AE10" s="26"/>
      <c r="AF10" s="19"/>
      <c r="AG10" s="21">
        <f t="shared" si="12"/>
        <v>7</v>
      </c>
      <c r="AH10" s="22">
        <f>'20.Spieltag'!AJ10</f>
        <v>233</v>
      </c>
      <c r="AI10" s="29">
        <f>'20.Spieltag'!AK10</f>
        <v>5</v>
      </c>
      <c r="AJ10" s="24">
        <f t="shared" si="13"/>
        <v>240</v>
      </c>
      <c r="AK10" s="25">
        <f t="shared" si="10"/>
        <v>5</v>
      </c>
      <c r="AL10" s="80"/>
      <c r="AM10" s="81"/>
      <c r="AN10" s="81"/>
      <c r="AO10" s="82"/>
    </row>
    <row r="11" spans="1:42" ht="24.9" customHeight="1" thickBot="1">
      <c r="A11" s="29">
        <f t="shared" si="11"/>
        <v>7</v>
      </c>
      <c r="B11" s="21" t="s">
        <v>98</v>
      </c>
      <c r="C11" s="17" t="s">
        <v>2</v>
      </c>
      <c r="D11" s="18" t="s">
        <v>74</v>
      </c>
      <c r="E11" s="19" t="str">
        <f t="shared" si="14"/>
        <v>2</v>
      </c>
      <c r="F11" s="17" t="s">
        <v>2</v>
      </c>
      <c r="G11" s="18" t="s">
        <v>19</v>
      </c>
      <c r="H11" s="19">
        <f t="shared" si="15"/>
        <v>0</v>
      </c>
      <c r="I11" s="17" t="s">
        <v>19</v>
      </c>
      <c r="J11" s="18" t="s">
        <v>74</v>
      </c>
      <c r="K11" s="19">
        <f t="shared" si="16"/>
        <v>0</v>
      </c>
      <c r="L11" s="17" t="s">
        <v>74</v>
      </c>
      <c r="M11" s="18" t="s">
        <v>19</v>
      </c>
      <c r="N11" s="66">
        <f t="shared" si="17"/>
        <v>0</v>
      </c>
      <c r="O11" s="17" t="s">
        <v>19</v>
      </c>
      <c r="P11" s="18" t="s">
        <v>76</v>
      </c>
      <c r="Q11" s="19">
        <f t="shared" si="18"/>
        <v>0</v>
      </c>
      <c r="R11" s="17" t="s">
        <v>19</v>
      </c>
      <c r="S11" s="18" t="s">
        <v>19</v>
      </c>
      <c r="T11" s="85">
        <f t="shared" ref="T11:T26" si="21">IF(OR(EXACT($R$7,R11)*(EXACT($S$7,S11)))=TRUE,$AO$9,IF(($S$7-$R$7=S11-R11),$AO$8,IF(OR(EXACT($R$7&gt;$S$7,R11&gt;S11)*EXACT($R$7=$S$7,R11=S11)*EXACT($R$7&lt;$S$7,R11&lt;S11)),$AO$7,0)))*2*2</f>
        <v>12</v>
      </c>
      <c r="U11" s="17" t="s">
        <v>19</v>
      </c>
      <c r="V11" s="18" t="s">
        <v>74</v>
      </c>
      <c r="W11" s="66" t="str">
        <f t="shared" si="19"/>
        <v>2</v>
      </c>
      <c r="X11" s="17" t="s">
        <v>74</v>
      </c>
      <c r="Y11" s="18" t="s">
        <v>2</v>
      </c>
      <c r="Z11" s="19">
        <f t="shared" si="20"/>
        <v>0</v>
      </c>
      <c r="AA11" s="17" t="s">
        <v>77</v>
      </c>
      <c r="AB11" s="18" t="s">
        <v>76</v>
      </c>
      <c r="AC11" s="19">
        <f t="shared" ref="AC11:AC27" si="22">IF(OR(EXACT($AA$7,AA11)*(EXACT($AB$7,AB11)))=TRUE,$AO$9,IF(($AB$7-$AA$7=AB11-AA11),$AO$8,IF(OR(EXACT($AA$7&gt;$AB$7,AA11&gt;AB11)*EXACT($AA$7=$AB$7,AA11=AB11)*EXACT($AA$7&lt;$AB$7,AA11&lt;AB11)),$AO$7,0)))</f>
        <v>0</v>
      </c>
      <c r="AD11" s="28"/>
      <c r="AE11" s="26"/>
      <c r="AF11" s="19"/>
      <c r="AG11" s="21">
        <f t="shared" si="12"/>
        <v>16</v>
      </c>
      <c r="AH11" s="22">
        <f>'20.Spieltag'!AJ11</f>
        <v>221</v>
      </c>
      <c r="AI11" s="29">
        <f>'20.Spieltag'!AK11</f>
        <v>9</v>
      </c>
      <c r="AJ11" s="24">
        <f t="shared" si="13"/>
        <v>237</v>
      </c>
      <c r="AK11" s="25">
        <f t="shared" si="10"/>
        <v>7</v>
      </c>
      <c r="AL11" s="1"/>
      <c r="AP11" s="67"/>
    </row>
    <row r="12" spans="1:42" ht="24.9" customHeight="1" thickBot="1">
      <c r="A12" s="29">
        <f t="shared" si="11"/>
        <v>1</v>
      </c>
      <c r="B12" s="21" t="s">
        <v>88</v>
      </c>
      <c r="C12" s="17"/>
      <c r="D12" s="18"/>
      <c r="E12" s="19"/>
      <c r="F12" s="17"/>
      <c r="G12" s="18"/>
      <c r="H12" s="19"/>
      <c r="I12" s="17"/>
      <c r="J12" s="18"/>
      <c r="K12" s="19"/>
      <c r="L12" s="17"/>
      <c r="M12" s="18"/>
      <c r="N12" s="66"/>
      <c r="O12" s="17"/>
      <c r="P12" s="18"/>
      <c r="Q12" s="19"/>
      <c r="R12" s="17"/>
      <c r="S12" s="18"/>
      <c r="T12" s="19"/>
      <c r="U12" s="17"/>
      <c r="V12" s="18"/>
      <c r="W12" s="66"/>
      <c r="X12" s="17"/>
      <c r="Y12" s="18"/>
      <c r="Z12" s="19"/>
      <c r="AA12" s="17"/>
      <c r="AB12" s="18"/>
      <c r="AC12" s="19"/>
      <c r="AD12" s="28"/>
      <c r="AE12" s="26"/>
      <c r="AF12" s="19"/>
      <c r="AG12" s="21">
        <f t="shared" si="12"/>
        <v>0</v>
      </c>
      <c r="AH12" s="22">
        <f>'20.Spieltag'!AJ12</f>
        <v>259</v>
      </c>
      <c r="AI12" s="29">
        <f>'20.Spieltag'!AK12</f>
        <v>1</v>
      </c>
      <c r="AJ12" s="24">
        <f t="shared" si="13"/>
        <v>259</v>
      </c>
      <c r="AK12" s="25">
        <f t="shared" si="10"/>
        <v>1</v>
      </c>
      <c r="AL12" s="1"/>
    </row>
    <row r="13" spans="1:42" ht="24.9" customHeight="1" thickBot="1">
      <c r="A13" s="29">
        <f t="shared" si="11"/>
        <v>10</v>
      </c>
      <c r="B13" s="21" t="s">
        <v>75</v>
      </c>
      <c r="C13" s="17" t="s">
        <v>2</v>
      </c>
      <c r="D13" s="18" t="s">
        <v>74</v>
      </c>
      <c r="E13" s="19" t="str">
        <f t="shared" si="14"/>
        <v>2</v>
      </c>
      <c r="F13" s="17" t="s">
        <v>19</v>
      </c>
      <c r="G13" s="18" t="s">
        <v>74</v>
      </c>
      <c r="H13" s="19">
        <f t="shared" si="15"/>
        <v>0</v>
      </c>
      <c r="I13" s="17" t="s">
        <v>19</v>
      </c>
      <c r="J13" s="18" t="s">
        <v>74</v>
      </c>
      <c r="K13" s="19">
        <f t="shared" si="16"/>
        <v>0</v>
      </c>
      <c r="L13" s="17" t="s">
        <v>19</v>
      </c>
      <c r="M13" s="18" t="s">
        <v>19</v>
      </c>
      <c r="N13" s="66" t="str">
        <f t="shared" si="17"/>
        <v>3</v>
      </c>
      <c r="O13" s="17" t="s">
        <v>2</v>
      </c>
      <c r="P13" s="18" t="s">
        <v>76</v>
      </c>
      <c r="Q13" s="19">
        <f t="shared" si="18"/>
        <v>0</v>
      </c>
      <c r="R13" s="17" t="s">
        <v>74</v>
      </c>
      <c r="S13" s="18" t="s">
        <v>19</v>
      </c>
      <c r="T13" s="85">
        <f t="shared" si="21"/>
        <v>0</v>
      </c>
      <c r="U13" s="17" t="s">
        <v>2</v>
      </c>
      <c r="V13" s="18" t="s">
        <v>74</v>
      </c>
      <c r="W13" s="66" t="str">
        <f t="shared" si="19"/>
        <v>3</v>
      </c>
      <c r="X13" s="17" t="s">
        <v>19</v>
      </c>
      <c r="Y13" s="18" t="s">
        <v>74</v>
      </c>
      <c r="Z13" s="19">
        <f t="shared" si="20"/>
        <v>0</v>
      </c>
      <c r="AA13" s="17" t="s">
        <v>77</v>
      </c>
      <c r="AB13" s="18" t="s">
        <v>76</v>
      </c>
      <c r="AC13" s="19">
        <f t="shared" si="22"/>
        <v>0</v>
      </c>
      <c r="AD13" s="27"/>
      <c r="AE13" s="26"/>
      <c r="AF13" s="19"/>
      <c r="AG13" s="21">
        <f t="shared" si="12"/>
        <v>8</v>
      </c>
      <c r="AH13" s="22">
        <f>'20.Spieltag'!AJ13</f>
        <v>222</v>
      </c>
      <c r="AI13" s="29">
        <f>'20.Spieltag'!AK13</f>
        <v>8</v>
      </c>
      <c r="AJ13" s="24">
        <f t="shared" si="13"/>
        <v>230</v>
      </c>
      <c r="AK13" s="25">
        <f t="shared" si="10"/>
        <v>10</v>
      </c>
      <c r="AL13" s="1"/>
    </row>
    <row r="14" spans="1:42" ht="24.9" customHeight="1" thickBot="1">
      <c r="A14" s="29">
        <f t="shared" si="11"/>
        <v>4</v>
      </c>
      <c r="B14" s="21" t="s">
        <v>93</v>
      </c>
      <c r="C14" s="17" t="s">
        <v>2</v>
      </c>
      <c r="D14" s="18" t="s">
        <v>74</v>
      </c>
      <c r="E14" s="19" t="str">
        <f t="shared" si="14"/>
        <v>2</v>
      </c>
      <c r="F14" s="17" t="s">
        <v>19</v>
      </c>
      <c r="G14" s="18" t="s">
        <v>74</v>
      </c>
      <c r="H14" s="19">
        <f t="shared" si="15"/>
        <v>0</v>
      </c>
      <c r="I14" s="17" t="s">
        <v>2</v>
      </c>
      <c r="J14" s="18" t="s">
        <v>19</v>
      </c>
      <c r="K14" s="19">
        <f t="shared" si="16"/>
        <v>0</v>
      </c>
      <c r="L14" s="17" t="s">
        <v>74</v>
      </c>
      <c r="M14" s="18" t="s">
        <v>2</v>
      </c>
      <c r="N14" s="66">
        <f t="shared" si="17"/>
        <v>0</v>
      </c>
      <c r="O14" s="17" t="s">
        <v>2</v>
      </c>
      <c r="P14" s="18" t="s">
        <v>76</v>
      </c>
      <c r="Q14" s="19">
        <f t="shared" si="18"/>
        <v>0</v>
      </c>
      <c r="R14" s="17" t="s">
        <v>74</v>
      </c>
      <c r="S14" s="18" t="s">
        <v>19</v>
      </c>
      <c r="T14" s="85">
        <f t="shared" si="21"/>
        <v>0</v>
      </c>
      <c r="U14" s="17" t="s">
        <v>2</v>
      </c>
      <c r="V14" s="18" t="s">
        <v>74</v>
      </c>
      <c r="W14" s="66" t="str">
        <f t="shared" si="19"/>
        <v>3</v>
      </c>
      <c r="X14" s="17" t="s">
        <v>19</v>
      </c>
      <c r="Y14" s="18" t="s">
        <v>74</v>
      </c>
      <c r="Z14" s="19">
        <f t="shared" si="20"/>
        <v>0</v>
      </c>
      <c r="AA14" s="17" t="s">
        <v>77</v>
      </c>
      <c r="AB14" s="18" t="s">
        <v>76</v>
      </c>
      <c r="AC14" s="19">
        <f t="shared" si="22"/>
        <v>0</v>
      </c>
      <c r="AD14" s="28"/>
      <c r="AE14" s="26"/>
      <c r="AF14" s="19"/>
      <c r="AG14" s="21">
        <f t="shared" si="12"/>
        <v>5</v>
      </c>
      <c r="AH14" s="22">
        <f>'20.Spieltag'!AJ14</f>
        <v>237</v>
      </c>
      <c r="AI14" s="29">
        <f>'20.Spieltag'!AK14</f>
        <v>4</v>
      </c>
      <c r="AJ14" s="24">
        <f t="shared" si="13"/>
        <v>242</v>
      </c>
      <c r="AK14" s="25">
        <f t="shared" si="10"/>
        <v>4</v>
      </c>
      <c r="AL14" s="1"/>
    </row>
    <row r="15" spans="1:42" ht="24.9" customHeight="1" thickBot="1">
      <c r="A15" s="29">
        <f t="shared" si="11"/>
        <v>12</v>
      </c>
      <c r="B15" s="21" t="s">
        <v>81</v>
      </c>
      <c r="C15" s="17" t="s">
        <v>2</v>
      </c>
      <c r="D15" s="18" t="s">
        <v>76</v>
      </c>
      <c r="E15" s="19" t="str">
        <f t="shared" si="14"/>
        <v>2</v>
      </c>
      <c r="F15" s="17" t="s">
        <v>19</v>
      </c>
      <c r="G15" s="18" t="s">
        <v>76</v>
      </c>
      <c r="H15" s="19">
        <f t="shared" si="15"/>
        <v>0</v>
      </c>
      <c r="I15" s="17" t="s">
        <v>19</v>
      </c>
      <c r="J15" s="18" t="s">
        <v>74</v>
      </c>
      <c r="K15" s="19">
        <f t="shared" si="16"/>
        <v>0</v>
      </c>
      <c r="L15" s="17" t="s">
        <v>19</v>
      </c>
      <c r="M15" s="18" t="s">
        <v>74</v>
      </c>
      <c r="N15" s="66">
        <f t="shared" si="17"/>
        <v>0</v>
      </c>
      <c r="O15" s="17" t="s">
        <v>2</v>
      </c>
      <c r="P15" s="18" t="s">
        <v>74</v>
      </c>
      <c r="Q15" s="19">
        <f t="shared" si="18"/>
        <v>0</v>
      </c>
      <c r="R15" s="17" t="s">
        <v>76</v>
      </c>
      <c r="S15" s="18" t="s">
        <v>19</v>
      </c>
      <c r="T15" s="85">
        <f t="shared" si="21"/>
        <v>0</v>
      </c>
      <c r="U15" s="17" t="s">
        <v>19</v>
      </c>
      <c r="V15" s="18" t="s">
        <v>76</v>
      </c>
      <c r="W15" s="66" t="str">
        <f t="shared" si="19"/>
        <v>5</v>
      </c>
      <c r="X15" s="17" t="s">
        <v>74</v>
      </c>
      <c r="Y15" s="18" t="s">
        <v>74</v>
      </c>
      <c r="Z15" s="19" t="str">
        <f t="shared" si="20"/>
        <v>3</v>
      </c>
      <c r="AA15" s="17" t="s">
        <v>77</v>
      </c>
      <c r="AB15" s="18" t="s">
        <v>76</v>
      </c>
      <c r="AC15" s="19">
        <f t="shared" si="22"/>
        <v>0</v>
      </c>
      <c r="AD15" s="28"/>
      <c r="AE15" s="26"/>
      <c r="AF15" s="19"/>
      <c r="AG15" s="21">
        <f t="shared" si="12"/>
        <v>10</v>
      </c>
      <c r="AH15" s="22">
        <f>'20.Spieltag'!AJ15</f>
        <v>207</v>
      </c>
      <c r="AI15" s="29">
        <f>'20.Spieltag'!AK15</f>
        <v>13</v>
      </c>
      <c r="AJ15" s="24">
        <f t="shared" si="13"/>
        <v>217</v>
      </c>
      <c r="AK15" s="25">
        <f t="shared" si="10"/>
        <v>12</v>
      </c>
      <c r="AL15" s="1"/>
    </row>
    <row r="16" spans="1:42" ht="24.9" customHeight="1" thickBot="1">
      <c r="A16" s="29">
        <f t="shared" si="11"/>
        <v>8</v>
      </c>
      <c r="B16" s="21" t="s">
        <v>87</v>
      </c>
      <c r="C16" s="17" t="s">
        <v>2</v>
      </c>
      <c r="D16" s="18" t="s">
        <v>76</v>
      </c>
      <c r="E16" s="19" t="str">
        <f t="shared" si="14"/>
        <v>2</v>
      </c>
      <c r="F16" s="17" t="s">
        <v>2</v>
      </c>
      <c r="G16" s="18" t="s">
        <v>74</v>
      </c>
      <c r="H16" s="19">
        <f t="shared" si="15"/>
        <v>0</v>
      </c>
      <c r="I16" s="17" t="s">
        <v>74</v>
      </c>
      <c r="J16" s="18" t="s">
        <v>19</v>
      </c>
      <c r="K16" s="19">
        <f t="shared" si="16"/>
        <v>0</v>
      </c>
      <c r="L16" s="17" t="s">
        <v>74</v>
      </c>
      <c r="M16" s="18" t="s">
        <v>74</v>
      </c>
      <c r="N16" s="66" t="str">
        <f t="shared" si="17"/>
        <v>3</v>
      </c>
      <c r="O16" s="17" t="s">
        <v>2</v>
      </c>
      <c r="P16" s="18" t="s">
        <v>74</v>
      </c>
      <c r="Q16" s="19">
        <f t="shared" si="18"/>
        <v>0</v>
      </c>
      <c r="R16" s="17" t="s">
        <v>74</v>
      </c>
      <c r="S16" s="18" t="s">
        <v>19</v>
      </c>
      <c r="T16" s="85">
        <f t="shared" si="21"/>
        <v>0</v>
      </c>
      <c r="U16" s="17" t="s">
        <v>2</v>
      </c>
      <c r="V16" s="18" t="s">
        <v>74</v>
      </c>
      <c r="W16" s="66" t="str">
        <f t="shared" si="19"/>
        <v>3</v>
      </c>
      <c r="X16" s="17" t="s">
        <v>19</v>
      </c>
      <c r="Y16" s="18" t="s">
        <v>19</v>
      </c>
      <c r="Z16" s="19" t="str">
        <f t="shared" si="20"/>
        <v>3</v>
      </c>
      <c r="AA16" s="17" t="s">
        <v>2</v>
      </c>
      <c r="AB16" s="18" t="s">
        <v>76</v>
      </c>
      <c r="AC16" s="19">
        <f t="shared" si="22"/>
        <v>0</v>
      </c>
      <c r="AD16" s="28"/>
      <c r="AE16" s="26"/>
      <c r="AF16" s="19"/>
      <c r="AG16" s="21">
        <f t="shared" si="12"/>
        <v>11</v>
      </c>
      <c r="AH16" s="22">
        <f>'20.Spieltag'!AJ16</f>
        <v>225</v>
      </c>
      <c r="AI16" s="29">
        <f>'20.Spieltag'!AK16</f>
        <v>7</v>
      </c>
      <c r="AJ16" s="24">
        <f t="shared" si="13"/>
        <v>236</v>
      </c>
      <c r="AK16" s="25">
        <f t="shared" si="10"/>
        <v>8</v>
      </c>
      <c r="AL16" s="1"/>
    </row>
    <row r="17" spans="1:38" ht="24.9" customHeight="1" thickBot="1">
      <c r="A17" s="29">
        <f t="shared" si="11"/>
        <v>15</v>
      </c>
      <c r="B17" s="21" t="s">
        <v>80</v>
      </c>
      <c r="C17" s="17" t="s">
        <v>77</v>
      </c>
      <c r="D17" s="18" t="s">
        <v>74</v>
      </c>
      <c r="E17" s="19" t="str">
        <f t="shared" si="14"/>
        <v>2</v>
      </c>
      <c r="F17" s="17" t="s">
        <v>20</v>
      </c>
      <c r="G17" s="18" t="s">
        <v>19</v>
      </c>
      <c r="H17" s="19">
        <f t="shared" si="15"/>
        <v>0</v>
      </c>
      <c r="I17" s="17" t="s">
        <v>19</v>
      </c>
      <c r="J17" s="18" t="s">
        <v>76</v>
      </c>
      <c r="K17" s="19">
        <f t="shared" si="16"/>
        <v>0</v>
      </c>
      <c r="L17" s="17" t="s">
        <v>74</v>
      </c>
      <c r="M17" s="18" t="s">
        <v>74</v>
      </c>
      <c r="N17" s="66" t="str">
        <f t="shared" si="17"/>
        <v>3</v>
      </c>
      <c r="O17" s="17" t="s">
        <v>2</v>
      </c>
      <c r="P17" s="18" t="s">
        <v>76</v>
      </c>
      <c r="Q17" s="19">
        <f t="shared" si="18"/>
        <v>0</v>
      </c>
      <c r="R17" s="17" t="s">
        <v>76</v>
      </c>
      <c r="S17" s="18" t="s">
        <v>19</v>
      </c>
      <c r="T17" s="85">
        <f t="shared" si="21"/>
        <v>0</v>
      </c>
      <c r="U17" s="17" t="s">
        <v>77</v>
      </c>
      <c r="V17" s="18" t="s">
        <v>19</v>
      </c>
      <c r="W17" s="66" t="str">
        <f t="shared" si="19"/>
        <v>3</v>
      </c>
      <c r="X17" s="17" t="s">
        <v>74</v>
      </c>
      <c r="Y17" s="18" t="s">
        <v>74</v>
      </c>
      <c r="Z17" s="19" t="str">
        <f t="shared" si="20"/>
        <v>3</v>
      </c>
      <c r="AA17" s="17" t="s">
        <v>2</v>
      </c>
      <c r="AB17" s="18" t="s">
        <v>76</v>
      </c>
      <c r="AC17" s="19">
        <f t="shared" si="22"/>
        <v>0</v>
      </c>
      <c r="AD17" s="28"/>
      <c r="AE17" s="26"/>
      <c r="AF17" s="19"/>
      <c r="AG17" s="21">
        <f t="shared" si="12"/>
        <v>11</v>
      </c>
      <c r="AH17" s="22">
        <f>'20.Spieltag'!AJ17</f>
        <v>196</v>
      </c>
      <c r="AI17" s="29">
        <f>'20.Spieltag'!AK17</f>
        <v>15</v>
      </c>
      <c r="AJ17" s="24">
        <f t="shared" si="13"/>
        <v>207</v>
      </c>
      <c r="AK17" s="25">
        <f t="shared" si="10"/>
        <v>15</v>
      </c>
      <c r="AL17" s="1"/>
    </row>
    <row r="18" spans="1:38" ht="24.9" customHeight="1" thickBot="1">
      <c r="A18" s="29">
        <f t="shared" si="11"/>
        <v>20</v>
      </c>
      <c r="B18" s="21" t="s">
        <v>84</v>
      </c>
      <c r="C18" s="17"/>
      <c r="D18" s="18"/>
      <c r="E18" s="19"/>
      <c r="F18" s="17"/>
      <c r="G18" s="18"/>
      <c r="H18" s="19"/>
      <c r="I18" s="17"/>
      <c r="J18" s="18"/>
      <c r="K18" s="19"/>
      <c r="L18" s="17"/>
      <c r="M18" s="18"/>
      <c r="N18" s="66"/>
      <c r="O18" s="17"/>
      <c r="P18" s="18"/>
      <c r="Q18" s="19"/>
      <c r="R18" s="17"/>
      <c r="S18" s="18"/>
      <c r="T18" s="19"/>
      <c r="U18" s="17"/>
      <c r="V18" s="18"/>
      <c r="W18" s="66"/>
      <c r="X18" s="17"/>
      <c r="Y18" s="18"/>
      <c r="Z18" s="19"/>
      <c r="AA18" s="17"/>
      <c r="AB18" s="18"/>
      <c r="AC18" s="19"/>
      <c r="AD18" s="28"/>
      <c r="AE18" s="26"/>
      <c r="AF18" s="19"/>
      <c r="AG18" s="21">
        <f t="shared" si="12"/>
        <v>0</v>
      </c>
      <c r="AH18" s="22">
        <f>'20.Spieltag'!AJ18</f>
        <v>138</v>
      </c>
      <c r="AI18" s="29">
        <f>'20.Spieltag'!AK18</f>
        <v>20</v>
      </c>
      <c r="AJ18" s="24">
        <f t="shared" si="13"/>
        <v>138</v>
      </c>
      <c r="AK18" s="25">
        <f t="shared" si="10"/>
        <v>20</v>
      </c>
      <c r="AL18" s="1"/>
    </row>
    <row r="19" spans="1:38" ht="24.9" customHeight="1" thickBot="1">
      <c r="A19" s="29">
        <f t="shared" si="11"/>
        <v>13</v>
      </c>
      <c r="B19" s="21" t="s">
        <v>89</v>
      </c>
      <c r="C19" s="17" t="s">
        <v>77</v>
      </c>
      <c r="D19" s="18" t="s">
        <v>74</v>
      </c>
      <c r="E19" s="19" t="str">
        <f t="shared" si="14"/>
        <v>2</v>
      </c>
      <c r="F19" s="17" t="s">
        <v>19</v>
      </c>
      <c r="G19" s="18" t="s">
        <v>74</v>
      </c>
      <c r="H19" s="19">
        <f t="shared" si="15"/>
        <v>0</v>
      </c>
      <c r="I19" s="17" t="s">
        <v>19</v>
      </c>
      <c r="J19" s="18" t="s">
        <v>19</v>
      </c>
      <c r="K19" s="19" t="str">
        <f t="shared" si="16"/>
        <v>3</v>
      </c>
      <c r="L19" s="17" t="s">
        <v>74</v>
      </c>
      <c r="M19" s="18" t="s">
        <v>2</v>
      </c>
      <c r="N19" s="66">
        <f t="shared" si="17"/>
        <v>0</v>
      </c>
      <c r="O19" s="17" t="s">
        <v>2</v>
      </c>
      <c r="P19" s="18" t="s">
        <v>76</v>
      </c>
      <c r="Q19" s="19">
        <f t="shared" si="18"/>
        <v>0</v>
      </c>
      <c r="R19" s="17" t="s">
        <v>74</v>
      </c>
      <c r="S19" s="18" t="s">
        <v>19</v>
      </c>
      <c r="T19" s="85">
        <f t="shared" si="21"/>
        <v>0</v>
      </c>
      <c r="U19" s="17" t="s">
        <v>77</v>
      </c>
      <c r="V19" s="18" t="s">
        <v>76</v>
      </c>
      <c r="W19" s="66" t="str">
        <f t="shared" si="19"/>
        <v>2</v>
      </c>
      <c r="X19" s="17" t="s">
        <v>74</v>
      </c>
      <c r="Y19" s="18" t="s">
        <v>19</v>
      </c>
      <c r="Z19" s="19">
        <f t="shared" si="20"/>
        <v>0</v>
      </c>
      <c r="AA19" s="17" t="s">
        <v>74</v>
      </c>
      <c r="AB19" s="18" t="s">
        <v>76</v>
      </c>
      <c r="AC19" s="19">
        <f t="shared" si="22"/>
        <v>0</v>
      </c>
      <c r="AD19" s="28"/>
      <c r="AE19" s="26"/>
      <c r="AF19" s="19"/>
      <c r="AG19" s="21">
        <f t="shared" si="12"/>
        <v>7</v>
      </c>
      <c r="AH19" s="22">
        <f>'20.Spieltag'!AJ19</f>
        <v>208</v>
      </c>
      <c r="AI19" s="29">
        <f>'20.Spieltag'!AK19</f>
        <v>12</v>
      </c>
      <c r="AJ19" s="24">
        <f t="shared" si="13"/>
        <v>215</v>
      </c>
      <c r="AK19" s="25">
        <f t="shared" si="10"/>
        <v>13</v>
      </c>
      <c r="AL19" s="1"/>
    </row>
    <row r="20" spans="1:38" ht="24.9" customHeight="1" thickBot="1">
      <c r="A20" s="29">
        <f t="shared" si="11"/>
        <v>14</v>
      </c>
      <c r="B20" s="21" t="s">
        <v>83</v>
      </c>
      <c r="C20" s="17" t="s">
        <v>2</v>
      </c>
      <c r="D20" s="18" t="s">
        <v>74</v>
      </c>
      <c r="E20" s="19" t="str">
        <f t="shared" si="14"/>
        <v>2</v>
      </c>
      <c r="F20" s="17" t="s">
        <v>74</v>
      </c>
      <c r="G20" s="18" t="s">
        <v>19</v>
      </c>
      <c r="H20" s="19">
        <f t="shared" si="15"/>
        <v>0</v>
      </c>
      <c r="I20" s="17" t="s">
        <v>19</v>
      </c>
      <c r="J20" s="18" t="s">
        <v>74</v>
      </c>
      <c r="K20" s="19">
        <f t="shared" si="16"/>
        <v>0</v>
      </c>
      <c r="L20" s="17" t="s">
        <v>76</v>
      </c>
      <c r="M20" s="18" t="s">
        <v>74</v>
      </c>
      <c r="N20" s="66">
        <f t="shared" si="17"/>
        <v>0</v>
      </c>
      <c r="O20" s="17" t="s">
        <v>74</v>
      </c>
      <c r="P20" s="18" t="s">
        <v>74</v>
      </c>
      <c r="Q20" s="19" t="str">
        <f t="shared" si="18"/>
        <v>3</v>
      </c>
      <c r="R20" s="17" t="s">
        <v>76</v>
      </c>
      <c r="S20" s="18" t="s">
        <v>19</v>
      </c>
      <c r="T20" s="85">
        <f t="shared" si="21"/>
        <v>0</v>
      </c>
      <c r="U20" s="17" t="s">
        <v>77</v>
      </c>
      <c r="V20" s="18" t="s">
        <v>76</v>
      </c>
      <c r="W20" s="66" t="str">
        <f t="shared" si="19"/>
        <v>2</v>
      </c>
      <c r="X20" s="17" t="s">
        <v>19</v>
      </c>
      <c r="Y20" s="18" t="s">
        <v>74</v>
      </c>
      <c r="Z20" s="19">
        <f t="shared" si="20"/>
        <v>0</v>
      </c>
      <c r="AA20" s="17" t="s">
        <v>74</v>
      </c>
      <c r="AB20" s="18" t="s">
        <v>76</v>
      </c>
      <c r="AC20" s="19">
        <f t="shared" si="22"/>
        <v>0</v>
      </c>
      <c r="AD20" s="28"/>
      <c r="AE20" s="26"/>
      <c r="AF20" s="19"/>
      <c r="AG20" s="21">
        <f t="shared" si="12"/>
        <v>7</v>
      </c>
      <c r="AH20" s="22">
        <f>'20.Spieltag'!AJ20</f>
        <v>201</v>
      </c>
      <c r="AI20" s="29">
        <f>'20.Spieltag'!AK20</f>
        <v>14</v>
      </c>
      <c r="AJ20" s="24">
        <f t="shared" si="13"/>
        <v>208</v>
      </c>
      <c r="AK20" s="25">
        <f t="shared" si="10"/>
        <v>14</v>
      </c>
      <c r="AL20" s="1"/>
    </row>
    <row r="21" spans="1:38" ht="24.9" customHeight="1" thickBot="1">
      <c r="A21" s="29">
        <f t="shared" si="11"/>
        <v>3</v>
      </c>
      <c r="B21" s="21" t="s">
        <v>86</v>
      </c>
      <c r="C21" s="17" t="s">
        <v>77</v>
      </c>
      <c r="D21" s="18" t="s">
        <v>76</v>
      </c>
      <c r="E21" s="19" t="str">
        <f t="shared" si="14"/>
        <v>2</v>
      </c>
      <c r="F21" s="17" t="s">
        <v>19</v>
      </c>
      <c r="G21" s="18" t="s">
        <v>74</v>
      </c>
      <c r="H21" s="19">
        <f t="shared" si="15"/>
        <v>0</v>
      </c>
      <c r="I21" s="17" t="s">
        <v>76</v>
      </c>
      <c r="J21" s="18" t="s">
        <v>74</v>
      </c>
      <c r="K21" s="19">
        <f t="shared" si="16"/>
        <v>0</v>
      </c>
      <c r="L21" s="17" t="s">
        <v>76</v>
      </c>
      <c r="M21" s="18" t="s">
        <v>74</v>
      </c>
      <c r="N21" s="66">
        <f t="shared" si="17"/>
        <v>0</v>
      </c>
      <c r="O21" s="17" t="s">
        <v>2</v>
      </c>
      <c r="P21" s="18" t="s">
        <v>76</v>
      </c>
      <c r="Q21" s="19">
        <f t="shared" si="18"/>
        <v>0</v>
      </c>
      <c r="R21" s="17" t="s">
        <v>74</v>
      </c>
      <c r="S21" s="18" t="s">
        <v>19</v>
      </c>
      <c r="T21" s="85">
        <f t="shared" si="21"/>
        <v>0</v>
      </c>
      <c r="U21" s="17" t="s">
        <v>77</v>
      </c>
      <c r="V21" s="18" t="s">
        <v>74</v>
      </c>
      <c r="W21" s="66" t="str">
        <f t="shared" si="19"/>
        <v>2</v>
      </c>
      <c r="X21" s="17" t="s">
        <v>74</v>
      </c>
      <c r="Y21" s="18" t="s">
        <v>19</v>
      </c>
      <c r="Z21" s="19">
        <f t="shared" si="20"/>
        <v>0</v>
      </c>
      <c r="AA21" s="17" t="s">
        <v>19</v>
      </c>
      <c r="AB21" s="18" t="s">
        <v>76</v>
      </c>
      <c r="AC21" s="19">
        <f t="shared" si="22"/>
        <v>0</v>
      </c>
      <c r="AD21" s="28"/>
      <c r="AE21" s="26"/>
      <c r="AF21" s="19"/>
      <c r="AG21" s="21">
        <f t="shared" si="12"/>
        <v>4</v>
      </c>
      <c r="AH21" s="22">
        <f>'20.Spieltag'!AJ21</f>
        <v>242</v>
      </c>
      <c r="AI21" s="29">
        <f>'20.Spieltag'!AK21</f>
        <v>2</v>
      </c>
      <c r="AJ21" s="24">
        <f t="shared" si="13"/>
        <v>246</v>
      </c>
      <c r="AK21" s="25">
        <f t="shared" si="10"/>
        <v>3</v>
      </c>
      <c r="AL21" s="1"/>
    </row>
    <row r="22" spans="1:38" ht="24.9" customHeight="1" thickBot="1">
      <c r="A22" s="29">
        <f t="shared" si="11"/>
        <v>16</v>
      </c>
      <c r="B22" s="21" t="s">
        <v>96</v>
      </c>
      <c r="C22" s="17" t="s">
        <v>74</v>
      </c>
      <c r="D22" s="18" t="s">
        <v>2</v>
      </c>
      <c r="E22" s="19">
        <f t="shared" si="14"/>
        <v>0</v>
      </c>
      <c r="F22" s="17" t="s">
        <v>19</v>
      </c>
      <c r="G22" s="18" t="s">
        <v>19</v>
      </c>
      <c r="H22" s="19" t="str">
        <f t="shared" si="15"/>
        <v>5</v>
      </c>
      <c r="I22" s="17" t="s">
        <v>74</v>
      </c>
      <c r="J22" s="18" t="s">
        <v>76</v>
      </c>
      <c r="K22" s="19">
        <f t="shared" si="16"/>
        <v>0</v>
      </c>
      <c r="L22" s="17" t="s">
        <v>19</v>
      </c>
      <c r="M22" s="18" t="s">
        <v>74</v>
      </c>
      <c r="N22" s="66">
        <f t="shared" si="17"/>
        <v>0</v>
      </c>
      <c r="O22" s="17" t="s">
        <v>2</v>
      </c>
      <c r="P22" s="18" t="s">
        <v>76</v>
      </c>
      <c r="Q22" s="19">
        <f t="shared" si="18"/>
        <v>0</v>
      </c>
      <c r="R22" s="17" t="s">
        <v>74</v>
      </c>
      <c r="S22" s="18" t="s">
        <v>19</v>
      </c>
      <c r="T22" s="85">
        <f t="shared" si="21"/>
        <v>0</v>
      </c>
      <c r="U22" s="17" t="s">
        <v>19</v>
      </c>
      <c r="V22" s="18" t="s">
        <v>74</v>
      </c>
      <c r="W22" s="66" t="str">
        <f t="shared" si="19"/>
        <v>2</v>
      </c>
      <c r="X22" s="17" t="s">
        <v>74</v>
      </c>
      <c r="Y22" s="18" t="s">
        <v>2</v>
      </c>
      <c r="Z22" s="19">
        <f t="shared" si="20"/>
        <v>0</v>
      </c>
      <c r="AA22" s="17" t="s">
        <v>20</v>
      </c>
      <c r="AB22" s="18" t="s">
        <v>76</v>
      </c>
      <c r="AC22" s="19">
        <f t="shared" si="22"/>
        <v>0</v>
      </c>
      <c r="AD22" s="28"/>
      <c r="AE22" s="26"/>
      <c r="AF22" s="19"/>
      <c r="AG22" s="21">
        <f t="shared" si="12"/>
        <v>7</v>
      </c>
      <c r="AH22" s="22">
        <f>'20.Spieltag'!AJ22</f>
        <v>194</v>
      </c>
      <c r="AI22" s="29">
        <f>'20.Spieltag'!AK22</f>
        <v>17</v>
      </c>
      <c r="AJ22" s="24">
        <f t="shared" si="13"/>
        <v>201</v>
      </c>
      <c r="AK22" s="25">
        <f t="shared" si="10"/>
        <v>16</v>
      </c>
      <c r="AL22" s="1"/>
    </row>
    <row r="23" spans="1:38" ht="24.9" customHeight="1" thickBot="1">
      <c r="A23" s="29">
        <f t="shared" si="11"/>
        <v>18</v>
      </c>
      <c r="B23" s="21" t="s">
        <v>94</v>
      </c>
      <c r="C23" s="17" t="s">
        <v>2</v>
      </c>
      <c r="D23" s="18" t="s">
        <v>76</v>
      </c>
      <c r="E23" s="19" t="str">
        <f t="shared" si="14"/>
        <v>2</v>
      </c>
      <c r="F23" s="17" t="s">
        <v>2</v>
      </c>
      <c r="G23" s="18" t="s">
        <v>74</v>
      </c>
      <c r="H23" s="19">
        <f t="shared" si="15"/>
        <v>0</v>
      </c>
      <c r="I23" s="17" t="s">
        <v>74</v>
      </c>
      <c r="J23" s="18" t="s">
        <v>19</v>
      </c>
      <c r="K23" s="19">
        <f t="shared" si="16"/>
        <v>0</v>
      </c>
      <c r="L23" s="17" t="s">
        <v>19</v>
      </c>
      <c r="M23" s="18" t="s">
        <v>19</v>
      </c>
      <c r="N23" s="66" t="str">
        <f t="shared" si="17"/>
        <v>3</v>
      </c>
      <c r="O23" s="17" t="s">
        <v>2</v>
      </c>
      <c r="P23" s="18" t="s">
        <v>76</v>
      </c>
      <c r="Q23" s="19">
        <f t="shared" si="18"/>
        <v>0</v>
      </c>
      <c r="R23" s="17" t="s">
        <v>74</v>
      </c>
      <c r="S23" s="18" t="s">
        <v>74</v>
      </c>
      <c r="T23" s="85">
        <f t="shared" si="21"/>
        <v>12</v>
      </c>
      <c r="U23" s="17" t="s">
        <v>2</v>
      </c>
      <c r="V23" s="18" t="s">
        <v>74</v>
      </c>
      <c r="W23" s="66" t="str">
        <f t="shared" si="19"/>
        <v>3</v>
      </c>
      <c r="X23" s="17" t="s">
        <v>74</v>
      </c>
      <c r="Y23" s="18" t="s">
        <v>2</v>
      </c>
      <c r="Z23" s="19">
        <f t="shared" si="20"/>
        <v>0</v>
      </c>
      <c r="AA23" s="17" t="s">
        <v>77</v>
      </c>
      <c r="AB23" s="18" t="s">
        <v>76</v>
      </c>
      <c r="AC23" s="19">
        <f t="shared" si="22"/>
        <v>0</v>
      </c>
      <c r="AD23" s="28"/>
      <c r="AE23" s="26"/>
      <c r="AF23" s="19"/>
      <c r="AG23" s="21">
        <f t="shared" si="12"/>
        <v>20</v>
      </c>
      <c r="AH23" s="22">
        <f>'20.Spieltag'!AJ23</f>
        <v>163</v>
      </c>
      <c r="AI23" s="29">
        <f>'20.Spieltag'!AK23</f>
        <v>18</v>
      </c>
      <c r="AJ23" s="24">
        <f t="shared" si="13"/>
        <v>183</v>
      </c>
      <c r="AK23" s="25">
        <f t="shared" si="10"/>
        <v>18</v>
      </c>
      <c r="AL23" s="1"/>
    </row>
    <row r="24" spans="1:38" ht="24.9" customHeight="1" thickBot="1">
      <c r="A24" s="29">
        <f t="shared" si="11"/>
        <v>19</v>
      </c>
      <c r="B24" s="21" t="s">
        <v>92</v>
      </c>
      <c r="C24" s="17"/>
      <c r="D24" s="18"/>
      <c r="E24" s="19"/>
      <c r="F24" s="17"/>
      <c r="G24" s="18"/>
      <c r="H24" s="19"/>
      <c r="I24" s="17"/>
      <c r="J24" s="18"/>
      <c r="K24" s="19"/>
      <c r="L24" s="17"/>
      <c r="M24" s="18"/>
      <c r="N24" s="66"/>
      <c r="O24" s="17"/>
      <c r="P24" s="18"/>
      <c r="Q24" s="19"/>
      <c r="R24" s="17"/>
      <c r="S24" s="18"/>
      <c r="T24" s="19"/>
      <c r="U24" s="17"/>
      <c r="V24" s="18"/>
      <c r="W24" s="66"/>
      <c r="X24" s="17"/>
      <c r="Y24" s="18"/>
      <c r="Z24" s="19"/>
      <c r="AA24" s="17"/>
      <c r="AB24" s="18"/>
      <c r="AC24" s="19"/>
      <c r="AD24" s="28"/>
      <c r="AE24" s="26"/>
      <c r="AF24" s="19"/>
      <c r="AG24" s="21">
        <f t="shared" si="12"/>
        <v>0</v>
      </c>
      <c r="AH24" s="22">
        <f>'20.Spieltag'!AJ24</f>
        <v>144</v>
      </c>
      <c r="AI24" s="29">
        <f>'20.Spieltag'!AK24</f>
        <v>19</v>
      </c>
      <c r="AJ24" s="24">
        <f t="shared" si="13"/>
        <v>144</v>
      </c>
      <c r="AK24" s="25">
        <f t="shared" si="10"/>
        <v>19</v>
      </c>
      <c r="AL24" s="1"/>
    </row>
    <row r="25" spans="1:38" ht="24.9" customHeight="1" thickBot="1">
      <c r="A25" s="29">
        <f t="shared" si="11"/>
        <v>8</v>
      </c>
      <c r="B25" s="21" t="s">
        <v>78</v>
      </c>
      <c r="C25" s="17" t="s">
        <v>19</v>
      </c>
      <c r="D25" s="18" t="s">
        <v>76</v>
      </c>
      <c r="E25" s="19" t="str">
        <f t="shared" si="14"/>
        <v>2</v>
      </c>
      <c r="F25" s="17" t="s">
        <v>19</v>
      </c>
      <c r="G25" s="18" t="s">
        <v>19</v>
      </c>
      <c r="H25" s="19" t="str">
        <f t="shared" si="15"/>
        <v>5</v>
      </c>
      <c r="I25" s="17" t="s">
        <v>74</v>
      </c>
      <c r="J25" s="18" t="s">
        <v>76</v>
      </c>
      <c r="K25" s="19">
        <f t="shared" si="16"/>
        <v>0</v>
      </c>
      <c r="L25" s="17" t="s">
        <v>76</v>
      </c>
      <c r="M25" s="18" t="s">
        <v>74</v>
      </c>
      <c r="N25" s="66">
        <f t="shared" si="17"/>
        <v>0</v>
      </c>
      <c r="O25" s="17" t="s">
        <v>2</v>
      </c>
      <c r="P25" s="18" t="s">
        <v>74</v>
      </c>
      <c r="Q25" s="19">
        <f t="shared" si="18"/>
        <v>0</v>
      </c>
      <c r="R25" s="17" t="s">
        <v>19</v>
      </c>
      <c r="S25" s="18" t="s">
        <v>2</v>
      </c>
      <c r="T25" s="85">
        <f t="shared" si="21"/>
        <v>0</v>
      </c>
      <c r="U25" s="17" t="s">
        <v>19</v>
      </c>
      <c r="V25" s="18" t="s">
        <v>76</v>
      </c>
      <c r="W25" s="66" t="str">
        <f t="shared" si="19"/>
        <v>5</v>
      </c>
      <c r="X25" s="17" t="s">
        <v>74</v>
      </c>
      <c r="Y25" s="18" t="s">
        <v>74</v>
      </c>
      <c r="Z25" s="19" t="str">
        <f t="shared" si="20"/>
        <v>3</v>
      </c>
      <c r="AA25" s="17" t="s">
        <v>20</v>
      </c>
      <c r="AB25" s="18" t="s">
        <v>76</v>
      </c>
      <c r="AC25" s="19">
        <f t="shared" si="22"/>
        <v>0</v>
      </c>
      <c r="AD25" s="28"/>
      <c r="AE25" s="26"/>
      <c r="AF25" s="19"/>
      <c r="AG25" s="21">
        <f t="shared" si="12"/>
        <v>15</v>
      </c>
      <c r="AH25" s="22">
        <f>'20.Spieltag'!AJ25</f>
        <v>221</v>
      </c>
      <c r="AI25" s="29">
        <f>'20.Spieltag'!AK25</f>
        <v>9</v>
      </c>
      <c r="AJ25" s="24">
        <f t="shared" si="13"/>
        <v>236</v>
      </c>
      <c r="AK25" s="25">
        <f t="shared" si="10"/>
        <v>8</v>
      </c>
      <c r="AL25" s="1"/>
    </row>
    <row r="26" spans="1:38" ht="28.2" customHeight="1" thickBot="1">
      <c r="A26" s="29">
        <f t="shared" si="11"/>
        <v>11</v>
      </c>
      <c r="B26" s="21" t="s">
        <v>82</v>
      </c>
      <c r="C26" s="17" t="s">
        <v>19</v>
      </c>
      <c r="D26" s="18" t="s">
        <v>76</v>
      </c>
      <c r="E26" s="19" t="str">
        <f t="shared" si="14"/>
        <v>2</v>
      </c>
      <c r="F26" s="17" t="s">
        <v>2</v>
      </c>
      <c r="G26" s="18" t="s">
        <v>76</v>
      </c>
      <c r="H26" s="19">
        <f t="shared" si="15"/>
        <v>0</v>
      </c>
      <c r="I26" s="17" t="s">
        <v>74</v>
      </c>
      <c r="J26" s="18" t="s">
        <v>74</v>
      </c>
      <c r="K26" s="19" t="str">
        <f t="shared" si="16"/>
        <v>5</v>
      </c>
      <c r="L26" s="17" t="s">
        <v>19</v>
      </c>
      <c r="M26" s="18" t="s">
        <v>76</v>
      </c>
      <c r="N26" s="66">
        <f t="shared" si="17"/>
        <v>0</v>
      </c>
      <c r="O26" s="17" t="s">
        <v>19</v>
      </c>
      <c r="P26" s="18" t="s">
        <v>76</v>
      </c>
      <c r="Q26" s="19">
        <f t="shared" si="18"/>
        <v>0</v>
      </c>
      <c r="R26" s="17" t="s">
        <v>76</v>
      </c>
      <c r="S26" s="18" t="s">
        <v>74</v>
      </c>
      <c r="T26" s="85">
        <f t="shared" si="21"/>
        <v>0</v>
      </c>
      <c r="U26" s="17" t="s">
        <v>2</v>
      </c>
      <c r="V26" s="18" t="s">
        <v>74</v>
      </c>
      <c r="W26" s="66" t="str">
        <f t="shared" si="19"/>
        <v>3</v>
      </c>
      <c r="X26" s="17" t="s">
        <v>19</v>
      </c>
      <c r="Y26" s="18" t="s">
        <v>74</v>
      </c>
      <c r="Z26" s="19">
        <f t="shared" si="20"/>
        <v>0</v>
      </c>
      <c r="AA26" s="17" t="s">
        <v>2</v>
      </c>
      <c r="AB26" s="18" t="s">
        <v>76</v>
      </c>
      <c r="AC26" s="19">
        <f t="shared" si="22"/>
        <v>0</v>
      </c>
      <c r="AD26" s="28"/>
      <c r="AE26" s="26"/>
      <c r="AF26" s="19"/>
      <c r="AG26" s="21">
        <f t="shared" ref="AG26" si="23">E26+H26+K26+N26+Q26+T26+W26+Z26+AC26+AF26</f>
        <v>10</v>
      </c>
      <c r="AH26" s="22">
        <f>'20.Spieltag'!AJ26</f>
        <v>212</v>
      </c>
      <c r="AI26" s="29">
        <f>'20.Spieltag'!AK26</f>
        <v>11</v>
      </c>
      <c r="AJ26" s="24">
        <f t="shared" ref="AJ26" si="24">AG26+AH26</f>
        <v>222</v>
      </c>
      <c r="AK26" s="25">
        <f t="shared" si="10"/>
        <v>11</v>
      </c>
      <c r="AL26" s="1"/>
    </row>
    <row r="27" spans="1:38" ht="28.2" customHeight="1" thickBot="1">
      <c r="A27" s="29">
        <f t="shared" ref="A27" si="25">AK27</f>
        <v>5</v>
      </c>
      <c r="B27" s="21" t="s">
        <v>73</v>
      </c>
      <c r="C27" s="17" t="s">
        <v>2</v>
      </c>
      <c r="D27" s="18" t="s">
        <v>74</v>
      </c>
      <c r="E27" s="19" t="str">
        <f t="shared" si="14"/>
        <v>2</v>
      </c>
      <c r="F27" s="17" t="s">
        <v>19</v>
      </c>
      <c r="G27" s="18" t="s">
        <v>74</v>
      </c>
      <c r="H27" s="19">
        <f t="shared" si="15"/>
        <v>0</v>
      </c>
      <c r="I27" s="17" t="s">
        <v>19</v>
      </c>
      <c r="J27" s="18" t="s">
        <v>74</v>
      </c>
      <c r="K27" s="19">
        <f t="shared" si="16"/>
        <v>0</v>
      </c>
      <c r="L27" s="17" t="s">
        <v>74</v>
      </c>
      <c r="M27" s="18" t="s">
        <v>19</v>
      </c>
      <c r="N27" s="66">
        <f t="shared" si="17"/>
        <v>0</v>
      </c>
      <c r="O27" s="17" t="s">
        <v>77</v>
      </c>
      <c r="P27" s="18" t="s">
        <v>74</v>
      </c>
      <c r="Q27" s="19">
        <f t="shared" si="18"/>
        <v>0</v>
      </c>
      <c r="R27" s="17" t="s">
        <v>19</v>
      </c>
      <c r="S27" s="18" t="s">
        <v>74</v>
      </c>
      <c r="T27" s="86">
        <f>IF(OR(EXACT($R$7,R27)*(EXACT($S$7,S27)))=TRUE,$AO$9,IF(($S$7-$R$7=S27-R27),$AO$8,IF(OR(EXACT($R$7&gt;$S$7,R27&gt;S27)*EXACT($R$7=$S$7,R27=S27)*EXACT($R$7&lt;$S$7,R27&lt;S27)),$AO$7,0)))*2</f>
        <v>0</v>
      </c>
      <c r="U27" s="17" t="s">
        <v>2</v>
      </c>
      <c r="V27" s="18" t="s">
        <v>74</v>
      </c>
      <c r="W27" s="66" t="str">
        <f t="shared" si="19"/>
        <v>3</v>
      </c>
      <c r="X27" s="17" t="s">
        <v>74</v>
      </c>
      <c r="Y27" s="18" t="s">
        <v>74</v>
      </c>
      <c r="Z27" s="19" t="str">
        <f t="shared" si="20"/>
        <v>3</v>
      </c>
      <c r="AA27" s="17" t="s">
        <v>77</v>
      </c>
      <c r="AB27" s="18" t="s">
        <v>76</v>
      </c>
      <c r="AC27" s="19">
        <f t="shared" si="22"/>
        <v>0</v>
      </c>
      <c r="AD27" s="28"/>
      <c r="AE27" s="26"/>
      <c r="AF27" s="19"/>
      <c r="AG27" s="21">
        <f t="shared" ref="AG27" si="26">E27+H27+K27+N27+Q27+T27+W27+Z27+AC27+AF27</f>
        <v>8</v>
      </c>
      <c r="AH27" s="22">
        <f>'20.Spieltag'!AJ27</f>
        <v>232</v>
      </c>
      <c r="AI27" s="29">
        <f>'20.Spieltag'!AK27</f>
        <v>6</v>
      </c>
      <c r="AJ27" s="24">
        <f t="shared" ref="AJ27" si="27">AG27+AH27</f>
        <v>240</v>
      </c>
      <c r="AK27" s="25">
        <f t="shared" si="10"/>
        <v>5</v>
      </c>
      <c r="AL27" s="1"/>
    </row>
    <row r="28" spans="1:38" ht="28.2" customHeight="1">
      <c r="AL28" s="1"/>
    </row>
    <row r="29" spans="1:38" ht="28.2" customHeight="1">
      <c r="AL29" s="1"/>
    </row>
    <row r="30" spans="1:38" ht="28.2" customHeight="1">
      <c r="AL30" s="1"/>
    </row>
  </sheetData>
  <sortState xmlns:xlrd2="http://schemas.microsoft.com/office/spreadsheetml/2017/richdata2" ref="A8:AK25">
    <sortCondition ref="A8:A25"/>
  </sortState>
  <phoneticPr fontId="0" type="noConversion"/>
  <conditionalFormatting sqref="X5 F4:F5 I5:I6 L4:L5 R5:R6 O4:O5 U4:U6 D2:E2 C4:C5 AA5:AA6">
    <cfRule type="cellIs" dxfId="71" priority="13" operator="equal">
      <formula>"Schalke 04"</formula>
    </cfRule>
  </conditionalFormatting>
  <conditionalFormatting sqref="I4 AA4 C6 R4 F6 L6 U4 O6 X6 X4">
    <cfRule type="cellIs" dxfId="70" priority="11" operator="equal">
      <formula>"Schalke 04"</formula>
    </cfRule>
  </conditionalFormatting>
  <conditionalFormatting sqref="A27">
    <cfRule type="colorScale" priority="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27">
    <cfRule type="colorScale" priority="1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8:B27">
    <cfRule type="expression" dxfId="69" priority="6">
      <formula>($AG8&gt;40)</formula>
    </cfRule>
  </conditionalFormatting>
  <conditionalFormatting sqref="A31:A1048576 A1:A3 A5:A26">
    <cfRule type="colorScale" priority="83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6:AL10">
    <cfRule type="top10" dxfId="68" priority="843" rank="3"/>
  </conditionalFormatting>
  <conditionalFormatting sqref="AI8:AI26">
    <cfRule type="colorScale" priority="124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G1:AG1048576">
    <cfRule type="top10" dxfId="67" priority="1" rank="3"/>
  </conditionalFormatting>
  <pageMargins left="0.19685039370078741" right="0" top="0" bottom="0" header="0.51181102362204722" footer="0.51181102362204722"/>
  <pageSetup paperSize="9" scale="89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AP30"/>
  <sheetViews>
    <sheetView topLeftCell="B16" workbookViewId="0">
      <selection activeCell="AG9" sqref="AG9"/>
    </sheetView>
  </sheetViews>
  <sheetFormatPr baseColWidth="10" defaultColWidth="11.44140625" defaultRowHeight="10.199999999999999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>
      <c r="AD1" s="68"/>
      <c r="AE1" s="69"/>
      <c r="AF1" s="69"/>
      <c r="AK1" s="32"/>
    </row>
    <row r="2" spans="1:42" ht="13.2">
      <c r="B2" s="16"/>
      <c r="G2" s="71"/>
      <c r="H2" s="73"/>
      <c r="J2" s="71"/>
      <c r="K2" s="73"/>
      <c r="AB2" s="71"/>
      <c r="AC2" s="73"/>
      <c r="AD2" s="68"/>
      <c r="AE2" s="70"/>
      <c r="AF2" s="70"/>
    </row>
    <row r="3" spans="1:42" ht="11.4">
      <c r="B3" s="16"/>
      <c r="AD3" s="68"/>
      <c r="AE3" s="69"/>
      <c r="AF3" s="69"/>
    </row>
    <row r="4" spans="1:42" ht="16.2" thickBot="1">
      <c r="A4" s="2" t="s">
        <v>43</v>
      </c>
      <c r="B4" s="16"/>
      <c r="C4" s="68" t="s">
        <v>71</v>
      </c>
      <c r="F4" s="68" t="s">
        <v>17</v>
      </c>
      <c r="I4" s="68" t="s">
        <v>69</v>
      </c>
      <c r="L4" s="68" t="s">
        <v>57</v>
      </c>
      <c r="O4" s="68" t="s">
        <v>58</v>
      </c>
      <c r="R4" s="68" t="s">
        <v>11</v>
      </c>
      <c r="U4" s="68" t="s">
        <v>56</v>
      </c>
      <c r="X4" s="68" t="s">
        <v>67</v>
      </c>
      <c r="AA4" s="68" t="s">
        <v>18</v>
      </c>
      <c r="AD4" s="68"/>
      <c r="AE4" s="71"/>
      <c r="AF4" s="71"/>
      <c r="AK4" s="45"/>
    </row>
    <row r="5" spans="1:42" ht="13.8" thickBot="1">
      <c r="B5" s="16"/>
      <c r="C5" s="72"/>
      <c r="F5" s="72"/>
      <c r="I5" s="72"/>
      <c r="L5" s="72"/>
      <c r="O5" s="72"/>
      <c r="R5" s="72"/>
      <c r="U5" s="72"/>
      <c r="X5" s="72"/>
      <c r="AA5" s="72"/>
      <c r="AD5" s="68"/>
      <c r="AE5" s="71"/>
      <c r="AF5" s="71"/>
      <c r="AG5" s="83" t="s">
        <v>22</v>
      </c>
      <c r="AH5" s="30"/>
      <c r="AI5" s="30"/>
      <c r="AJ5" s="31"/>
      <c r="AK5" s="45"/>
      <c r="AL5" s="1"/>
    </row>
    <row r="6" spans="1:42" ht="16.2" thickBot="1">
      <c r="C6" s="68" t="s">
        <v>16</v>
      </c>
      <c r="F6" s="68" t="s">
        <v>21</v>
      </c>
      <c r="I6" s="68" t="s">
        <v>70</v>
      </c>
      <c r="L6" s="68" t="s">
        <v>12</v>
      </c>
      <c r="O6" s="68" t="s">
        <v>68</v>
      </c>
      <c r="R6" s="68" t="s">
        <v>15</v>
      </c>
      <c r="U6" s="68" t="s">
        <v>13</v>
      </c>
      <c r="X6" s="68" t="s">
        <v>59</v>
      </c>
      <c r="AA6" s="68" t="s">
        <v>14</v>
      </c>
      <c r="AD6" s="67"/>
      <c r="AE6" s="67"/>
      <c r="AF6" s="67"/>
      <c r="AG6" s="84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>
      <c r="A7" s="8" t="s">
        <v>6</v>
      </c>
      <c r="B7" s="14" t="s">
        <v>7</v>
      </c>
      <c r="C7" s="76" t="s">
        <v>76</v>
      </c>
      <c r="D7" s="76" t="s">
        <v>2</v>
      </c>
      <c r="E7" s="77" t="s">
        <v>1</v>
      </c>
      <c r="F7" s="76" t="s">
        <v>74</v>
      </c>
      <c r="G7" s="76" t="s">
        <v>19</v>
      </c>
      <c r="H7" s="77" t="s">
        <v>1</v>
      </c>
      <c r="I7" s="76" t="s">
        <v>76</v>
      </c>
      <c r="J7" s="76" t="s">
        <v>74</v>
      </c>
      <c r="K7" s="77" t="s">
        <v>1</v>
      </c>
      <c r="L7" s="76" t="s">
        <v>19</v>
      </c>
      <c r="M7" s="76" t="s">
        <v>74</v>
      </c>
      <c r="N7" s="77" t="s">
        <v>1</v>
      </c>
      <c r="O7" s="76" t="s">
        <v>76</v>
      </c>
      <c r="P7" s="76" t="s">
        <v>74</v>
      </c>
      <c r="Q7" s="77" t="s">
        <v>1</v>
      </c>
      <c r="R7" s="76" t="s">
        <v>76</v>
      </c>
      <c r="S7" s="76" t="s">
        <v>77</v>
      </c>
      <c r="T7" s="77" t="s">
        <v>1</v>
      </c>
      <c r="U7" s="76" t="s">
        <v>74</v>
      </c>
      <c r="V7" s="76" t="s">
        <v>74</v>
      </c>
      <c r="W7" s="77" t="s">
        <v>1</v>
      </c>
      <c r="X7" s="76" t="s">
        <v>76</v>
      </c>
      <c r="Y7" s="76" t="s">
        <v>2</v>
      </c>
      <c r="Z7" s="77" t="s">
        <v>1</v>
      </c>
      <c r="AA7" s="76" t="s">
        <v>77</v>
      </c>
      <c r="AB7" s="76" t="s">
        <v>76</v>
      </c>
      <c r="AC7" s="77" t="s">
        <v>1</v>
      </c>
      <c r="AD7" s="78"/>
      <c r="AE7" s="78"/>
      <c r="AF7" s="79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65</v>
      </c>
      <c r="AM7" s="38"/>
      <c r="AN7" s="34"/>
      <c r="AO7" s="39" t="s">
        <v>19</v>
      </c>
    </row>
    <row r="8" spans="1:42" ht="24.9" customHeight="1" thickBot="1">
      <c r="A8" s="29">
        <f t="shared" ref="A8" si="0">AK8</f>
        <v>2</v>
      </c>
      <c r="B8" s="21" t="s">
        <v>85</v>
      </c>
      <c r="C8" s="17" t="s">
        <v>74</v>
      </c>
      <c r="D8" s="18" t="s">
        <v>2</v>
      </c>
      <c r="E8" s="19" t="str">
        <f t="shared" ref="E8" si="1">IF(OR(EXACT($C$7,C8)*(EXACT($D$7,D8)))=TRUE,$AO$9,IF(($D$7-$C$7=D8-C8),$AO$8,IF(OR(EXACT($C$7&gt;$D$7,C8&gt;D8)*EXACT($C$7=$D$7,C8=D8)*EXACT($C$7&lt;$D$7,C8&lt;D8)),$AO$7,0)))</f>
        <v>2</v>
      </c>
      <c r="F8" s="17" t="s">
        <v>19</v>
      </c>
      <c r="G8" s="18" t="s">
        <v>76</v>
      </c>
      <c r="H8" s="19">
        <f t="shared" ref="H8" si="2">IF(OR(EXACT($F$7,F8)*(EXACT($G$7,G8)))=TRUE,$AO$9,IF(($G$7-$F$7=G8-F8),$AO$8,IF(OR(EXACT($F$7&gt;$G$7,F8&gt;G8)*EXACT($F$7=$G$7,F8=G8)*EXACT($F$7&lt;$G$7,F8&lt;G8)),$AO$7,0)))</f>
        <v>0</v>
      </c>
      <c r="I8" s="17" t="s">
        <v>19</v>
      </c>
      <c r="J8" s="18" t="s">
        <v>74</v>
      </c>
      <c r="K8" s="19">
        <f t="shared" ref="K8" si="3">IF(OR(EXACT($I$7,I8)*(EXACT($J$7,J8)))=TRUE,$AO$9,IF(($J$7-$I$7=J8-I8),$AO$8,IF(OR(EXACT($I$7&gt;$J$7,I8&gt;J8)*EXACT($I$7=$J$7,I8=J8)*EXACT($I$7&lt;$J$7,I8&lt;J8)),$AO$7,0)))</f>
        <v>0</v>
      </c>
      <c r="L8" s="17" t="s">
        <v>2</v>
      </c>
      <c r="M8" s="18" t="s">
        <v>19</v>
      </c>
      <c r="N8" s="66" t="str">
        <f t="shared" ref="N8" si="4">IF(OR(EXACT($L$7,L8)*(EXACT($M$7,M8)))=TRUE,$AO$9,IF(($M$7-$L$7=M8-L8),$AO$8,IF(OR(EXACT($L$7&gt;$M$7,L8&gt;M8)*EXACT($L$7=$M$7,L8=M8)*EXACT($L$7&lt;$M$7,L8&lt;M8)),$AO$7,0)))</f>
        <v>3</v>
      </c>
      <c r="O8" s="17" t="s">
        <v>2</v>
      </c>
      <c r="P8" s="18" t="s">
        <v>74</v>
      </c>
      <c r="Q8" s="85">
        <f>IF(OR(EXACT($O$7,O8)*(EXACT($P$7,P8)))=TRUE,$AO$9,IF(($P$7-$O$7=P8-O8),$AO$8,IF(OR(EXACT($O$7&gt;$P$7,O8&gt;P8)*EXACT($O$7=$P$7,O8=P8)*EXACT($O$7&lt;$P$7,O8&lt;P8)),$AO$7,0)))*2</f>
        <v>0</v>
      </c>
      <c r="R8" s="17" t="s">
        <v>76</v>
      </c>
      <c r="S8" s="18" t="s">
        <v>2</v>
      </c>
      <c r="T8" s="19">
        <f>IF(OR(EXACT($R$7,R8)*(EXACT($S$7,S8)))=TRUE,$AO$9,IF(($S$7-$R$7=S8-R8),$AO$8,IF(OR(EXACT($R$7&gt;$S$7,R8&gt;S8)*EXACT($R$7=$S$7,R8=S8)*EXACT($R$7&lt;$S$7,R8&lt;S8)),$AO$7,0)))*2</f>
        <v>4</v>
      </c>
      <c r="U8" s="17" t="s">
        <v>74</v>
      </c>
      <c r="V8" s="18" t="s">
        <v>2</v>
      </c>
      <c r="W8" s="66">
        <f t="shared" ref="W8:W27" si="5">IF(OR(EXACT($U$7,U8)*(EXACT($V$7,V8)))=TRUE,$AO$9,IF(($V$7-$U$7=V8-U8),$AO$8,IF(OR(EXACT($U$7&gt;$V$7,U8&gt;V8)*EXACT($U$7=$V$7,U8=V8)*EXACT($U$7&lt;$V$7,U8&lt;V8)),$AO$7,0)))</f>
        <v>0</v>
      </c>
      <c r="X8" s="17" t="s">
        <v>74</v>
      </c>
      <c r="Y8" s="18" t="s">
        <v>19</v>
      </c>
      <c r="Z8" s="19" t="str">
        <f t="shared" ref="Z8" si="6">IF(OR(EXACT($X$7,X8)*(EXACT($Y$7,Y8)))=TRUE,$AO$9,IF(($Y$7-$X$7=Y8-X8),$AO$8,IF(OR(EXACT($X$7&gt;$Y$7,X8&gt;Y8)*EXACT($X$7=$Y$7,X8=Y8)*EXACT($X$7&lt;$Y$7,X8&lt;Y8)),$AO$7,0)))</f>
        <v>2</v>
      </c>
      <c r="AA8" s="17" t="s">
        <v>74</v>
      </c>
      <c r="AB8" s="18" t="s">
        <v>19</v>
      </c>
      <c r="AC8" s="19">
        <f t="shared" ref="AC8" si="7">IF(OR(EXACT($AA$7,AA8)*(EXACT($AB$7,AB8)))=TRUE,$AO$9,IF(($AB$7-$AA$7=AB8-AA8),$AO$8,IF(OR(EXACT($AA$7&gt;$AB$7,AA8&gt;AB8)*EXACT($AA$7=$AB$7,AA8=AB8)*EXACT($AA$7&lt;$AB$7,AA8&lt;AB8)),$AO$7,0)))</f>
        <v>0</v>
      </c>
      <c r="AD8" s="20"/>
      <c r="AE8" s="18"/>
      <c r="AF8" s="19"/>
      <c r="AG8" s="21">
        <f t="shared" ref="AG8" si="8">E8+H8+K8+N8+Q8+T8+W8+Z8+AC8+AF8</f>
        <v>11</v>
      </c>
      <c r="AH8" s="22">
        <f>'21.Spieltag'!AJ8</f>
        <v>252</v>
      </c>
      <c r="AI8" s="29">
        <f>'21.Spieltag'!AK8</f>
        <v>2</v>
      </c>
      <c r="AJ8" s="24">
        <f t="shared" ref="AJ8" si="9">AG8+AH8</f>
        <v>263</v>
      </c>
      <c r="AK8" s="25">
        <f t="shared" ref="AK8:AK27" si="10">RANK(AJ8,$AJ$8:$AJ$27)</f>
        <v>2</v>
      </c>
      <c r="AL8" s="40" t="s">
        <v>66</v>
      </c>
      <c r="AM8" s="41"/>
      <c r="AN8" s="41"/>
      <c r="AO8" s="42" t="s">
        <v>2</v>
      </c>
    </row>
    <row r="9" spans="1:42" ht="24.9" customHeight="1" thickBot="1">
      <c r="A9" s="29">
        <f t="shared" ref="A9:A26" si="11">AK9</f>
        <v>17</v>
      </c>
      <c r="B9" s="21" t="s">
        <v>90</v>
      </c>
      <c r="C9" s="17" t="s">
        <v>76</v>
      </c>
      <c r="D9" s="18" t="s">
        <v>19</v>
      </c>
      <c r="E9" s="19" t="str">
        <f t="shared" ref="E9:E27" si="12">IF(OR(EXACT($C$7,C9)*(EXACT($D$7,D9)))=TRUE,$AO$9,IF(($D$7-$C$7=D9-C9),$AO$8,IF(OR(EXACT($C$7&gt;$D$7,C9&gt;D9)*EXACT($C$7=$D$7,C9=D9)*EXACT($C$7&lt;$D$7,C9&lt;D9)),$AO$7,0)))</f>
        <v>2</v>
      </c>
      <c r="F9" s="17" t="s">
        <v>2</v>
      </c>
      <c r="G9" s="18" t="s">
        <v>74</v>
      </c>
      <c r="H9" s="19">
        <f t="shared" ref="H9:H27" si="13">IF(OR(EXACT($F$7,F9)*(EXACT($G$7,G9)))=TRUE,$AO$9,IF(($G$7-$F$7=G9-F9),$AO$8,IF(OR(EXACT($F$7&gt;$G$7,F9&gt;G9)*EXACT($F$7=$G$7,F9=G9)*EXACT($F$7&lt;$G$7,F9&lt;G9)),$AO$7,0)))</f>
        <v>0</v>
      </c>
      <c r="I9" s="17" t="s">
        <v>19</v>
      </c>
      <c r="J9" s="18" t="s">
        <v>19</v>
      </c>
      <c r="K9" s="19">
        <f t="shared" ref="K9:K27" si="14">IF(OR(EXACT($I$7,I9)*(EXACT($J$7,J9)))=TRUE,$AO$9,IF(($J$7-$I$7=J9-I9),$AO$8,IF(OR(EXACT($I$7&gt;$J$7,I9&gt;J9)*EXACT($I$7=$J$7,I9=J9)*EXACT($I$7&lt;$J$7,I9&lt;J9)),$AO$7,0)))</f>
        <v>0</v>
      </c>
      <c r="L9" s="17" t="s">
        <v>2</v>
      </c>
      <c r="M9" s="18" t="s">
        <v>19</v>
      </c>
      <c r="N9" s="66" t="str">
        <f t="shared" ref="N9:N27" si="15">IF(OR(EXACT($L$7,L9)*(EXACT($M$7,M9)))=TRUE,$AO$9,IF(($M$7-$L$7=M9-L9),$AO$8,IF(OR(EXACT($L$7&gt;$M$7,L9&gt;M9)*EXACT($L$7=$M$7,L9=M9)*EXACT($L$7&lt;$M$7,L9&lt;M9)),$AO$7,0)))</f>
        <v>3</v>
      </c>
      <c r="O9" s="17" t="s">
        <v>74</v>
      </c>
      <c r="P9" s="18" t="s">
        <v>74</v>
      </c>
      <c r="Q9" s="19">
        <f t="shared" ref="Q9:Q27" si="16">IF(OR(EXACT($O$7,O9)*(EXACT($P$7,P9)))=TRUE,$AO$9,IF(($P$7-$O$7=P9-O9),$AO$8,IF(OR(EXACT($O$7&gt;$P$7,O9&gt;P9)*EXACT($O$7=$P$7,O9=P9)*EXACT($O$7&lt;$P$7,O9&lt;P9)),$AO$7,0)))</f>
        <v>0</v>
      </c>
      <c r="R9" s="17" t="s">
        <v>74</v>
      </c>
      <c r="S9" s="18" t="s">
        <v>74</v>
      </c>
      <c r="T9" s="85">
        <f>IF(OR(EXACT($R$7,R9)*(EXACT($S$7,S9)))=TRUE,$AO$9,IF(($S$7-$R$7=S9-R9),$AO$8,IF(OR(EXACT($R$7&gt;$S$7,R9&gt;S9)*EXACT($R$7=$S$7,R9=S9)*EXACT($R$7&lt;$S$7,R9&lt;S9)),$AO$7,0)))*2*2</f>
        <v>0</v>
      </c>
      <c r="U9" s="17" t="s">
        <v>74</v>
      </c>
      <c r="V9" s="18" t="s">
        <v>19</v>
      </c>
      <c r="W9" s="66">
        <f t="shared" si="5"/>
        <v>0</v>
      </c>
      <c r="X9" s="17" t="s">
        <v>76</v>
      </c>
      <c r="Y9" s="18" t="s">
        <v>19</v>
      </c>
      <c r="Z9" s="19" t="str">
        <f t="shared" ref="Z9:Z27" si="17">IF(OR(EXACT($X$7,X9)*(EXACT($Y$7,Y9)))=TRUE,$AO$9,IF(($Y$7-$X$7=Y9-X9),$AO$8,IF(OR(EXACT($X$7&gt;$Y$7,X9&gt;Y9)*EXACT($X$7=$Y$7,X9=Y9)*EXACT($X$7&lt;$Y$7,X9&lt;Y9)),$AO$7,0)))</f>
        <v>2</v>
      </c>
      <c r="AA9" s="17" t="s">
        <v>74</v>
      </c>
      <c r="AB9" s="18" t="s">
        <v>74</v>
      </c>
      <c r="AC9" s="19">
        <f t="shared" ref="AC9:AC27" si="18">IF(OR(EXACT($AA$7,AA9)*(EXACT($AB$7,AB9)))=TRUE,$AO$9,IF(($AB$7-$AA$7=AB9-AA9),$AO$8,IF(OR(EXACT($AA$7&gt;$AB$7,AA9&gt;AB9)*EXACT($AA$7=$AB$7,AA9=AB9)*EXACT($AA$7&lt;$AB$7,AA9&lt;AB9)),$AO$7,0)))</f>
        <v>0</v>
      </c>
      <c r="AD9" s="28"/>
      <c r="AE9" s="26"/>
      <c r="AF9" s="19"/>
      <c r="AG9" s="21">
        <f t="shared" ref="AG9:AG25" si="19">E9+H9+K9+N9+Q9+T9+W9+Z9+AC9+AF9</f>
        <v>7</v>
      </c>
      <c r="AH9" s="22">
        <f>'21.Spieltag'!AJ9</f>
        <v>195</v>
      </c>
      <c r="AI9" s="29">
        <f>'21.Spieltag'!AK9</f>
        <v>17</v>
      </c>
      <c r="AJ9" s="24">
        <f t="shared" ref="AJ9:AJ25" si="20">AG9+AH9</f>
        <v>202</v>
      </c>
      <c r="AK9" s="25">
        <f t="shared" si="10"/>
        <v>17</v>
      </c>
      <c r="AL9" s="37" t="s">
        <v>23</v>
      </c>
      <c r="AM9" s="34"/>
      <c r="AN9" s="43"/>
      <c r="AO9" s="44" t="s">
        <v>20</v>
      </c>
    </row>
    <row r="10" spans="1:42" ht="24.9" customHeight="1" thickBot="1">
      <c r="A10" s="29">
        <f t="shared" si="11"/>
        <v>3</v>
      </c>
      <c r="B10" s="21" t="s">
        <v>95</v>
      </c>
      <c r="C10" s="17" t="s">
        <v>74</v>
      </c>
      <c r="D10" s="18" t="s">
        <v>19</v>
      </c>
      <c r="E10" s="19" t="str">
        <f t="shared" si="12"/>
        <v>2</v>
      </c>
      <c r="F10" s="17" t="s">
        <v>19</v>
      </c>
      <c r="G10" s="18" t="s">
        <v>74</v>
      </c>
      <c r="H10" s="19">
        <f t="shared" si="13"/>
        <v>0</v>
      </c>
      <c r="I10" s="17" t="s">
        <v>74</v>
      </c>
      <c r="J10" s="18" t="s">
        <v>2</v>
      </c>
      <c r="K10" s="19" t="str">
        <f t="shared" si="14"/>
        <v>2</v>
      </c>
      <c r="L10" s="17" t="s">
        <v>74</v>
      </c>
      <c r="M10" s="18" t="s">
        <v>2</v>
      </c>
      <c r="N10" s="66">
        <f t="shared" si="15"/>
        <v>0</v>
      </c>
      <c r="O10" s="17" t="s">
        <v>19</v>
      </c>
      <c r="P10" s="18" t="s">
        <v>74</v>
      </c>
      <c r="Q10" s="19">
        <f t="shared" si="16"/>
        <v>0</v>
      </c>
      <c r="R10" s="17" t="s">
        <v>74</v>
      </c>
      <c r="S10" s="18" t="s">
        <v>2</v>
      </c>
      <c r="T10" s="19">
        <f>IF(OR(EXACT($R$7,R10)*(EXACT($S$7,S10)))=TRUE,$AO$9,IF(($S$7-$R$7=S10-R10),$AO$8,IF(OR(EXACT($R$7&gt;$S$7,R10&gt;S10)*EXACT($R$7=$S$7,R10=S10)*EXACT($R$7&lt;$S$7,R10&lt;S10)),$AO$7,0)))*2</f>
        <v>4</v>
      </c>
      <c r="U10" s="17" t="s">
        <v>74</v>
      </c>
      <c r="V10" s="18" t="s">
        <v>19</v>
      </c>
      <c r="W10" s="66">
        <f t="shared" si="5"/>
        <v>0</v>
      </c>
      <c r="X10" s="17" t="s">
        <v>74</v>
      </c>
      <c r="Y10" s="18" t="s">
        <v>19</v>
      </c>
      <c r="Z10" s="85">
        <f>IF(OR(EXACT($X$7,X10)*(EXACT($Y$7,Y10)))=TRUE,$AO$9,IF(($Y$7-$X$7=Y10-X10),$AO$8,IF(OR(EXACT($X$7&gt;$Y$7,X10&gt;Y10)*EXACT($X$7=$Y$7,X10=Y10)*EXACT($X$7&lt;$Y$7,X10&lt;Y10)),$AO$7,0)))*2</f>
        <v>4</v>
      </c>
      <c r="AA10" s="17" t="s">
        <v>19</v>
      </c>
      <c r="AB10" s="18" t="s">
        <v>74</v>
      </c>
      <c r="AC10" s="19" t="str">
        <f t="shared" si="18"/>
        <v>2</v>
      </c>
      <c r="AD10" s="28"/>
      <c r="AE10" s="26"/>
      <c r="AF10" s="19"/>
      <c r="AG10" s="21">
        <f t="shared" si="19"/>
        <v>14</v>
      </c>
      <c r="AH10" s="22">
        <f>'21.Spieltag'!AJ10</f>
        <v>240</v>
      </c>
      <c r="AI10" s="29">
        <f>'21.Spieltag'!AK10</f>
        <v>5</v>
      </c>
      <c r="AJ10" s="24">
        <f t="shared" si="20"/>
        <v>254</v>
      </c>
      <c r="AK10" s="25">
        <f t="shared" si="10"/>
        <v>3</v>
      </c>
      <c r="AL10" s="80"/>
      <c r="AM10" s="81"/>
      <c r="AN10" s="81"/>
      <c r="AO10" s="82"/>
    </row>
    <row r="11" spans="1:42" ht="24.9" customHeight="1" thickBot="1">
      <c r="A11" s="29">
        <f t="shared" si="11"/>
        <v>7</v>
      </c>
      <c r="B11" s="21" t="s">
        <v>98</v>
      </c>
      <c r="C11" s="17" t="s">
        <v>19</v>
      </c>
      <c r="D11" s="18" t="s">
        <v>2</v>
      </c>
      <c r="E11" s="19" t="str">
        <f t="shared" si="12"/>
        <v>2</v>
      </c>
      <c r="F11" s="17" t="s">
        <v>2</v>
      </c>
      <c r="G11" s="18" t="s">
        <v>74</v>
      </c>
      <c r="H11" s="19">
        <f t="shared" si="13"/>
        <v>0</v>
      </c>
      <c r="I11" s="17" t="s">
        <v>74</v>
      </c>
      <c r="J11" s="18" t="s">
        <v>19</v>
      </c>
      <c r="K11" s="19" t="str">
        <f t="shared" si="14"/>
        <v>3</v>
      </c>
      <c r="L11" s="17" t="s">
        <v>19</v>
      </c>
      <c r="M11" s="18" t="s">
        <v>77</v>
      </c>
      <c r="N11" s="66">
        <f t="shared" si="15"/>
        <v>0</v>
      </c>
      <c r="O11" s="17" t="s">
        <v>2</v>
      </c>
      <c r="P11" s="18" t="s">
        <v>19</v>
      </c>
      <c r="Q11" s="19">
        <f t="shared" si="16"/>
        <v>0</v>
      </c>
      <c r="R11" s="17" t="s">
        <v>19</v>
      </c>
      <c r="S11" s="18" t="s">
        <v>74</v>
      </c>
      <c r="T11" s="85">
        <f t="shared" ref="T11:T27" si="21">IF(OR(EXACT($R$7,R11)*(EXACT($S$7,S11)))=TRUE,$AO$9,IF(($S$7-$R$7=S11-R11),$AO$8,IF(OR(EXACT($R$7&gt;$S$7,R11&gt;S11)*EXACT($R$7=$S$7,R11=S11)*EXACT($R$7&lt;$S$7,R11&lt;S11)),$AO$7,0)))*2*2</f>
        <v>0</v>
      </c>
      <c r="U11" s="17" t="s">
        <v>19</v>
      </c>
      <c r="V11" s="18" t="s">
        <v>2</v>
      </c>
      <c r="W11" s="66">
        <f t="shared" si="5"/>
        <v>0</v>
      </c>
      <c r="X11" s="17" t="s">
        <v>74</v>
      </c>
      <c r="Y11" s="18" t="s">
        <v>2</v>
      </c>
      <c r="Z11" s="19" t="str">
        <f t="shared" si="17"/>
        <v>2</v>
      </c>
      <c r="AA11" s="17" t="s">
        <v>19</v>
      </c>
      <c r="AB11" s="18" t="s">
        <v>74</v>
      </c>
      <c r="AC11" s="19" t="str">
        <f t="shared" si="18"/>
        <v>2</v>
      </c>
      <c r="AD11" s="28"/>
      <c r="AE11" s="26"/>
      <c r="AF11" s="19"/>
      <c r="AG11" s="21">
        <f t="shared" si="19"/>
        <v>9</v>
      </c>
      <c r="AH11" s="22">
        <f>'21.Spieltag'!AJ11</f>
        <v>237</v>
      </c>
      <c r="AI11" s="29">
        <f>'21.Spieltag'!AK11</f>
        <v>7</v>
      </c>
      <c r="AJ11" s="24">
        <f t="shared" si="20"/>
        <v>246</v>
      </c>
      <c r="AK11" s="25">
        <f t="shared" si="10"/>
        <v>7</v>
      </c>
      <c r="AL11" s="1"/>
      <c r="AP11" s="67"/>
    </row>
    <row r="12" spans="1:42" ht="24.9" customHeight="1" thickBot="1">
      <c r="A12" s="29">
        <f t="shared" si="11"/>
        <v>1</v>
      </c>
      <c r="B12" s="21" t="s">
        <v>88</v>
      </c>
      <c r="C12" s="17"/>
      <c r="D12" s="18"/>
      <c r="E12" s="19"/>
      <c r="F12" s="17" t="s">
        <v>19</v>
      </c>
      <c r="G12" s="18" t="s">
        <v>74</v>
      </c>
      <c r="H12" s="19">
        <f t="shared" si="13"/>
        <v>0</v>
      </c>
      <c r="I12" s="17" t="s">
        <v>74</v>
      </c>
      <c r="J12" s="18" t="s">
        <v>2</v>
      </c>
      <c r="K12" s="19" t="str">
        <f t="shared" si="14"/>
        <v>2</v>
      </c>
      <c r="L12" s="17" t="s">
        <v>19</v>
      </c>
      <c r="M12" s="18" t="s">
        <v>19</v>
      </c>
      <c r="N12" s="66">
        <f t="shared" si="15"/>
        <v>0</v>
      </c>
      <c r="O12" s="17" t="s">
        <v>19</v>
      </c>
      <c r="P12" s="18" t="s">
        <v>19</v>
      </c>
      <c r="Q12" s="19">
        <f t="shared" si="16"/>
        <v>0</v>
      </c>
      <c r="R12" s="17" t="s">
        <v>74</v>
      </c>
      <c r="S12" s="18" t="s">
        <v>2</v>
      </c>
      <c r="T12" s="19">
        <f>IF(OR(EXACT($R$7,R12)*(EXACT($S$7,S12)))=TRUE,$AO$9,IF(($S$7-$R$7=S12-R12),$AO$8,IF(OR(EXACT($R$7&gt;$S$7,R12&gt;S12)*EXACT($R$7=$S$7,R12=S12)*EXACT($R$7&lt;$S$7,R12&lt;S12)),$AO$7,0)))*2</f>
        <v>4</v>
      </c>
      <c r="U12" s="17" t="s">
        <v>74</v>
      </c>
      <c r="V12" s="18" t="s">
        <v>19</v>
      </c>
      <c r="W12" s="66">
        <f t="shared" si="5"/>
        <v>0</v>
      </c>
      <c r="X12" s="17" t="s">
        <v>74</v>
      </c>
      <c r="Y12" s="18" t="s">
        <v>19</v>
      </c>
      <c r="Z12" s="85">
        <f>IF(OR(EXACT($X$7,X12)*(EXACT($Y$7,Y12)))=TRUE,$AO$9,IF(($Y$7-$X$7=Y12-X12),$AO$8,IF(OR(EXACT($X$7&gt;$Y$7,X12&gt;Y12)*EXACT($X$7=$Y$7,X12=Y12)*EXACT($X$7&lt;$Y$7,X12&lt;Y12)),$AO$7,0)))*2</f>
        <v>4</v>
      </c>
      <c r="AA12" s="17" t="s">
        <v>74</v>
      </c>
      <c r="AB12" s="18" t="s">
        <v>74</v>
      </c>
      <c r="AC12" s="19">
        <f t="shared" si="18"/>
        <v>0</v>
      </c>
      <c r="AD12" s="28"/>
      <c r="AE12" s="26"/>
      <c r="AF12" s="19"/>
      <c r="AG12" s="21">
        <f t="shared" si="19"/>
        <v>10</v>
      </c>
      <c r="AH12" s="22">
        <f>'21.Spieltag'!AJ12</f>
        <v>259</v>
      </c>
      <c r="AI12" s="29">
        <f>'21.Spieltag'!AK12</f>
        <v>1</v>
      </c>
      <c r="AJ12" s="24">
        <f t="shared" si="20"/>
        <v>269</v>
      </c>
      <c r="AK12" s="25">
        <f t="shared" si="10"/>
        <v>1</v>
      </c>
      <c r="AL12" s="1"/>
    </row>
    <row r="13" spans="1:42" ht="24.9" customHeight="1" thickBot="1">
      <c r="A13" s="29">
        <f t="shared" si="11"/>
        <v>10</v>
      </c>
      <c r="B13" s="21" t="s">
        <v>75</v>
      </c>
      <c r="C13" s="17" t="s">
        <v>74</v>
      </c>
      <c r="D13" s="18" t="s">
        <v>19</v>
      </c>
      <c r="E13" s="19" t="str">
        <f t="shared" si="12"/>
        <v>2</v>
      </c>
      <c r="F13" s="17" t="s">
        <v>19</v>
      </c>
      <c r="G13" s="18" t="s">
        <v>74</v>
      </c>
      <c r="H13" s="19">
        <f t="shared" si="13"/>
        <v>0</v>
      </c>
      <c r="I13" s="17" t="s">
        <v>74</v>
      </c>
      <c r="J13" s="18" t="s">
        <v>19</v>
      </c>
      <c r="K13" s="19" t="str">
        <f t="shared" si="14"/>
        <v>3</v>
      </c>
      <c r="L13" s="17" t="s">
        <v>2</v>
      </c>
      <c r="M13" s="18" t="s">
        <v>19</v>
      </c>
      <c r="N13" s="66" t="str">
        <f t="shared" si="15"/>
        <v>3</v>
      </c>
      <c r="O13" s="17" t="s">
        <v>19</v>
      </c>
      <c r="P13" s="18" t="s">
        <v>74</v>
      </c>
      <c r="Q13" s="19">
        <f t="shared" si="16"/>
        <v>0</v>
      </c>
      <c r="R13" s="17" t="s">
        <v>74</v>
      </c>
      <c r="S13" s="18" t="s">
        <v>76</v>
      </c>
      <c r="T13" s="85">
        <f t="shared" si="21"/>
        <v>0</v>
      </c>
      <c r="U13" s="17" t="s">
        <v>74</v>
      </c>
      <c r="V13" s="18" t="s">
        <v>2</v>
      </c>
      <c r="W13" s="66">
        <f t="shared" si="5"/>
        <v>0</v>
      </c>
      <c r="X13" s="17" t="s">
        <v>74</v>
      </c>
      <c r="Y13" s="18" t="s">
        <v>19</v>
      </c>
      <c r="Z13" s="19" t="str">
        <f t="shared" si="17"/>
        <v>2</v>
      </c>
      <c r="AA13" s="17" t="s">
        <v>19</v>
      </c>
      <c r="AB13" s="18" t="s">
        <v>74</v>
      </c>
      <c r="AC13" s="19" t="str">
        <f t="shared" si="18"/>
        <v>2</v>
      </c>
      <c r="AD13" s="27"/>
      <c r="AE13" s="26"/>
      <c r="AF13" s="19"/>
      <c r="AG13" s="21">
        <f t="shared" si="19"/>
        <v>12</v>
      </c>
      <c r="AH13" s="22">
        <f>'21.Spieltag'!AJ13</f>
        <v>230</v>
      </c>
      <c r="AI13" s="29">
        <f>'21.Spieltag'!AK13</f>
        <v>10</v>
      </c>
      <c r="AJ13" s="24">
        <f t="shared" si="20"/>
        <v>242</v>
      </c>
      <c r="AK13" s="25">
        <f t="shared" si="10"/>
        <v>10</v>
      </c>
      <c r="AL13" s="1"/>
    </row>
    <row r="14" spans="1:42" ht="24.9" customHeight="1" thickBot="1">
      <c r="A14" s="29">
        <f t="shared" si="11"/>
        <v>5</v>
      </c>
      <c r="B14" s="21" t="s">
        <v>93</v>
      </c>
      <c r="C14" s="17" t="s">
        <v>74</v>
      </c>
      <c r="D14" s="18" t="s">
        <v>19</v>
      </c>
      <c r="E14" s="19" t="str">
        <f t="shared" si="12"/>
        <v>2</v>
      </c>
      <c r="F14" s="17" t="s">
        <v>2</v>
      </c>
      <c r="G14" s="18" t="s">
        <v>74</v>
      </c>
      <c r="H14" s="19">
        <f t="shared" si="13"/>
        <v>0</v>
      </c>
      <c r="I14" s="17" t="s">
        <v>19</v>
      </c>
      <c r="J14" s="18" t="s">
        <v>2</v>
      </c>
      <c r="K14" s="19" t="str">
        <f t="shared" si="14"/>
        <v>3</v>
      </c>
      <c r="L14" s="17" t="s">
        <v>19</v>
      </c>
      <c r="M14" s="18" t="s">
        <v>19</v>
      </c>
      <c r="N14" s="66">
        <f t="shared" si="15"/>
        <v>0</v>
      </c>
      <c r="O14" s="17" t="s">
        <v>19</v>
      </c>
      <c r="P14" s="18" t="s">
        <v>74</v>
      </c>
      <c r="Q14" s="19">
        <f t="shared" si="16"/>
        <v>0</v>
      </c>
      <c r="R14" s="17" t="s">
        <v>2</v>
      </c>
      <c r="S14" s="18" t="s">
        <v>74</v>
      </c>
      <c r="T14" s="85">
        <f t="shared" si="21"/>
        <v>0</v>
      </c>
      <c r="U14" s="17" t="s">
        <v>74</v>
      </c>
      <c r="V14" s="18" t="s">
        <v>19</v>
      </c>
      <c r="W14" s="66">
        <f t="shared" si="5"/>
        <v>0</v>
      </c>
      <c r="X14" s="17" t="s">
        <v>76</v>
      </c>
      <c r="Y14" s="18" t="s">
        <v>19</v>
      </c>
      <c r="Z14" s="19" t="str">
        <f t="shared" si="17"/>
        <v>2</v>
      </c>
      <c r="AA14" s="17" t="s">
        <v>74</v>
      </c>
      <c r="AB14" s="18" t="s">
        <v>74</v>
      </c>
      <c r="AC14" s="19">
        <f t="shared" si="18"/>
        <v>0</v>
      </c>
      <c r="AD14" s="28"/>
      <c r="AE14" s="26"/>
      <c r="AF14" s="19"/>
      <c r="AG14" s="21">
        <f t="shared" si="19"/>
        <v>7</v>
      </c>
      <c r="AH14" s="22">
        <f>'21.Spieltag'!AJ14</f>
        <v>242</v>
      </c>
      <c r="AI14" s="29">
        <f>'21.Spieltag'!AK14</f>
        <v>4</v>
      </c>
      <c r="AJ14" s="24">
        <f t="shared" si="20"/>
        <v>249</v>
      </c>
      <c r="AK14" s="25">
        <f t="shared" si="10"/>
        <v>5</v>
      </c>
      <c r="AL14" s="1"/>
    </row>
    <row r="15" spans="1:42" ht="24.9" customHeight="1" thickBot="1">
      <c r="A15" s="29">
        <f t="shared" si="11"/>
        <v>12</v>
      </c>
      <c r="B15" s="21" t="s">
        <v>81</v>
      </c>
      <c r="C15" s="17" t="s">
        <v>76</v>
      </c>
      <c r="D15" s="18" t="s">
        <v>19</v>
      </c>
      <c r="E15" s="19" t="str">
        <f t="shared" si="12"/>
        <v>2</v>
      </c>
      <c r="F15" s="17" t="s">
        <v>19</v>
      </c>
      <c r="G15" s="18" t="s">
        <v>76</v>
      </c>
      <c r="H15" s="19">
        <f t="shared" si="13"/>
        <v>0</v>
      </c>
      <c r="I15" s="17" t="s">
        <v>74</v>
      </c>
      <c r="J15" s="18" t="s">
        <v>19</v>
      </c>
      <c r="K15" s="19" t="str">
        <f t="shared" si="14"/>
        <v>3</v>
      </c>
      <c r="L15" s="17" t="s">
        <v>76</v>
      </c>
      <c r="M15" s="18" t="s">
        <v>19</v>
      </c>
      <c r="N15" s="66">
        <f t="shared" si="15"/>
        <v>0</v>
      </c>
      <c r="O15" s="17" t="s">
        <v>19</v>
      </c>
      <c r="P15" s="18" t="s">
        <v>74</v>
      </c>
      <c r="Q15" s="19">
        <f t="shared" si="16"/>
        <v>0</v>
      </c>
      <c r="R15" s="17" t="s">
        <v>19</v>
      </c>
      <c r="S15" s="18" t="s">
        <v>74</v>
      </c>
      <c r="T15" s="85">
        <f t="shared" si="21"/>
        <v>0</v>
      </c>
      <c r="U15" s="17" t="s">
        <v>76</v>
      </c>
      <c r="V15" s="18" t="s">
        <v>19</v>
      </c>
      <c r="W15" s="66">
        <f t="shared" si="5"/>
        <v>0</v>
      </c>
      <c r="X15" s="17" t="s">
        <v>74</v>
      </c>
      <c r="Y15" s="18" t="s">
        <v>2</v>
      </c>
      <c r="Z15" s="19" t="str">
        <f t="shared" si="17"/>
        <v>2</v>
      </c>
      <c r="AA15" s="17" t="s">
        <v>74</v>
      </c>
      <c r="AB15" s="18" t="s">
        <v>74</v>
      </c>
      <c r="AC15" s="19">
        <f t="shared" si="18"/>
        <v>0</v>
      </c>
      <c r="AD15" s="28"/>
      <c r="AE15" s="26"/>
      <c r="AF15" s="19"/>
      <c r="AG15" s="21">
        <f t="shared" si="19"/>
        <v>7</v>
      </c>
      <c r="AH15" s="22">
        <f>'21.Spieltag'!AJ15</f>
        <v>217</v>
      </c>
      <c r="AI15" s="29">
        <f>'21.Spieltag'!AK15</f>
        <v>12</v>
      </c>
      <c r="AJ15" s="24">
        <f t="shared" si="20"/>
        <v>224</v>
      </c>
      <c r="AK15" s="25">
        <f t="shared" si="10"/>
        <v>12</v>
      </c>
      <c r="AL15" s="1"/>
    </row>
    <row r="16" spans="1:42" ht="24.9" customHeight="1" thickBot="1">
      <c r="A16" s="29">
        <f t="shared" si="11"/>
        <v>8</v>
      </c>
      <c r="B16" s="21" t="s">
        <v>87</v>
      </c>
      <c r="C16" s="17" t="s">
        <v>74</v>
      </c>
      <c r="D16" s="18" t="s">
        <v>2</v>
      </c>
      <c r="E16" s="19" t="str">
        <f t="shared" si="12"/>
        <v>2</v>
      </c>
      <c r="F16" s="17" t="s">
        <v>2</v>
      </c>
      <c r="G16" s="18" t="s">
        <v>74</v>
      </c>
      <c r="H16" s="19">
        <f t="shared" si="13"/>
        <v>0</v>
      </c>
      <c r="I16" s="17" t="s">
        <v>74</v>
      </c>
      <c r="J16" s="18" t="s">
        <v>19</v>
      </c>
      <c r="K16" s="19" t="str">
        <f t="shared" si="14"/>
        <v>3</v>
      </c>
      <c r="L16" s="17" t="s">
        <v>19</v>
      </c>
      <c r="M16" s="18" t="s">
        <v>19</v>
      </c>
      <c r="N16" s="66">
        <f t="shared" si="15"/>
        <v>0</v>
      </c>
      <c r="O16" s="17" t="s">
        <v>19</v>
      </c>
      <c r="P16" s="18" t="s">
        <v>76</v>
      </c>
      <c r="Q16" s="19">
        <f t="shared" si="16"/>
        <v>0</v>
      </c>
      <c r="R16" s="17" t="s">
        <v>19</v>
      </c>
      <c r="S16" s="18" t="s">
        <v>19</v>
      </c>
      <c r="T16" s="85">
        <f t="shared" si="21"/>
        <v>0</v>
      </c>
      <c r="U16" s="17" t="s">
        <v>74</v>
      </c>
      <c r="V16" s="18" t="s">
        <v>19</v>
      </c>
      <c r="W16" s="66">
        <f t="shared" si="5"/>
        <v>0</v>
      </c>
      <c r="X16" s="17" t="s">
        <v>74</v>
      </c>
      <c r="Y16" s="18" t="s">
        <v>2</v>
      </c>
      <c r="Z16" s="19" t="str">
        <f t="shared" si="17"/>
        <v>2</v>
      </c>
      <c r="AA16" s="17" t="s">
        <v>2</v>
      </c>
      <c r="AB16" s="18" t="s">
        <v>74</v>
      </c>
      <c r="AC16" s="19" t="str">
        <f t="shared" si="18"/>
        <v>2</v>
      </c>
      <c r="AD16" s="28"/>
      <c r="AE16" s="26"/>
      <c r="AF16" s="19"/>
      <c r="AG16" s="21">
        <f t="shared" si="19"/>
        <v>9</v>
      </c>
      <c r="AH16" s="22">
        <f>'21.Spieltag'!AJ16</f>
        <v>236</v>
      </c>
      <c r="AI16" s="29">
        <f>'21.Spieltag'!AK16</f>
        <v>8</v>
      </c>
      <c r="AJ16" s="24">
        <f t="shared" si="20"/>
        <v>245</v>
      </c>
      <c r="AK16" s="25">
        <f t="shared" si="10"/>
        <v>8</v>
      </c>
      <c r="AL16" s="1"/>
    </row>
    <row r="17" spans="1:38" ht="24.9" customHeight="1" thickBot="1">
      <c r="A17" s="29">
        <f t="shared" si="11"/>
        <v>15</v>
      </c>
      <c r="B17" s="21" t="s">
        <v>80</v>
      </c>
      <c r="C17" s="17" t="s">
        <v>76</v>
      </c>
      <c r="D17" s="18" t="s">
        <v>19</v>
      </c>
      <c r="E17" s="19" t="str">
        <f t="shared" si="12"/>
        <v>2</v>
      </c>
      <c r="F17" s="17" t="s">
        <v>77</v>
      </c>
      <c r="G17" s="18" t="s">
        <v>19</v>
      </c>
      <c r="H17" s="19">
        <f t="shared" si="13"/>
        <v>0</v>
      </c>
      <c r="I17" s="17" t="s">
        <v>74</v>
      </c>
      <c r="J17" s="18" t="s">
        <v>77</v>
      </c>
      <c r="K17" s="19" t="str">
        <f t="shared" si="14"/>
        <v>2</v>
      </c>
      <c r="L17" s="17" t="s">
        <v>77</v>
      </c>
      <c r="M17" s="18" t="s">
        <v>19</v>
      </c>
      <c r="N17" s="66" t="str">
        <f t="shared" si="15"/>
        <v>2</v>
      </c>
      <c r="O17" s="17" t="s">
        <v>74</v>
      </c>
      <c r="P17" s="18" t="s">
        <v>74</v>
      </c>
      <c r="Q17" s="19">
        <f t="shared" si="16"/>
        <v>0</v>
      </c>
      <c r="R17" s="17" t="s">
        <v>2</v>
      </c>
      <c r="S17" s="18" t="s">
        <v>74</v>
      </c>
      <c r="T17" s="85">
        <f t="shared" si="21"/>
        <v>0</v>
      </c>
      <c r="U17" s="17" t="s">
        <v>19</v>
      </c>
      <c r="V17" s="18" t="s">
        <v>2</v>
      </c>
      <c r="W17" s="66">
        <f t="shared" si="5"/>
        <v>0</v>
      </c>
      <c r="X17" s="17" t="s">
        <v>74</v>
      </c>
      <c r="Y17" s="18" t="s">
        <v>74</v>
      </c>
      <c r="Z17" s="19">
        <f t="shared" si="17"/>
        <v>0</v>
      </c>
      <c r="AA17" s="17" t="s">
        <v>2</v>
      </c>
      <c r="AB17" s="18" t="s">
        <v>19</v>
      </c>
      <c r="AC17" s="19" t="str">
        <f t="shared" si="18"/>
        <v>2</v>
      </c>
      <c r="AD17" s="28"/>
      <c r="AE17" s="26"/>
      <c r="AF17" s="19"/>
      <c r="AG17" s="21">
        <f t="shared" si="19"/>
        <v>8</v>
      </c>
      <c r="AH17" s="22">
        <f>'21.Spieltag'!AJ17</f>
        <v>207</v>
      </c>
      <c r="AI17" s="29">
        <f>'21.Spieltag'!AK17</f>
        <v>15</v>
      </c>
      <c r="AJ17" s="24">
        <f t="shared" si="20"/>
        <v>215</v>
      </c>
      <c r="AK17" s="25">
        <f t="shared" si="10"/>
        <v>15</v>
      </c>
      <c r="AL17" s="1"/>
    </row>
    <row r="18" spans="1:38" ht="24.9" customHeight="1" thickBot="1">
      <c r="A18" s="29">
        <f t="shared" si="11"/>
        <v>20</v>
      </c>
      <c r="B18" s="21" t="s">
        <v>84</v>
      </c>
      <c r="C18" s="17"/>
      <c r="D18" s="18"/>
      <c r="E18" s="19">
        <f t="shared" si="12"/>
        <v>0</v>
      </c>
      <c r="F18" s="17"/>
      <c r="G18" s="18"/>
      <c r="H18" s="19">
        <f t="shared" si="13"/>
        <v>0</v>
      </c>
      <c r="I18" s="17"/>
      <c r="J18" s="18"/>
      <c r="K18" s="19">
        <f t="shared" si="14"/>
        <v>0</v>
      </c>
      <c r="L18" s="17"/>
      <c r="M18" s="18"/>
      <c r="N18" s="66">
        <f t="shared" si="15"/>
        <v>0</v>
      </c>
      <c r="O18" s="17"/>
      <c r="P18" s="18"/>
      <c r="Q18" s="19">
        <f t="shared" si="16"/>
        <v>0</v>
      </c>
      <c r="R18" s="17"/>
      <c r="S18" s="18"/>
      <c r="T18" s="85">
        <f t="shared" si="21"/>
        <v>0</v>
      </c>
      <c r="U18" s="17"/>
      <c r="V18" s="18"/>
      <c r="W18" s="66" t="str">
        <f t="shared" si="5"/>
        <v>3</v>
      </c>
      <c r="X18" s="17"/>
      <c r="Y18" s="18"/>
      <c r="Z18" s="19">
        <f t="shared" si="17"/>
        <v>0</v>
      </c>
      <c r="AA18" s="17"/>
      <c r="AB18" s="18"/>
      <c r="AC18" s="19">
        <f t="shared" si="18"/>
        <v>0</v>
      </c>
      <c r="AD18" s="28"/>
      <c r="AE18" s="26"/>
      <c r="AF18" s="19"/>
      <c r="AG18" s="21">
        <f t="shared" si="19"/>
        <v>3</v>
      </c>
      <c r="AH18" s="22">
        <f>'21.Spieltag'!AJ18</f>
        <v>138</v>
      </c>
      <c r="AI18" s="29">
        <f>'21.Spieltag'!AK18</f>
        <v>20</v>
      </c>
      <c r="AJ18" s="24">
        <f t="shared" si="20"/>
        <v>141</v>
      </c>
      <c r="AK18" s="25">
        <f t="shared" si="10"/>
        <v>20</v>
      </c>
      <c r="AL18" s="1"/>
    </row>
    <row r="19" spans="1:38" ht="24.9" customHeight="1" thickBot="1">
      <c r="A19" s="29">
        <f t="shared" si="11"/>
        <v>13</v>
      </c>
      <c r="B19" s="21" t="s">
        <v>89</v>
      </c>
      <c r="C19" s="17" t="s">
        <v>76</v>
      </c>
      <c r="D19" s="18" t="s">
        <v>74</v>
      </c>
      <c r="E19" s="19" t="str">
        <f t="shared" si="12"/>
        <v>2</v>
      </c>
      <c r="F19" s="17" t="s">
        <v>77</v>
      </c>
      <c r="G19" s="18" t="s">
        <v>76</v>
      </c>
      <c r="H19" s="19">
        <f t="shared" si="13"/>
        <v>0</v>
      </c>
      <c r="I19" s="17" t="s">
        <v>74</v>
      </c>
      <c r="J19" s="18" t="s">
        <v>19</v>
      </c>
      <c r="K19" s="19" t="str">
        <f t="shared" si="14"/>
        <v>3</v>
      </c>
      <c r="L19" s="17" t="s">
        <v>74</v>
      </c>
      <c r="M19" s="18" t="s">
        <v>74</v>
      </c>
      <c r="N19" s="66">
        <f t="shared" si="15"/>
        <v>0</v>
      </c>
      <c r="O19" s="17" t="s">
        <v>19</v>
      </c>
      <c r="P19" s="18" t="s">
        <v>74</v>
      </c>
      <c r="Q19" s="19">
        <f t="shared" si="16"/>
        <v>0</v>
      </c>
      <c r="R19" s="17" t="s">
        <v>99</v>
      </c>
      <c r="S19" s="18" t="s">
        <v>76</v>
      </c>
      <c r="T19" s="85">
        <f t="shared" si="21"/>
        <v>0</v>
      </c>
      <c r="U19" s="17" t="s">
        <v>74</v>
      </c>
      <c r="V19" s="18" t="s">
        <v>2</v>
      </c>
      <c r="W19" s="66">
        <f t="shared" si="5"/>
        <v>0</v>
      </c>
      <c r="X19" s="17" t="s">
        <v>76</v>
      </c>
      <c r="Y19" s="18" t="s">
        <v>20</v>
      </c>
      <c r="Z19" s="19" t="str">
        <f t="shared" si="17"/>
        <v>2</v>
      </c>
      <c r="AA19" s="17" t="s">
        <v>74</v>
      </c>
      <c r="AB19" s="18" t="s">
        <v>19</v>
      </c>
      <c r="AC19" s="19">
        <f t="shared" si="18"/>
        <v>0</v>
      </c>
      <c r="AD19" s="28"/>
      <c r="AE19" s="26"/>
      <c r="AF19" s="19"/>
      <c r="AG19" s="21">
        <f t="shared" si="19"/>
        <v>7</v>
      </c>
      <c r="AH19" s="22">
        <f>'21.Spieltag'!AJ19</f>
        <v>215</v>
      </c>
      <c r="AI19" s="29">
        <f>'21.Spieltag'!AK19</f>
        <v>13</v>
      </c>
      <c r="AJ19" s="24">
        <f t="shared" si="20"/>
        <v>222</v>
      </c>
      <c r="AK19" s="25">
        <f t="shared" si="10"/>
        <v>13</v>
      </c>
      <c r="AL19" s="1"/>
    </row>
    <row r="20" spans="1:38" ht="24.9" customHeight="1" thickBot="1">
      <c r="A20" s="29">
        <f t="shared" si="11"/>
        <v>14</v>
      </c>
      <c r="B20" s="21" t="s">
        <v>83</v>
      </c>
      <c r="C20" s="17" t="s">
        <v>74</v>
      </c>
      <c r="D20" s="18" t="s">
        <v>74</v>
      </c>
      <c r="E20" s="19">
        <f t="shared" si="12"/>
        <v>0</v>
      </c>
      <c r="F20" s="17" t="s">
        <v>76</v>
      </c>
      <c r="G20" s="18" t="s">
        <v>74</v>
      </c>
      <c r="H20" s="19" t="str">
        <f t="shared" si="13"/>
        <v>3</v>
      </c>
      <c r="I20" s="17" t="s">
        <v>74</v>
      </c>
      <c r="J20" s="18" t="s">
        <v>19</v>
      </c>
      <c r="K20" s="19" t="str">
        <f t="shared" si="14"/>
        <v>3</v>
      </c>
      <c r="L20" s="17" t="s">
        <v>76</v>
      </c>
      <c r="M20" s="18" t="s">
        <v>74</v>
      </c>
      <c r="N20" s="66">
        <f t="shared" si="15"/>
        <v>0</v>
      </c>
      <c r="O20" s="17" t="s">
        <v>74</v>
      </c>
      <c r="P20" s="18" t="s">
        <v>74</v>
      </c>
      <c r="Q20" s="19">
        <f t="shared" si="16"/>
        <v>0</v>
      </c>
      <c r="R20" s="17" t="s">
        <v>19</v>
      </c>
      <c r="S20" s="18" t="s">
        <v>76</v>
      </c>
      <c r="T20" s="85">
        <f t="shared" si="21"/>
        <v>0</v>
      </c>
      <c r="U20" s="17" t="s">
        <v>76</v>
      </c>
      <c r="V20" s="18" t="s">
        <v>19</v>
      </c>
      <c r="W20" s="66">
        <f t="shared" si="5"/>
        <v>0</v>
      </c>
      <c r="X20" s="17" t="s">
        <v>74</v>
      </c>
      <c r="Y20" s="18" t="s">
        <v>19</v>
      </c>
      <c r="Z20" s="19" t="str">
        <f t="shared" si="17"/>
        <v>2</v>
      </c>
      <c r="AA20" s="17" t="s">
        <v>19</v>
      </c>
      <c r="AB20" s="18" t="s">
        <v>74</v>
      </c>
      <c r="AC20" s="19" t="str">
        <f t="shared" si="18"/>
        <v>2</v>
      </c>
      <c r="AD20" s="28"/>
      <c r="AE20" s="26"/>
      <c r="AF20" s="19"/>
      <c r="AG20" s="21">
        <f t="shared" si="19"/>
        <v>10</v>
      </c>
      <c r="AH20" s="22">
        <f>'21.Spieltag'!AJ20</f>
        <v>208</v>
      </c>
      <c r="AI20" s="29">
        <f>'21.Spieltag'!AK20</f>
        <v>14</v>
      </c>
      <c r="AJ20" s="24">
        <f t="shared" si="20"/>
        <v>218</v>
      </c>
      <c r="AK20" s="25">
        <f t="shared" si="10"/>
        <v>14</v>
      </c>
      <c r="AL20" s="1"/>
    </row>
    <row r="21" spans="1:38" ht="24.9" customHeight="1" thickBot="1">
      <c r="A21" s="29">
        <f t="shared" si="11"/>
        <v>4</v>
      </c>
      <c r="B21" s="21" t="s">
        <v>86</v>
      </c>
      <c r="C21" s="17" t="s">
        <v>76</v>
      </c>
      <c r="D21" s="18" t="s">
        <v>19</v>
      </c>
      <c r="E21" s="19" t="str">
        <f t="shared" si="12"/>
        <v>2</v>
      </c>
      <c r="F21" s="17" t="s">
        <v>2</v>
      </c>
      <c r="G21" s="18" t="s">
        <v>74</v>
      </c>
      <c r="H21" s="19">
        <f t="shared" si="13"/>
        <v>0</v>
      </c>
      <c r="I21" s="17" t="s">
        <v>74</v>
      </c>
      <c r="J21" s="18" t="s">
        <v>19</v>
      </c>
      <c r="K21" s="19" t="str">
        <f t="shared" si="14"/>
        <v>3</v>
      </c>
      <c r="L21" s="17" t="s">
        <v>74</v>
      </c>
      <c r="M21" s="18" t="s">
        <v>19</v>
      </c>
      <c r="N21" s="66">
        <f t="shared" si="15"/>
        <v>0</v>
      </c>
      <c r="O21" s="17" t="s">
        <v>19</v>
      </c>
      <c r="P21" s="18" t="s">
        <v>74</v>
      </c>
      <c r="Q21" s="19">
        <f t="shared" si="16"/>
        <v>0</v>
      </c>
      <c r="R21" s="17" t="s">
        <v>19</v>
      </c>
      <c r="S21" s="18" t="s">
        <v>19</v>
      </c>
      <c r="T21" s="85">
        <f t="shared" si="21"/>
        <v>0</v>
      </c>
      <c r="U21" s="17" t="s">
        <v>74</v>
      </c>
      <c r="V21" s="18" t="s">
        <v>19</v>
      </c>
      <c r="W21" s="66">
        <f t="shared" si="5"/>
        <v>0</v>
      </c>
      <c r="X21" s="17" t="s">
        <v>74</v>
      </c>
      <c r="Y21" s="18" t="s">
        <v>2</v>
      </c>
      <c r="Z21" s="19" t="str">
        <f t="shared" si="17"/>
        <v>2</v>
      </c>
      <c r="AA21" s="17" t="s">
        <v>74</v>
      </c>
      <c r="AB21" s="18" t="s">
        <v>74</v>
      </c>
      <c r="AC21" s="19">
        <f t="shared" si="18"/>
        <v>0</v>
      </c>
      <c r="AD21" s="28"/>
      <c r="AE21" s="26"/>
      <c r="AF21" s="19"/>
      <c r="AG21" s="21">
        <f t="shared" si="19"/>
        <v>7</v>
      </c>
      <c r="AH21" s="22">
        <f>'21.Spieltag'!AJ21</f>
        <v>246</v>
      </c>
      <c r="AI21" s="29">
        <f>'21.Spieltag'!AK21</f>
        <v>3</v>
      </c>
      <c r="AJ21" s="24">
        <f t="shared" si="20"/>
        <v>253</v>
      </c>
      <c r="AK21" s="25">
        <f t="shared" si="10"/>
        <v>4</v>
      </c>
      <c r="AL21" s="1"/>
    </row>
    <row r="22" spans="1:38" ht="24.9" customHeight="1" thickBot="1">
      <c r="A22" s="29">
        <f t="shared" si="11"/>
        <v>16</v>
      </c>
      <c r="B22" s="21" t="s">
        <v>96</v>
      </c>
      <c r="C22" s="17" t="s">
        <v>76</v>
      </c>
      <c r="D22" s="18" t="s">
        <v>19</v>
      </c>
      <c r="E22" s="19" t="str">
        <f t="shared" si="12"/>
        <v>2</v>
      </c>
      <c r="F22" s="17" t="s">
        <v>2</v>
      </c>
      <c r="G22" s="18" t="s">
        <v>74</v>
      </c>
      <c r="H22" s="19">
        <f t="shared" si="13"/>
        <v>0</v>
      </c>
      <c r="I22" s="17" t="s">
        <v>74</v>
      </c>
      <c r="J22" s="18" t="s">
        <v>19</v>
      </c>
      <c r="K22" s="19" t="str">
        <f t="shared" si="14"/>
        <v>3</v>
      </c>
      <c r="L22" s="17" t="s">
        <v>2</v>
      </c>
      <c r="M22" s="18" t="s">
        <v>19</v>
      </c>
      <c r="N22" s="66" t="str">
        <f t="shared" si="15"/>
        <v>3</v>
      </c>
      <c r="O22" s="17" t="s">
        <v>74</v>
      </c>
      <c r="P22" s="18" t="s">
        <v>19</v>
      </c>
      <c r="Q22" s="19" t="str">
        <f t="shared" si="16"/>
        <v>3</v>
      </c>
      <c r="R22" s="17" t="s">
        <v>19</v>
      </c>
      <c r="S22" s="18" t="s">
        <v>19</v>
      </c>
      <c r="T22" s="85">
        <f t="shared" si="21"/>
        <v>0</v>
      </c>
      <c r="U22" s="17" t="s">
        <v>76</v>
      </c>
      <c r="V22" s="18" t="s">
        <v>19</v>
      </c>
      <c r="W22" s="66">
        <f t="shared" si="5"/>
        <v>0</v>
      </c>
      <c r="X22" s="17" t="s">
        <v>76</v>
      </c>
      <c r="Y22" s="18" t="s">
        <v>74</v>
      </c>
      <c r="Z22" s="19" t="str">
        <f t="shared" si="17"/>
        <v>2</v>
      </c>
      <c r="AA22" s="17" t="s">
        <v>19</v>
      </c>
      <c r="AB22" s="18" t="s">
        <v>19</v>
      </c>
      <c r="AC22" s="19">
        <f t="shared" si="18"/>
        <v>0</v>
      </c>
      <c r="AD22" s="28"/>
      <c r="AE22" s="26"/>
      <c r="AF22" s="19"/>
      <c r="AG22" s="21">
        <f t="shared" si="19"/>
        <v>13</v>
      </c>
      <c r="AH22" s="22">
        <f>'21.Spieltag'!AJ22</f>
        <v>201</v>
      </c>
      <c r="AI22" s="29">
        <f>'21.Spieltag'!AK22</f>
        <v>16</v>
      </c>
      <c r="AJ22" s="24">
        <f t="shared" si="20"/>
        <v>214</v>
      </c>
      <c r="AK22" s="25">
        <f t="shared" si="10"/>
        <v>16</v>
      </c>
      <c r="AL22" s="1"/>
    </row>
    <row r="23" spans="1:38" ht="24.9" customHeight="1" thickBot="1">
      <c r="A23" s="29">
        <f t="shared" si="11"/>
        <v>18</v>
      </c>
      <c r="B23" s="21" t="s">
        <v>94</v>
      </c>
      <c r="C23" s="17" t="s">
        <v>74</v>
      </c>
      <c r="D23" s="18" t="s">
        <v>19</v>
      </c>
      <c r="E23" s="19" t="str">
        <f t="shared" si="12"/>
        <v>2</v>
      </c>
      <c r="F23" s="17" t="s">
        <v>2</v>
      </c>
      <c r="G23" s="18" t="s">
        <v>76</v>
      </c>
      <c r="H23" s="19">
        <f t="shared" si="13"/>
        <v>0</v>
      </c>
      <c r="I23" s="17" t="s">
        <v>19</v>
      </c>
      <c r="J23" s="18" t="s">
        <v>74</v>
      </c>
      <c r="K23" s="19">
        <f t="shared" si="14"/>
        <v>0</v>
      </c>
      <c r="L23" s="17" t="s">
        <v>74</v>
      </c>
      <c r="M23" s="18" t="s">
        <v>77</v>
      </c>
      <c r="N23" s="66">
        <f t="shared" si="15"/>
        <v>0</v>
      </c>
      <c r="O23" s="17" t="s">
        <v>19</v>
      </c>
      <c r="P23" s="18" t="s">
        <v>76</v>
      </c>
      <c r="Q23" s="19">
        <f t="shared" si="16"/>
        <v>0</v>
      </c>
      <c r="R23" s="17" t="s">
        <v>74</v>
      </c>
      <c r="S23" s="18" t="s">
        <v>74</v>
      </c>
      <c r="T23" s="85">
        <f t="shared" si="21"/>
        <v>0</v>
      </c>
      <c r="U23" s="17" t="s">
        <v>76</v>
      </c>
      <c r="V23" s="18" t="s">
        <v>19</v>
      </c>
      <c r="W23" s="66">
        <f t="shared" si="5"/>
        <v>0</v>
      </c>
      <c r="X23" s="17" t="s">
        <v>74</v>
      </c>
      <c r="Y23" s="18" t="s">
        <v>2</v>
      </c>
      <c r="Z23" s="19" t="str">
        <f t="shared" si="17"/>
        <v>2</v>
      </c>
      <c r="AA23" s="17" t="s">
        <v>74</v>
      </c>
      <c r="AB23" s="18" t="s">
        <v>19</v>
      </c>
      <c r="AC23" s="19">
        <f t="shared" si="18"/>
        <v>0</v>
      </c>
      <c r="AD23" s="28"/>
      <c r="AE23" s="26"/>
      <c r="AF23" s="19"/>
      <c r="AG23" s="21">
        <f t="shared" si="19"/>
        <v>4</v>
      </c>
      <c r="AH23" s="22">
        <f>'21.Spieltag'!AJ23</f>
        <v>183</v>
      </c>
      <c r="AI23" s="29">
        <f>'21.Spieltag'!AK23</f>
        <v>18</v>
      </c>
      <c r="AJ23" s="24">
        <f t="shared" si="20"/>
        <v>187</v>
      </c>
      <c r="AK23" s="25">
        <f t="shared" si="10"/>
        <v>18</v>
      </c>
      <c r="AL23" s="1"/>
    </row>
    <row r="24" spans="1:38" ht="24.9" customHeight="1" thickBot="1">
      <c r="A24" s="29">
        <f t="shared" si="11"/>
        <v>19</v>
      </c>
      <c r="B24" s="21" t="s">
        <v>92</v>
      </c>
      <c r="C24" s="17"/>
      <c r="D24" s="18"/>
      <c r="E24" s="19">
        <f t="shared" si="12"/>
        <v>0</v>
      </c>
      <c r="F24" s="17"/>
      <c r="G24" s="18"/>
      <c r="H24" s="19">
        <f t="shared" si="13"/>
        <v>0</v>
      </c>
      <c r="I24" s="17"/>
      <c r="J24" s="18"/>
      <c r="K24" s="19">
        <f t="shared" si="14"/>
        <v>0</v>
      </c>
      <c r="L24" s="17"/>
      <c r="M24" s="18"/>
      <c r="N24" s="66">
        <f t="shared" si="15"/>
        <v>0</v>
      </c>
      <c r="O24" s="17"/>
      <c r="P24" s="18"/>
      <c r="Q24" s="19">
        <f t="shared" si="16"/>
        <v>0</v>
      </c>
      <c r="R24" s="17"/>
      <c r="S24" s="18"/>
      <c r="T24" s="85">
        <f t="shared" si="21"/>
        <v>0</v>
      </c>
      <c r="U24" s="17"/>
      <c r="V24" s="18"/>
      <c r="W24" s="66" t="str">
        <f t="shared" si="5"/>
        <v>3</v>
      </c>
      <c r="X24" s="17"/>
      <c r="Y24" s="18"/>
      <c r="Z24" s="19">
        <f t="shared" si="17"/>
        <v>0</v>
      </c>
      <c r="AA24" s="17"/>
      <c r="AB24" s="18"/>
      <c r="AC24" s="19">
        <f t="shared" si="18"/>
        <v>0</v>
      </c>
      <c r="AD24" s="28"/>
      <c r="AE24" s="26"/>
      <c r="AF24" s="19"/>
      <c r="AG24" s="21">
        <f t="shared" si="19"/>
        <v>3</v>
      </c>
      <c r="AH24" s="22">
        <f>'21.Spieltag'!AJ24</f>
        <v>144</v>
      </c>
      <c r="AI24" s="29">
        <f>'21.Spieltag'!AK24</f>
        <v>19</v>
      </c>
      <c r="AJ24" s="24">
        <f t="shared" si="20"/>
        <v>147</v>
      </c>
      <c r="AK24" s="25">
        <f t="shared" si="10"/>
        <v>19</v>
      </c>
      <c r="AL24" s="1"/>
    </row>
    <row r="25" spans="1:38" ht="24.9" customHeight="1" thickBot="1">
      <c r="A25" s="29">
        <f t="shared" si="11"/>
        <v>9</v>
      </c>
      <c r="B25" s="21" t="s">
        <v>78</v>
      </c>
      <c r="C25" s="17" t="s">
        <v>74</v>
      </c>
      <c r="D25" s="18" t="s">
        <v>19</v>
      </c>
      <c r="E25" s="19" t="str">
        <f t="shared" si="12"/>
        <v>2</v>
      </c>
      <c r="F25" s="17" t="s">
        <v>19</v>
      </c>
      <c r="G25" s="18" t="s">
        <v>76</v>
      </c>
      <c r="H25" s="19">
        <f t="shared" si="13"/>
        <v>0</v>
      </c>
      <c r="I25" s="17" t="s">
        <v>74</v>
      </c>
      <c r="J25" s="18" t="s">
        <v>2</v>
      </c>
      <c r="K25" s="19" t="str">
        <f t="shared" si="14"/>
        <v>2</v>
      </c>
      <c r="L25" s="17" t="s">
        <v>74</v>
      </c>
      <c r="M25" s="18" t="s">
        <v>2</v>
      </c>
      <c r="N25" s="66">
        <f t="shared" si="15"/>
        <v>0</v>
      </c>
      <c r="O25" s="17" t="s">
        <v>19</v>
      </c>
      <c r="P25" s="18" t="s">
        <v>19</v>
      </c>
      <c r="Q25" s="19">
        <f t="shared" si="16"/>
        <v>0</v>
      </c>
      <c r="R25" s="17" t="s">
        <v>74</v>
      </c>
      <c r="S25" s="18" t="s">
        <v>74</v>
      </c>
      <c r="T25" s="85">
        <f t="shared" si="21"/>
        <v>0</v>
      </c>
      <c r="U25" s="17" t="s">
        <v>76</v>
      </c>
      <c r="V25" s="18" t="s">
        <v>2</v>
      </c>
      <c r="W25" s="66">
        <f t="shared" si="5"/>
        <v>0</v>
      </c>
      <c r="X25" s="17" t="s">
        <v>74</v>
      </c>
      <c r="Y25" s="18" t="s">
        <v>77</v>
      </c>
      <c r="Z25" s="19" t="str">
        <f t="shared" si="17"/>
        <v>3</v>
      </c>
      <c r="AA25" s="17" t="s">
        <v>19</v>
      </c>
      <c r="AB25" s="18" t="s">
        <v>19</v>
      </c>
      <c r="AC25" s="19">
        <f t="shared" si="18"/>
        <v>0</v>
      </c>
      <c r="AD25" s="28"/>
      <c r="AE25" s="26"/>
      <c r="AF25" s="19"/>
      <c r="AG25" s="21">
        <f t="shared" si="19"/>
        <v>7</v>
      </c>
      <c r="AH25" s="22">
        <f>'21.Spieltag'!AJ25</f>
        <v>236</v>
      </c>
      <c r="AI25" s="29">
        <f>'21.Spieltag'!AK25</f>
        <v>8</v>
      </c>
      <c r="AJ25" s="24">
        <f t="shared" si="20"/>
        <v>243</v>
      </c>
      <c r="AK25" s="25">
        <f t="shared" si="10"/>
        <v>9</v>
      </c>
      <c r="AL25" s="1"/>
    </row>
    <row r="26" spans="1:38" ht="28.2" customHeight="1" thickBot="1">
      <c r="A26" s="29">
        <f t="shared" si="11"/>
        <v>11</v>
      </c>
      <c r="B26" s="21" t="s">
        <v>82</v>
      </c>
      <c r="C26" s="17" t="s">
        <v>74</v>
      </c>
      <c r="D26" s="18" t="s">
        <v>19</v>
      </c>
      <c r="E26" s="19" t="str">
        <f t="shared" si="12"/>
        <v>2</v>
      </c>
      <c r="F26" s="17" t="s">
        <v>2</v>
      </c>
      <c r="G26" s="18" t="s">
        <v>74</v>
      </c>
      <c r="H26" s="19">
        <f t="shared" si="13"/>
        <v>0</v>
      </c>
      <c r="I26" s="17" t="s">
        <v>74</v>
      </c>
      <c r="J26" s="18" t="s">
        <v>74</v>
      </c>
      <c r="K26" s="19">
        <f t="shared" si="14"/>
        <v>0</v>
      </c>
      <c r="L26" s="17" t="s">
        <v>74</v>
      </c>
      <c r="M26" s="18" t="s">
        <v>2</v>
      </c>
      <c r="N26" s="66">
        <f t="shared" si="15"/>
        <v>0</v>
      </c>
      <c r="O26" s="17" t="s">
        <v>19</v>
      </c>
      <c r="P26" s="18" t="s">
        <v>76</v>
      </c>
      <c r="Q26" s="19">
        <f t="shared" si="16"/>
        <v>0</v>
      </c>
      <c r="R26" s="17" t="s">
        <v>19</v>
      </c>
      <c r="S26" s="18" t="s">
        <v>76</v>
      </c>
      <c r="T26" s="85">
        <f t="shared" si="21"/>
        <v>0</v>
      </c>
      <c r="U26" s="17" t="s">
        <v>76</v>
      </c>
      <c r="V26" s="18" t="s">
        <v>19</v>
      </c>
      <c r="W26" s="66">
        <f t="shared" si="5"/>
        <v>0</v>
      </c>
      <c r="X26" s="17" t="s">
        <v>76</v>
      </c>
      <c r="Y26" s="18" t="s">
        <v>19</v>
      </c>
      <c r="Z26" s="19" t="str">
        <f t="shared" si="17"/>
        <v>2</v>
      </c>
      <c r="AA26" s="17" t="s">
        <v>19</v>
      </c>
      <c r="AB26" s="18" t="s">
        <v>74</v>
      </c>
      <c r="AC26" s="19" t="str">
        <f t="shared" si="18"/>
        <v>2</v>
      </c>
      <c r="AD26" s="28"/>
      <c r="AE26" s="26"/>
      <c r="AF26" s="19"/>
      <c r="AG26" s="21">
        <f t="shared" ref="AG26" si="22">E26+H26+K26+N26+Q26+T26+W26+Z26+AC26+AF26</f>
        <v>6</v>
      </c>
      <c r="AH26" s="22">
        <f>'21.Spieltag'!AJ26</f>
        <v>222</v>
      </c>
      <c r="AI26" s="29">
        <f>'21.Spieltag'!AK26</f>
        <v>11</v>
      </c>
      <c r="AJ26" s="24">
        <f t="shared" ref="AJ26" si="23">AG26+AH26</f>
        <v>228</v>
      </c>
      <c r="AK26" s="25">
        <f t="shared" si="10"/>
        <v>11</v>
      </c>
      <c r="AL26" s="1"/>
    </row>
    <row r="27" spans="1:38" ht="28.2" customHeight="1" thickBot="1">
      <c r="A27" s="29">
        <f t="shared" ref="A27" si="24">AK27</f>
        <v>5</v>
      </c>
      <c r="B27" s="21" t="s">
        <v>73</v>
      </c>
      <c r="C27" s="17" t="s">
        <v>74</v>
      </c>
      <c r="D27" s="18" t="s">
        <v>19</v>
      </c>
      <c r="E27" s="19" t="str">
        <f t="shared" si="12"/>
        <v>2</v>
      </c>
      <c r="F27" s="17" t="s">
        <v>2</v>
      </c>
      <c r="G27" s="18" t="s">
        <v>74</v>
      </c>
      <c r="H27" s="19">
        <f t="shared" si="13"/>
        <v>0</v>
      </c>
      <c r="I27" s="17" t="s">
        <v>74</v>
      </c>
      <c r="J27" s="18" t="s">
        <v>19</v>
      </c>
      <c r="K27" s="19" t="str">
        <f t="shared" si="14"/>
        <v>3</v>
      </c>
      <c r="L27" s="17" t="s">
        <v>74</v>
      </c>
      <c r="M27" s="18" t="s">
        <v>2</v>
      </c>
      <c r="N27" s="66">
        <f t="shared" si="15"/>
        <v>0</v>
      </c>
      <c r="O27" s="17" t="s">
        <v>19</v>
      </c>
      <c r="P27" s="18" t="s">
        <v>74</v>
      </c>
      <c r="Q27" s="19">
        <f t="shared" si="16"/>
        <v>0</v>
      </c>
      <c r="R27" s="17" t="s">
        <v>19</v>
      </c>
      <c r="S27" s="18" t="s">
        <v>74</v>
      </c>
      <c r="T27" s="85">
        <f t="shared" si="21"/>
        <v>0</v>
      </c>
      <c r="U27" s="17" t="s">
        <v>74</v>
      </c>
      <c r="V27" s="18" t="s">
        <v>19</v>
      </c>
      <c r="W27" s="66">
        <f t="shared" si="5"/>
        <v>0</v>
      </c>
      <c r="X27" s="17" t="s">
        <v>74</v>
      </c>
      <c r="Y27" s="18" t="s">
        <v>2</v>
      </c>
      <c r="Z27" s="19" t="str">
        <f t="shared" si="17"/>
        <v>2</v>
      </c>
      <c r="AA27" s="17" t="s">
        <v>19</v>
      </c>
      <c r="AB27" s="18" t="s">
        <v>74</v>
      </c>
      <c r="AC27" s="19" t="str">
        <f t="shared" si="18"/>
        <v>2</v>
      </c>
      <c r="AD27" s="28"/>
      <c r="AE27" s="26"/>
      <c r="AF27" s="19"/>
      <c r="AG27" s="21">
        <f t="shared" ref="AG27" si="25">E27+H27+K27+N27+Q27+T27+W27+Z27+AC27+AF27</f>
        <v>9</v>
      </c>
      <c r="AH27" s="22">
        <f>'21.Spieltag'!AJ27</f>
        <v>240</v>
      </c>
      <c r="AI27" s="29">
        <f>'21.Spieltag'!AK27</f>
        <v>5</v>
      </c>
      <c r="AJ27" s="24">
        <f t="shared" ref="AJ27" si="26">AG27+AH27</f>
        <v>249</v>
      </c>
      <c r="AK27" s="25">
        <f t="shared" si="10"/>
        <v>5</v>
      </c>
      <c r="AL27" s="1"/>
    </row>
    <row r="28" spans="1:38" ht="28.2" customHeight="1">
      <c r="AL28" s="1"/>
    </row>
    <row r="29" spans="1:38" ht="28.2" customHeight="1">
      <c r="AL29" s="1"/>
    </row>
    <row r="30" spans="1:38" ht="28.2" customHeight="1">
      <c r="AL30" s="1"/>
    </row>
  </sheetData>
  <sortState xmlns:xlrd2="http://schemas.microsoft.com/office/spreadsheetml/2017/richdata2" ref="A8:AK25">
    <sortCondition ref="A8:A25"/>
  </sortState>
  <phoneticPr fontId="0" type="noConversion"/>
  <conditionalFormatting sqref="I4:I5 G2:H2 F4:F5 J2:K2 L4:L6 O5:O6 C4:C5 AB2 X4:X5 U5:U6 R4:R6 AA4:AA6">
    <cfRule type="cellIs" dxfId="66" priority="13" operator="equal">
      <formula>"Schalke 04"</formula>
    </cfRule>
  </conditionalFormatting>
  <conditionalFormatting sqref="F6 O4 I6 I4 AA4 C6 U4 X6">
    <cfRule type="cellIs" dxfId="65" priority="11" operator="equal">
      <formula>"Schalke 04"</formula>
    </cfRule>
  </conditionalFormatting>
  <conditionalFormatting sqref="A27">
    <cfRule type="colorScale" priority="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27">
    <cfRule type="colorScale" priority="1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8:B27">
    <cfRule type="expression" dxfId="64" priority="6">
      <formula>($AG8&gt;40)</formula>
    </cfRule>
  </conditionalFormatting>
  <conditionalFormatting sqref="A31:A1048576 A1:A3 A5:A26">
    <cfRule type="colorScale" priority="82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6:AL10">
    <cfRule type="top10" dxfId="63" priority="828" rank="3"/>
  </conditionalFormatting>
  <conditionalFormatting sqref="AI8:AI26">
    <cfRule type="colorScale" priority="123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G1:AG1048576">
    <cfRule type="top10" dxfId="62" priority="1" rank="3"/>
  </conditionalFormatting>
  <pageMargins left="0.19685039370078741" right="0" top="0" bottom="0" header="0.51181102362204722" footer="0.51181102362204722"/>
  <pageSetup paperSize="9" scale="90" orientation="landscape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AP30"/>
  <sheetViews>
    <sheetView topLeftCell="A14" workbookViewId="0">
      <selection activeCell="AG9" sqref="AG9"/>
    </sheetView>
  </sheetViews>
  <sheetFormatPr baseColWidth="10" defaultColWidth="11.44140625" defaultRowHeight="10.199999999999999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3.2">
      <c r="AC1" s="73"/>
      <c r="AD1" s="68"/>
      <c r="AE1" s="69"/>
      <c r="AF1" s="69"/>
      <c r="AK1" s="32"/>
    </row>
    <row r="2" spans="1:42" ht="13.2">
      <c r="B2" s="16"/>
      <c r="Y2" s="71"/>
      <c r="Z2" s="73"/>
      <c r="AB2" s="71"/>
      <c r="AC2" s="73"/>
      <c r="AD2" s="68"/>
      <c r="AE2" s="70"/>
      <c r="AF2" s="70"/>
    </row>
    <row r="3" spans="1:42" ht="11.4">
      <c r="B3" s="16"/>
      <c r="AC3" s="69"/>
      <c r="AD3" s="68"/>
      <c r="AE3" s="69"/>
      <c r="AF3" s="69"/>
    </row>
    <row r="4" spans="1:42" ht="16.2" thickBot="1">
      <c r="A4" s="2" t="s">
        <v>44</v>
      </c>
      <c r="B4" s="16"/>
      <c r="C4" s="68" t="s">
        <v>14</v>
      </c>
      <c r="F4" s="68" t="s">
        <v>70</v>
      </c>
      <c r="I4" s="68" t="s">
        <v>12</v>
      </c>
      <c r="L4" s="68" t="s">
        <v>16</v>
      </c>
      <c r="O4" s="68" t="s">
        <v>15</v>
      </c>
      <c r="R4" s="68" t="s">
        <v>59</v>
      </c>
      <c r="U4" s="68" t="s">
        <v>68</v>
      </c>
      <c r="X4" s="68" t="s">
        <v>21</v>
      </c>
      <c r="AA4" s="68" t="s">
        <v>13</v>
      </c>
      <c r="AC4" s="70"/>
      <c r="AD4" s="67"/>
      <c r="AE4" s="71"/>
      <c r="AF4" s="71"/>
      <c r="AK4" s="45"/>
    </row>
    <row r="5" spans="1:42" ht="13.8" thickBot="1">
      <c r="B5" s="16"/>
      <c r="C5" s="72"/>
      <c r="F5" s="72"/>
      <c r="I5" s="72"/>
      <c r="L5" s="72"/>
      <c r="O5" s="72"/>
      <c r="R5" s="72"/>
      <c r="U5" s="72"/>
      <c r="X5" s="72"/>
      <c r="AA5" s="72"/>
      <c r="AC5" s="69"/>
      <c r="AD5" s="67"/>
      <c r="AE5" s="71"/>
      <c r="AF5" s="71"/>
      <c r="AG5" s="83" t="s">
        <v>22</v>
      </c>
      <c r="AH5" s="30"/>
      <c r="AI5" s="30"/>
      <c r="AJ5" s="31"/>
      <c r="AK5" s="45"/>
      <c r="AL5" s="1"/>
    </row>
    <row r="6" spans="1:42" ht="16.2" thickBot="1">
      <c r="C6" s="68" t="s">
        <v>57</v>
      </c>
      <c r="F6" s="68" t="s">
        <v>11</v>
      </c>
      <c r="I6" s="68" t="s">
        <v>69</v>
      </c>
      <c r="L6" s="68" t="s">
        <v>67</v>
      </c>
      <c r="O6" s="68" t="s">
        <v>71</v>
      </c>
      <c r="R6" s="68" t="s">
        <v>17</v>
      </c>
      <c r="U6" s="68" t="s">
        <v>18</v>
      </c>
      <c r="X6" s="68" t="s">
        <v>56</v>
      </c>
      <c r="AA6" s="68" t="s">
        <v>58</v>
      </c>
      <c r="AD6" s="67"/>
      <c r="AE6" s="67"/>
      <c r="AF6" s="67"/>
      <c r="AG6" s="84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>
      <c r="A7" s="8" t="s">
        <v>6</v>
      </c>
      <c r="B7" s="14" t="s">
        <v>7</v>
      </c>
      <c r="C7" s="76" t="s">
        <v>19</v>
      </c>
      <c r="D7" s="76" t="s">
        <v>74</v>
      </c>
      <c r="E7" s="77" t="s">
        <v>1</v>
      </c>
      <c r="F7" s="76" t="s">
        <v>20</v>
      </c>
      <c r="G7" s="76" t="s">
        <v>74</v>
      </c>
      <c r="H7" s="77" t="s">
        <v>1</v>
      </c>
      <c r="I7" s="76" t="s">
        <v>20</v>
      </c>
      <c r="J7" s="76" t="s">
        <v>74</v>
      </c>
      <c r="K7" s="77" t="s">
        <v>1</v>
      </c>
      <c r="L7" s="76" t="s">
        <v>19</v>
      </c>
      <c r="M7" s="76" t="s">
        <v>76</v>
      </c>
      <c r="N7" s="77" t="s">
        <v>1</v>
      </c>
      <c r="O7" s="76" t="s">
        <v>2</v>
      </c>
      <c r="P7" s="76" t="s">
        <v>76</v>
      </c>
      <c r="Q7" s="77" t="s">
        <v>1</v>
      </c>
      <c r="R7" s="76" t="s">
        <v>2</v>
      </c>
      <c r="S7" s="76" t="s">
        <v>19</v>
      </c>
      <c r="T7" s="77" t="s">
        <v>1</v>
      </c>
      <c r="U7" s="76" t="s">
        <v>74</v>
      </c>
      <c r="V7" s="76" t="s">
        <v>74</v>
      </c>
      <c r="W7" s="77" t="s">
        <v>1</v>
      </c>
      <c r="X7" s="76" t="s">
        <v>76</v>
      </c>
      <c r="Y7" s="76" t="s">
        <v>74</v>
      </c>
      <c r="Z7" s="77" t="s">
        <v>1</v>
      </c>
      <c r="AA7" s="76" t="s">
        <v>74</v>
      </c>
      <c r="AB7" s="76" t="s">
        <v>19</v>
      </c>
      <c r="AC7" s="77" t="s">
        <v>1</v>
      </c>
      <c r="AD7" s="78"/>
      <c r="AE7" s="78"/>
      <c r="AF7" s="79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65</v>
      </c>
      <c r="AM7" s="38"/>
      <c r="AN7" s="34"/>
      <c r="AO7" s="39" t="s">
        <v>19</v>
      </c>
    </row>
    <row r="8" spans="1:42" ht="24.9" customHeight="1" thickBot="1">
      <c r="A8" s="29">
        <f>AK8</f>
        <v>2</v>
      </c>
      <c r="B8" s="21" t="s">
        <v>85</v>
      </c>
      <c r="C8" s="17" t="s">
        <v>74</v>
      </c>
      <c r="D8" s="18" t="s">
        <v>2</v>
      </c>
      <c r="E8" s="85">
        <f>IF(OR(EXACT($C$7,C8)*(EXACT($D$7,D8)))=TRUE,$AO$9,IF(($D$7-$C$7=D8-C8),$AO$8,IF(OR(EXACT($C$7&gt;$D$7,C8&gt;D8)*EXACT($C$7=$D$7,C8=D8)*EXACT($C$7&lt;$D$7,C8&lt;D8)),$AO$7,0)))*2</f>
        <v>0</v>
      </c>
      <c r="F8" s="17" t="s">
        <v>2</v>
      </c>
      <c r="G8" s="18" t="s">
        <v>76</v>
      </c>
      <c r="H8" s="19">
        <f>IF(OR(EXACT($F$7,F8)*(EXACT($G$7,G8)))=TRUE,$AO$9,IF(($G$7-$F$7=G8-F8),$AO$8,IF(OR(EXACT($F$7&gt;$G$7,F8&gt;G8)*EXACT($F$7=$G$7,F8=G8)*EXACT($F$7&lt;$G$7,F8&lt;G8)),$AO$7,0)))*2</f>
        <v>4</v>
      </c>
      <c r="I8" s="17" t="s">
        <v>19</v>
      </c>
      <c r="J8" s="18" t="s">
        <v>74</v>
      </c>
      <c r="K8" s="19" t="str">
        <f t="shared" ref="K8" si="0">IF(OR(EXACT($I$7,I8)*(EXACT($J$7,J8)))=TRUE,$AO$9,IF(($J$7-$I$7=J8-I8),$AO$8,IF(OR(EXACT($I$7&gt;$J$7,I8&gt;J8)*EXACT($I$7=$J$7,I8=J8)*EXACT($I$7&lt;$J$7,I8&lt;J8)),$AO$7,0)))</f>
        <v>2</v>
      </c>
      <c r="L8" s="17" t="s">
        <v>2</v>
      </c>
      <c r="M8" s="18" t="s">
        <v>76</v>
      </c>
      <c r="N8" s="66" t="str">
        <f t="shared" ref="N8" si="1">IF(OR(EXACT($L$7,L8)*(EXACT($M$7,M8)))=TRUE,$AO$9,IF(($M$7-$L$7=M8-L8),$AO$8,IF(OR(EXACT($L$7&gt;$M$7,L8&gt;M8)*EXACT($L$7=$M$7,L8=M8)*EXACT($L$7&lt;$M$7,L8&lt;M8)),$AO$7,0)))</f>
        <v>2</v>
      </c>
      <c r="O8" s="17" t="s">
        <v>2</v>
      </c>
      <c r="P8" s="18" t="s">
        <v>74</v>
      </c>
      <c r="Q8" s="19" t="str">
        <f t="shared" ref="Q8" si="2">IF(OR(EXACT($O$7,O8)*(EXACT($P$7,P8)))=TRUE,$AO$9,IF(($P$7-$O$7=P8-O8),$AO$8,IF(OR(EXACT($O$7&gt;$P$7,O8&gt;P8)*EXACT($O$7=$P$7,O8=P8)*EXACT($O$7&lt;$P$7,O8&lt;P8)),$AO$7,0)))</f>
        <v>2</v>
      </c>
      <c r="R8" s="17" t="s">
        <v>2</v>
      </c>
      <c r="S8" s="18" t="s">
        <v>74</v>
      </c>
      <c r="T8" s="19" t="str">
        <f t="shared" ref="T8" si="3">IF(OR(EXACT($R$7,R8)*(EXACT($S$7,S8)))=TRUE,$AO$9,IF(($S$7-$R$7=S8-R8),$AO$8,IF(OR(EXACT($R$7&gt;$S$7,R8&gt;S8)*EXACT($R$7=$S$7,R8=S8)*EXACT($R$7&lt;$S$7,R8&lt;S8)),$AO$7,0)))</f>
        <v>2</v>
      </c>
      <c r="U8" s="17" t="s">
        <v>19</v>
      </c>
      <c r="V8" s="18" t="s">
        <v>74</v>
      </c>
      <c r="W8" s="66">
        <f t="shared" ref="W8:W27" si="4">IF(OR(EXACT($U$7,U8)*(EXACT($V$7,V8)))=TRUE,$AO$9,IF(($V$7-$U$7=V8-U8),$AO$8,IF(OR(EXACT($U$7&gt;$V$7,U8&gt;V8)*EXACT($U$7=$V$7,U8=V8)*EXACT($U$7&lt;$V$7,U8&lt;V8)),$AO$7,0)))</f>
        <v>0</v>
      </c>
      <c r="X8" s="17" t="s">
        <v>2</v>
      </c>
      <c r="Y8" s="18" t="s">
        <v>76</v>
      </c>
      <c r="Z8" s="19">
        <f t="shared" ref="Z8" si="5">IF(OR(EXACT($X$7,X8)*(EXACT($Y$7,Y8)))=TRUE,$AO$9,IF(($Y$7-$X$7=Y8-X8),$AO$8,IF(OR(EXACT($X$7&gt;$Y$7,X8&gt;Y8)*EXACT($X$7=$Y$7,X8=Y8)*EXACT($X$7&lt;$Y$7,X8&lt;Y8)),$AO$7,0)))</f>
        <v>0</v>
      </c>
      <c r="AA8" s="17" t="s">
        <v>74</v>
      </c>
      <c r="AB8" s="18" t="s">
        <v>74</v>
      </c>
      <c r="AC8" s="19">
        <f t="shared" ref="AC8" si="6">IF(OR(EXACT($AA$7,AA8)*(EXACT($AB$7,AB8)))=TRUE,$AO$9,IF(($AB$7-$AA$7=AB8-AA8),$AO$8,IF(OR(EXACT($AA$7&gt;$AB$7,AA8&gt;AB8)*EXACT($AA$7=$AB$7,AA8=AB8)*EXACT($AA$7&lt;$AB$7,AA8&lt;AB8)),$AO$7,0)))</f>
        <v>0</v>
      </c>
      <c r="AD8" s="20"/>
      <c r="AE8" s="18"/>
      <c r="AF8" s="19"/>
      <c r="AG8" s="21">
        <f t="shared" ref="AG8" si="7">E8+H8+K8+N8+Q8+T8+W8+Z8+AC8+AF8</f>
        <v>12</v>
      </c>
      <c r="AH8" s="22">
        <f>'22.Spieltag'!AJ8</f>
        <v>263</v>
      </c>
      <c r="AI8" s="29">
        <f>'22.Spieltag'!AK8</f>
        <v>2</v>
      </c>
      <c r="AJ8" s="24">
        <f t="shared" ref="AJ8" si="8">AG8+AH8</f>
        <v>275</v>
      </c>
      <c r="AK8" s="25">
        <f t="shared" ref="AK8:AK27" si="9">RANK(AJ8,$AJ$8:$AJ$27)</f>
        <v>2</v>
      </c>
      <c r="AL8" s="40" t="s">
        <v>66</v>
      </c>
      <c r="AM8" s="41"/>
      <c r="AN8" s="41"/>
      <c r="AO8" s="42" t="s">
        <v>2</v>
      </c>
    </row>
    <row r="9" spans="1:42" ht="24.9" customHeight="1" thickBot="1">
      <c r="A9" s="29">
        <f t="shared" ref="A9:A26" si="10">AK9</f>
        <v>17</v>
      </c>
      <c r="B9" s="21" t="s">
        <v>90</v>
      </c>
      <c r="C9" s="17" t="s">
        <v>74</v>
      </c>
      <c r="D9" s="18" t="s">
        <v>77</v>
      </c>
      <c r="E9" s="19">
        <f t="shared" ref="E9:E27" si="11">IF(OR(EXACT($C$7,C9)*(EXACT($D$7,D9)))=TRUE,$AO$9,IF(($D$7-$C$7=D9-C9),$AO$8,IF(OR(EXACT($C$7&gt;$D$7,C9&gt;D9)*EXACT($C$7=$D$7,C9=D9)*EXACT($C$7&lt;$D$7,C9&lt;D9)),$AO$7,0)))</f>
        <v>0</v>
      </c>
      <c r="F9" s="17" t="s">
        <v>74</v>
      </c>
      <c r="G9" s="18" t="s">
        <v>19</v>
      </c>
      <c r="H9" s="85">
        <f t="shared" ref="H9:H27" si="12">IF(OR(EXACT($F$7,F9)*(EXACT($G$7,G9)))=TRUE,$AO$9,IF(($G$7-$F$7=G9-F9),$AO$8,IF(OR(EXACT($F$7&gt;$G$7,F9&gt;G9)*EXACT($F$7=$G$7,F9=G9)*EXACT($F$7&lt;$G$7,F9&lt;G9)),$AO$7,0)))*2*2</f>
        <v>0</v>
      </c>
      <c r="I9" s="17" t="s">
        <v>77</v>
      </c>
      <c r="J9" s="18" t="s">
        <v>76</v>
      </c>
      <c r="K9" s="19" t="str">
        <f t="shared" ref="K9:K27" si="13">IF(OR(EXACT($I$7,I9)*(EXACT($J$7,J9)))=TRUE,$AO$9,IF(($J$7-$I$7=J9-I9),$AO$8,IF(OR(EXACT($I$7&gt;$J$7,I9&gt;J9)*EXACT($I$7=$J$7,I9=J9)*EXACT($I$7&lt;$J$7,I9&lt;J9)),$AO$7,0)))</f>
        <v>3</v>
      </c>
      <c r="L9" s="17" t="s">
        <v>2</v>
      </c>
      <c r="M9" s="18" t="s">
        <v>74</v>
      </c>
      <c r="N9" s="66" t="str">
        <f t="shared" ref="N9:N27" si="14">IF(OR(EXACT($L$7,L9)*(EXACT($M$7,M9)))=TRUE,$AO$9,IF(($M$7-$L$7=M9-L9),$AO$8,IF(OR(EXACT($L$7&gt;$M$7,L9&gt;M9)*EXACT($L$7=$M$7,L9=M9)*EXACT($L$7&lt;$M$7,L9&lt;M9)),$AO$7,0)))</f>
        <v>3</v>
      </c>
      <c r="O9" s="17" t="s">
        <v>19</v>
      </c>
      <c r="P9" s="18" t="s">
        <v>19</v>
      </c>
      <c r="Q9" s="19">
        <f t="shared" ref="Q9:Q27" si="15">IF(OR(EXACT($O$7,O9)*(EXACT($P$7,P9)))=TRUE,$AO$9,IF(($P$7-$O$7=P9-O9),$AO$8,IF(OR(EXACT($O$7&gt;$P$7,O9&gt;P9)*EXACT($O$7=$P$7,O9=P9)*EXACT($O$7&lt;$P$7,O9&lt;P9)),$AO$7,0)))</f>
        <v>0</v>
      </c>
      <c r="R9" s="17" t="s">
        <v>74</v>
      </c>
      <c r="S9" s="18" t="s">
        <v>76</v>
      </c>
      <c r="T9" s="19" t="str">
        <f t="shared" ref="T9:T27" si="16">IF(OR(EXACT($R$7,R9)*(EXACT($S$7,S9)))=TRUE,$AO$9,IF(($S$7-$R$7=S9-R9),$AO$8,IF(OR(EXACT($R$7&gt;$S$7,R9&gt;S9)*EXACT($R$7=$S$7,R9=S9)*EXACT($R$7&lt;$S$7,R9&lt;S9)),$AO$7,0)))</f>
        <v>3</v>
      </c>
      <c r="U9" s="17" t="s">
        <v>2</v>
      </c>
      <c r="V9" s="18" t="s">
        <v>19</v>
      </c>
      <c r="W9" s="66">
        <f t="shared" si="4"/>
        <v>0</v>
      </c>
      <c r="X9" s="17" t="s">
        <v>74</v>
      </c>
      <c r="Y9" s="18" t="s">
        <v>76</v>
      </c>
      <c r="Z9" s="19">
        <f t="shared" ref="Z9:Z27" si="17">IF(OR(EXACT($X$7,X9)*(EXACT($Y$7,Y9)))=TRUE,$AO$9,IF(($Y$7-$X$7=Y9-X9),$AO$8,IF(OR(EXACT($X$7&gt;$Y$7,X9&gt;Y9)*EXACT($X$7=$Y$7,X9=Y9)*EXACT($X$7&lt;$Y$7,X9&lt;Y9)),$AO$7,0)))</f>
        <v>0</v>
      </c>
      <c r="AA9" s="17" t="s">
        <v>19</v>
      </c>
      <c r="AB9" s="18" t="s">
        <v>19</v>
      </c>
      <c r="AC9" s="19">
        <f t="shared" ref="AC9:AC27" si="18">IF(OR(EXACT($AA$7,AA9)*(EXACT($AB$7,AB9)))=TRUE,$AO$9,IF(($AB$7-$AA$7=AB9-AA9),$AO$8,IF(OR(EXACT($AA$7&gt;$AB$7,AA9&gt;AB9)*EXACT($AA$7=$AB$7,AA9=AB9)*EXACT($AA$7&lt;$AB$7,AA9&lt;AB9)),$AO$7,0)))</f>
        <v>0</v>
      </c>
      <c r="AD9" s="28"/>
      <c r="AE9" s="26"/>
      <c r="AF9" s="19"/>
      <c r="AG9" s="21">
        <f t="shared" ref="AG9:AG25" si="19">E9+H9+K9+N9+Q9+T9+W9+Z9+AC9+AF9</f>
        <v>9</v>
      </c>
      <c r="AH9" s="22">
        <f>'22.Spieltag'!AJ9</f>
        <v>202</v>
      </c>
      <c r="AI9" s="29">
        <f>'22.Spieltag'!AK9</f>
        <v>17</v>
      </c>
      <c r="AJ9" s="24">
        <f t="shared" ref="AJ9:AJ25" si="20">AG9+AH9</f>
        <v>211</v>
      </c>
      <c r="AK9" s="25">
        <f t="shared" si="9"/>
        <v>17</v>
      </c>
      <c r="AL9" s="37" t="s">
        <v>23</v>
      </c>
      <c r="AM9" s="34"/>
      <c r="AN9" s="43"/>
      <c r="AO9" s="44" t="s">
        <v>20</v>
      </c>
    </row>
    <row r="10" spans="1:42" ht="24.9" customHeight="1" thickBot="1">
      <c r="A10" s="29">
        <f t="shared" si="10"/>
        <v>3</v>
      </c>
      <c r="B10" s="21" t="s">
        <v>95</v>
      </c>
      <c r="C10" s="17" t="s">
        <v>74</v>
      </c>
      <c r="D10" s="18" t="s">
        <v>2</v>
      </c>
      <c r="E10" s="19">
        <f t="shared" si="11"/>
        <v>0</v>
      </c>
      <c r="F10" s="17" t="s">
        <v>19</v>
      </c>
      <c r="G10" s="18" t="s">
        <v>74</v>
      </c>
      <c r="H10" s="19">
        <f>IF(OR(EXACT($F$7,F10)*(EXACT($G$7,G10)))=TRUE,$AO$9,IF(($G$7-$F$7=G10-F10),$AO$8,IF(OR(EXACT($F$7&gt;$G$7,F10&gt;G10)*EXACT($F$7=$G$7,F10=G10)*EXACT($F$7&lt;$G$7,F10&lt;G10)),$AO$7,0)))*2</f>
        <v>4</v>
      </c>
      <c r="I10" s="17" t="s">
        <v>2</v>
      </c>
      <c r="J10" s="18" t="s">
        <v>74</v>
      </c>
      <c r="K10" s="85">
        <f>IF(OR(EXACT($I$7,I10)*(EXACT($J$7,J10)))=TRUE,$AO$9,IF(($J$7-$I$7=J10-I10),$AO$8,IF(OR(EXACT($I$7&gt;$J$7,I10&gt;J10)*EXACT($I$7=$J$7,I10=J10)*EXACT($I$7&lt;$J$7,I10&lt;J10)),$AO$7,0)))*2</f>
        <v>4</v>
      </c>
      <c r="L10" s="17" t="s">
        <v>19</v>
      </c>
      <c r="M10" s="18" t="s">
        <v>76</v>
      </c>
      <c r="N10" s="66" t="str">
        <f t="shared" si="14"/>
        <v>5</v>
      </c>
      <c r="O10" s="17" t="s">
        <v>2</v>
      </c>
      <c r="P10" s="18" t="s">
        <v>74</v>
      </c>
      <c r="Q10" s="19" t="str">
        <f t="shared" si="15"/>
        <v>2</v>
      </c>
      <c r="R10" s="17" t="s">
        <v>19</v>
      </c>
      <c r="S10" s="18" t="s">
        <v>74</v>
      </c>
      <c r="T10" s="19" t="str">
        <f t="shared" si="16"/>
        <v>3</v>
      </c>
      <c r="U10" s="17" t="s">
        <v>19</v>
      </c>
      <c r="V10" s="18" t="s">
        <v>74</v>
      </c>
      <c r="W10" s="66">
        <f t="shared" si="4"/>
        <v>0</v>
      </c>
      <c r="X10" s="17" t="s">
        <v>19</v>
      </c>
      <c r="Y10" s="18" t="s">
        <v>74</v>
      </c>
      <c r="Z10" s="19">
        <f t="shared" si="17"/>
        <v>0</v>
      </c>
      <c r="AA10" s="17" t="s">
        <v>19</v>
      </c>
      <c r="AB10" s="18" t="s">
        <v>74</v>
      </c>
      <c r="AC10" s="19">
        <f t="shared" si="18"/>
        <v>0</v>
      </c>
      <c r="AD10" s="28"/>
      <c r="AE10" s="26"/>
      <c r="AF10" s="19"/>
      <c r="AG10" s="21">
        <f t="shared" si="19"/>
        <v>18</v>
      </c>
      <c r="AH10" s="22">
        <f>'22.Spieltag'!AJ10</f>
        <v>254</v>
      </c>
      <c r="AI10" s="29">
        <f>'22.Spieltag'!AK10</f>
        <v>3</v>
      </c>
      <c r="AJ10" s="24">
        <f t="shared" si="20"/>
        <v>272</v>
      </c>
      <c r="AK10" s="25">
        <f t="shared" si="9"/>
        <v>3</v>
      </c>
      <c r="AL10" s="80"/>
      <c r="AM10" s="81"/>
      <c r="AN10" s="81"/>
      <c r="AO10" s="82"/>
    </row>
    <row r="11" spans="1:42" ht="24.9" customHeight="1" thickBot="1">
      <c r="A11" s="29">
        <f t="shared" si="10"/>
        <v>8</v>
      </c>
      <c r="B11" s="21" t="s">
        <v>98</v>
      </c>
      <c r="C11" s="17" t="s">
        <v>74</v>
      </c>
      <c r="D11" s="18" t="s">
        <v>19</v>
      </c>
      <c r="E11" s="19">
        <f t="shared" si="11"/>
        <v>0</v>
      </c>
      <c r="F11" s="17" t="s">
        <v>74</v>
      </c>
      <c r="G11" s="18" t="s">
        <v>19</v>
      </c>
      <c r="H11" s="85">
        <f t="shared" si="12"/>
        <v>0</v>
      </c>
      <c r="I11" s="17" t="s">
        <v>77</v>
      </c>
      <c r="J11" s="18" t="s">
        <v>76</v>
      </c>
      <c r="K11" s="19" t="str">
        <f t="shared" si="13"/>
        <v>3</v>
      </c>
      <c r="L11" s="17" t="s">
        <v>19</v>
      </c>
      <c r="M11" s="18" t="s">
        <v>76</v>
      </c>
      <c r="N11" s="66" t="str">
        <f t="shared" si="14"/>
        <v>5</v>
      </c>
      <c r="O11" s="17" t="s">
        <v>2</v>
      </c>
      <c r="P11" s="18" t="s">
        <v>74</v>
      </c>
      <c r="Q11" s="19" t="str">
        <f t="shared" si="15"/>
        <v>2</v>
      </c>
      <c r="R11" s="17" t="s">
        <v>2</v>
      </c>
      <c r="S11" s="18" t="s">
        <v>2</v>
      </c>
      <c r="T11" s="19">
        <f t="shared" si="16"/>
        <v>0</v>
      </c>
      <c r="U11" s="17" t="s">
        <v>74</v>
      </c>
      <c r="V11" s="18" t="s">
        <v>19</v>
      </c>
      <c r="W11" s="66">
        <f t="shared" si="4"/>
        <v>0</v>
      </c>
      <c r="X11" s="17" t="s">
        <v>19</v>
      </c>
      <c r="Y11" s="18" t="s">
        <v>19</v>
      </c>
      <c r="Z11" s="19">
        <f t="shared" si="17"/>
        <v>0</v>
      </c>
      <c r="AA11" s="17" t="s">
        <v>2</v>
      </c>
      <c r="AB11" s="18" t="s">
        <v>19</v>
      </c>
      <c r="AC11" s="19">
        <f t="shared" si="18"/>
        <v>0</v>
      </c>
      <c r="AD11" s="28"/>
      <c r="AE11" s="26"/>
      <c r="AF11" s="19"/>
      <c r="AG11" s="21">
        <f t="shared" si="19"/>
        <v>10</v>
      </c>
      <c r="AH11" s="22">
        <f>'22.Spieltag'!AJ11</f>
        <v>246</v>
      </c>
      <c r="AI11" s="29">
        <f>'22.Spieltag'!AK11</f>
        <v>7</v>
      </c>
      <c r="AJ11" s="24">
        <f t="shared" si="20"/>
        <v>256</v>
      </c>
      <c r="AK11" s="25">
        <f t="shared" si="9"/>
        <v>8</v>
      </c>
      <c r="AL11" s="1"/>
      <c r="AP11" s="67"/>
    </row>
    <row r="12" spans="1:42" ht="24.9" customHeight="1" thickBot="1">
      <c r="A12" s="29">
        <f t="shared" si="10"/>
        <v>1</v>
      </c>
      <c r="B12" s="21" t="s">
        <v>88</v>
      </c>
      <c r="C12" s="17" t="s">
        <v>74</v>
      </c>
      <c r="D12" s="18" t="s">
        <v>19</v>
      </c>
      <c r="E12" s="19">
        <f t="shared" si="11"/>
        <v>0</v>
      </c>
      <c r="F12" s="17" t="s">
        <v>19</v>
      </c>
      <c r="G12" s="18" t="s">
        <v>76</v>
      </c>
      <c r="H12" s="19">
        <f>IF(OR(EXACT($F$7,F12)*(EXACT($G$7,G12)))=TRUE,$AO$9,IF(($G$7-$F$7=G12-F12),$AO$8,IF(OR(EXACT($F$7&gt;$G$7,F12&gt;G12)*EXACT($F$7=$G$7,F12=G12)*EXACT($F$7&lt;$G$7,F12&lt;G12)),$AO$7,0)))*2</f>
        <v>4</v>
      </c>
      <c r="I12" s="17" t="s">
        <v>2</v>
      </c>
      <c r="J12" s="18" t="s">
        <v>76</v>
      </c>
      <c r="K12" s="85">
        <f>IF(OR(EXACT($I$7,I12)*(EXACT($J$7,J12)))=TRUE,$AO$9,IF(($J$7-$I$7=J12-I12),$AO$8,IF(OR(EXACT($I$7&gt;$J$7,I12&gt;J12)*EXACT($I$7=$J$7,I12=J12)*EXACT($I$7&lt;$J$7,I12&lt;J12)),$AO$7,0)))*2</f>
        <v>4</v>
      </c>
      <c r="L12" s="17" t="s">
        <v>2</v>
      </c>
      <c r="M12" s="18" t="s">
        <v>74</v>
      </c>
      <c r="N12" s="66" t="str">
        <f t="shared" si="14"/>
        <v>3</v>
      </c>
      <c r="O12" s="17" t="s">
        <v>2</v>
      </c>
      <c r="P12" s="18" t="s">
        <v>74</v>
      </c>
      <c r="Q12" s="19" t="str">
        <f t="shared" si="15"/>
        <v>2</v>
      </c>
      <c r="R12" s="17" t="s">
        <v>2</v>
      </c>
      <c r="S12" s="18" t="s">
        <v>19</v>
      </c>
      <c r="T12" s="19" t="str">
        <f t="shared" si="16"/>
        <v>5</v>
      </c>
      <c r="U12" s="17" t="s">
        <v>19</v>
      </c>
      <c r="V12" s="18" t="s">
        <v>74</v>
      </c>
      <c r="W12" s="66">
        <f t="shared" si="4"/>
        <v>0</v>
      </c>
      <c r="X12" s="17" t="s">
        <v>19</v>
      </c>
      <c r="Y12" s="18" t="s">
        <v>19</v>
      </c>
      <c r="Z12" s="19">
        <f t="shared" si="17"/>
        <v>0</v>
      </c>
      <c r="AA12" s="17" t="s">
        <v>19</v>
      </c>
      <c r="AB12" s="18" t="s">
        <v>74</v>
      </c>
      <c r="AC12" s="19">
        <f t="shared" si="18"/>
        <v>0</v>
      </c>
      <c r="AD12" s="28"/>
      <c r="AE12" s="26"/>
      <c r="AF12" s="19"/>
      <c r="AG12" s="21">
        <f t="shared" si="19"/>
        <v>18</v>
      </c>
      <c r="AH12" s="22">
        <f>'22.Spieltag'!AJ12</f>
        <v>269</v>
      </c>
      <c r="AI12" s="29">
        <f>'22.Spieltag'!AK12</f>
        <v>1</v>
      </c>
      <c r="AJ12" s="24">
        <f t="shared" si="20"/>
        <v>287</v>
      </c>
      <c r="AK12" s="25">
        <f t="shared" si="9"/>
        <v>1</v>
      </c>
      <c r="AL12" s="1"/>
    </row>
    <row r="13" spans="1:42" ht="24.9" customHeight="1" thickBot="1">
      <c r="A13" s="29">
        <f t="shared" si="10"/>
        <v>10</v>
      </c>
      <c r="B13" s="21" t="s">
        <v>75</v>
      </c>
      <c r="C13" s="17" t="s">
        <v>74</v>
      </c>
      <c r="D13" s="18" t="s">
        <v>19</v>
      </c>
      <c r="E13" s="19">
        <f t="shared" si="11"/>
        <v>0</v>
      </c>
      <c r="F13" s="17" t="s">
        <v>76</v>
      </c>
      <c r="G13" s="18" t="s">
        <v>19</v>
      </c>
      <c r="H13" s="85">
        <f t="shared" si="12"/>
        <v>0</v>
      </c>
      <c r="I13" s="17" t="s">
        <v>2</v>
      </c>
      <c r="J13" s="18" t="s">
        <v>76</v>
      </c>
      <c r="K13" s="19" t="str">
        <f t="shared" si="13"/>
        <v>2</v>
      </c>
      <c r="L13" s="17" t="s">
        <v>2</v>
      </c>
      <c r="M13" s="18" t="s">
        <v>74</v>
      </c>
      <c r="N13" s="66" t="str">
        <f t="shared" si="14"/>
        <v>3</v>
      </c>
      <c r="O13" s="17" t="s">
        <v>19</v>
      </c>
      <c r="P13" s="18" t="s">
        <v>74</v>
      </c>
      <c r="Q13" s="19" t="str">
        <f t="shared" si="15"/>
        <v>2</v>
      </c>
      <c r="R13" s="17" t="s">
        <v>19</v>
      </c>
      <c r="S13" s="18" t="s">
        <v>74</v>
      </c>
      <c r="T13" s="19" t="str">
        <f t="shared" si="16"/>
        <v>3</v>
      </c>
      <c r="U13" s="17" t="s">
        <v>19</v>
      </c>
      <c r="V13" s="18" t="s">
        <v>74</v>
      </c>
      <c r="W13" s="66">
        <f t="shared" si="4"/>
        <v>0</v>
      </c>
      <c r="X13" s="17" t="s">
        <v>74</v>
      </c>
      <c r="Y13" s="18" t="s">
        <v>74</v>
      </c>
      <c r="Z13" s="19">
        <f t="shared" si="17"/>
        <v>0</v>
      </c>
      <c r="AA13" s="17" t="s">
        <v>19</v>
      </c>
      <c r="AB13" s="18" t="s">
        <v>74</v>
      </c>
      <c r="AC13" s="19">
        <f t="shared" si="18"/>
        <v>0</v>
      </c>
      <c r="AD13" s="27"/>
      <c r="AE13" s="26"/>
      <c r="AF13" s="19"/>
      <c r="AG13" s="21">
        <f t="shared" si="19"/>
        <v>10</v>
      </c>
      <c r="AH13" s="22">
        <f>'22.Spieltag'!AJ13</f>
        <v>242</v>
      </c>
      <c r="AI13" s="29">
        <f>'22.Spieltag'!AK13</f>
        <v>10</v>
      </c>
      <c r="AJ13" s="24">
        <f t="shared" si="20"/>
        <v>252</v>
      </c>
      <c r="AK13" s="25">
        <f t="shared" si="9"/>
        <v>10</v>
      </c>
      <c r="AL13" s="1"/>
    </row>
    <row r="14" spans="1:42" ht="24.9" customHeight="1" thickBot="1">
      <c r="A14" s="29">
        <f t="shared" si="10"/>
        <v>5</v>
      </c>
      <c r="B14" s="21" t="s">
        <v>93</v>
      </c>
      <c r="C14" s="17" t="s">
        <v>74</v>
      </c>
      <c r="D14" s="18" t="s">
        <v>2</v>
      </c>
      <c r="E14" s="19">
        <f t="shared" si="11"/>
        <v>0</v>
      </c>
      <c r="F14" s="17" t="s">
        <v>74</v>
      </c>
      <c r="G14" s="18" t="s">
        <v>2</v>
      </c>
      <c r="H14" s="85">
        <f t="shared" si="12"/>
        <v>0</v>
      </c>
      <c r="I14" s="17" t="s">
        <v>77</v>
      </c>
      <c r="J14" s="18" t="s">
        <v>76</v>
      </c>
      <c r="K14" s="19" t="str">
        <f t="shared" si="13"/>
        <v>3</v>
      </c>
      <c r="L14" s="17" t="s">
        <v>19</v>
      </c>
      <c r="M14" s="18" t="s">
        <v>76</v>
      </c>
      <c r="N14" s="66" t="str">
        <f t="shared" si="14"/>
        <v>5</v>
      </c>
      <c r="O14" s="17" t="s">
        <v>2</v>
      </c>
      <c r="P14" s="18" t="s">
        <v>74</v>
      </c>
      <c r="Q14" s="19" t="str">
        <f t="shared" si="15"/>
        <v>2</v>
      </c>
      <c r="R14" s="17" t="s">
        <v>19</v>
      </c>
      <c r="S14" s="18" t="s">
        <v>74</v>
      </c>
      <c r="T14" s="19" t="str">
        <f t="shared" si="16"/>
        <v>3</v>
      </c>
      <c r="U14" s="17" t="s">
        <v>19</v>
      </c>
      <c r="V14" s="18" t="s">
        <v>74</v>
      </c>
      <c r="W14" s="66">
        <f t="shared" si="4"/>
        <v>0</v>
      </c>
      <c r="X14" s="17" t="s">
        <v>19</v>
      </c>
      <c r="Y14" s="18" t="s">
        <v>19</v>
      </c>
      <c r="Z14" s="19">
        <f t="shared" si="17"/>
        <v>0</v>
      </c>
      <c r="AA14" s="17" t="s">
        <v>74</v>
      </c>
      <c r="AB14" s="18" t="s">
        <v>2</v>
      </c>
      <c r="AC14" s="19" t="str">
        <f t="shared" si="18"/>
        <v>2</v>
      </c>
      <c r="AD14" s="28"/>
      <c r="AE14" s="26"/>
      <c r="AF14" s="19"/>
      <c r="AG14" s="21">
        <f t="shared" si="19"/>
        <v>15</v>
      </c>
      <c r="AH14" s="22">
        <f>'22.Spieltag'!AJ14</f>
        <v>249</v>
      </c>
      <c r="AI14" s="29">
        <f>'22.Spieltag'!AK14</f>
        <v>5</v>
      </c>
      <c r="AJ14" s="24">
        <f t="shared" si="20"/>
        <v>264</v>
      </c>
      <c r="AK14" s="25">
        <f t="shared" si="9"/>
        <v>5</v>
      </c>
      <c r="AL14" s="1"/>
    </row>
    <row r="15" spans="1:42" ht="24.9" customHeight="1" thickBot="1">
      <c r="A15" s="29">
        <f t="shared" si="10"/>
        <v>13</v>
      </c>
      <c r="B15" s="21" t="s">
        <v>81</v>
      </c>
      <c r="C15" s="17" t="s">
        <v>76</v>
      </c>
      <c r="D15" s="18" t="s">
        <v>19</v>
      </c>
      <c r="E15" s="19">
        <f t="shared" ref="E15" si="21">IF(OR(EXACT($C$7,C15)*(EXACT($D$7,D15)))=TRUE,$AO$9,IF(($D$7-$C$7=D15-C15),$AO$8,IF(OR(EXACT($C$7&gt;$D$7,C15&gt;D15)*EXACT($C$7=$D$7,C15=D15)*EXACT($C$7&lt;$D$7,C15&lt;D15)),$AO$7,0)))</f>
        <v>0</v>
      </c>
      <c r="F15" s="17" t="s">
        <v>76</v>
      </c>
      <c r="G15" s="18" t="s">
        <v>74</v>
      </c>
      <c r="H15" s="85">
        <f t="shared" ref="H15" si="22">IF(OR(EXACT($F$7,F15)*(EXACT($G$7,G15)))=TRUE,$AO$9,IF(($G$7-$F$7=G15-F15),$AO$8,IF(OR(EXACT($F$7&gt;$G$7,F15&gt;G15)*EXACT($F$7=$G$7,F15=G15)*EXACT($F$7&lt;$G$7,F15&lt;G15)),$AO$7,0)))*2*2</f>
        <v>0</v>
      </c>
      <c r="I15" s="17" t="s">
        <v>77</v>
      </c>
      <c r="J15" s="18" t="s">
        <v>76</v>
      </c>
      <c r="K15" s="19" t="str">
        <f t="shared" ref="K15" si="23">IF(OR(EXACT($I$7,I15)*(EXACT($J$7,J15)))=TRUE,$AO$9,IF(($J$7-$I$7=J15-I15),$AO$8,IF(OR(EXACT($I$7&gt;$J$7,I15&gt;J15)*EXACT($I$7=$J$7,I15=J15)*EXACT($I$7&lt;$J$7,I15&lt;J15)),$AO$7,0)))</f>
        <v>3</v>
      </c>
      <c r="L15" s="17" t="s">
        <v>19</v>
      </c>
      <c r="M15" s="18" t="s">
        <v>76</v>
      </c>
      <c r="N15" s="66" t="str">
        <f t="shared" ref="N15" si="24">IF(OR(EXACT($L$7,L15)*(EXACT($M$7,M15)))=TRUE,$AO$9,IF(($M$7-$L$7=M15-L15),$AO$8,IF(OR(EXACT($L$7&gt;$M$7,L15&gt;M15)*EXACT($L$7=$M$7,L15=M15)*EXACT($L$7&lt;$M$7,L15&lt;M15)),$AO$7,0)))</f>
        <v>5</v>
      </c>
      <c r="O15" s="17" t="s">
        <v>77</v>
      </c>
      <c r="P15" s="18" t="s">
        <v>76</v>
      </c>
      <c r="Q15" s="19" t="str">
        <f t="shared" ref="Q15" si="25">IF(OR(EXACT($O$7,O15)*(EXACT($P$7,P15)))=TRUE,$AO$9,IF(($P$7-$O$7=P15-O15),$AO$8,IF(OR(EXACT($O$7&gt;$P$7,O15&gt;P15)*EXACT($O$7=$P$7,O15=P15)*EXACT($O$7&lt;$P$7,O15&lt;P15)),$AO$7,0)))</f>
        <v>2</v>
      </c>
      <c r="R15" s="17" t="s">
        <v>19</v>
      </c>
      <c r="S15" s="18" t="s">
        <v>74</v>
      </c>
      <c r="T15" s="19" t="str">
        <f t="shared" ref="T15" si="26">IF(OR(EXACT($R$7,R15)*(EXACT($S$7,S15)))=TRUE,$AO$9,IF(($S$7-$R$7=S15-R15),$AO$8,IF(OR(EXACT($R$7&gt;$S$7,R15&gt;S15)*EXACT($R$7=$S$7,R15=S15)*EXACT($R$7&lt;$S$7,R15&lt;S15)),$AO$7,0)))</f>
        <v>3</v>
      </c>
      <c r="U15" s="17" t="s">
        <v>74</v>
      </c>
      <c r="V15" s="18" t="s">
        <v>19</v>
      </c>
      <c r="W15" s="66">
        <f t="shared" ref="W15" si="27">IF(OR(EXACT($U$7,U15)*(EXACT($V$7,V15)))=TRUE,$AO$9,IF(($V$7-$U$7=V15-U15),$AO$8,IF(OR(EXACT($U$7&gt;$V$7,U15&gt;V15)*EXACT($U$7=$V$7,U15=V15)*EXACT($U$7&lt;$V$7,U15&lt;V15)),$AO$7,0)))</f>
        <v>0</v>
      </c>
      <c r="X15" s="17" t="s">
        <v>19</v>
      </c>
      <c r="Y15" s="18" t="s">
        <v>74</v>
      </c>
      <c r="Z15" s="19">
        <f t="shared" ref="Z15" si="28">IF(OR(EXACT($X$7,X15)*(EXACT($Y$7,Y15)))=TRUE,$AO$9,IF(($Y$7-$X$7=Y15-X15),$AO$8,IF(OR(EXACT($X$7&gt;$Y$7,X15&gt;Y15)*EXACT($X$7=$Y$7,X15=Y15)*EXACT($X$7&lt;$Y$7,X15&lt;Y15)),$AO$7,0)))</f>
        <v>0</v>
      </c>
      <c r="AA15" s="17" t="s">
        <v>19</v>
      </c>
      <c r="AB15" s="18" t="s">
        <v>76</v>
      </c>
      <c r="AC15" s="19">
        <f t="shared" si="18"/>
        <v>0</v>
      </c>
      <c r="AD15" s="28"/>
      <c r="AE15" s="26"/>
      <c r="AF15" s="19"/>
      <c r="AG15" s="21">
        <f t="shared" si="19"/>
        <v>13</v>
      </c>
      <c r="AH15" s="22">
        <f>'22.Spieltag'!AJ15</f>
        <v>224</v>
      </c>
      <c r="AI15" s="29">
        <f>'22.Spieltag'!AK15</f>
        <v>12</v>
      </c>
      <c r="AJ15" s="24">
        <f t="shared" si="20"/>
        <v>237</v>
      </c>
      <c r="AK15" s="25">
        <f t="shared" si="9"/>
        <v>13</v>
      </c>
      <c r="AL15" s="1"/>
    </row>
    <row r="16" spans="1:42" ht="24.9" customHeight="1" thickBot="1">
      <c r="A16" s="29">
        <f t="shared" si="10"/>
        <v>6</v>
      </c>
      <c r="B16" s="21" t="s">
        <v>87</v>
      </c>
      <c r="C16" s="17" t="s">
        <v>74</v>
      </c>
      <c r="D16" s="18" t="s">
        <v>2</v>
      </c>
      <c r="E16" s="19">
        <f t="shared" si="11"/>
        <v>0</v>
      </c>
      <c r="F16" s="17" t="s">
        <v>74</v>
      </c>
      <c r="G16" s="18" t="s">
        <v>74</v>
      </c>
      <c r="H16" s="85">
        <f t="shared" si="12"/>
        <v>0</v>
      </c>
      <c r="I16" s="17" t="s">
        <v>77</v>
      </c>
      <c r="J16" s="18" t="s">
        <v>76</v>
      </c>
      <c r="K16" s="19" t="str">
        <f t="shared" si="13"/>
        <v>3</v>
      </c>
      <c r="L16" s="17" t="s">
        <v>19</v>
      </c>
      <c r="M16" s="18" t="s">
        <v>76</v>
      </c>
      <c r="N16" s="66" t="str">
        <f t="shared" si="14"/>
        <v>5</v>
      </c>
      <c r="O16" s="17" t="s">
        <v>2</v>
      </c>
      <c r="P16" s="18" t="s">
        <v>74</v>
      </c>
      <c r="Q16" s="19" t="str">
        <f t="shared" si="15"/>
        <v>2</v>
      </c>
      <c r="R16" s="17" t="s">
        <v>19</v>
      </c>
      <c r="S16" s="18" t="s">
        <v>74</v>
      </c>
      <c r="T16" s="19" t="str">
        <f t="shared" si="16"/>
        <v>3</v>
      </c>
      <c r="U16" s="17" t="s">
        <v>74</v>
      </c>
      <c r="V16" s="18" t="s">
        <v>74</v>
      </c>
      <c r="W16" s="66" t="str">
        <f t="shared" si="4"/>
        <v>5</v>
      </c>
      <c r="X16" s="17" t="s">
        <v>19</v>
      </c>
      <c r="Y16" s="18" t="s">
        <v>74</v>
      </c>
      <c r="Z16" s="19">
        <f t="shared" si="17"/>
        <v>0</v>
      </c>
      <c r="AA16" s="17" t="s">
        <v>2</v>
      </c>
      <c r="AB16" s="18" t="s">
        <v>74</v>
      </c>
      <c r="AC16" s="19">
        <f t="shared" si="18"/>
        <v>0</v>
      </c>
      <c r="AD16" s="28"/>
      <c r="AE16" s="26"/>
      <c r="AF16" s="19"/>
      <c r="AG16" s="21">
        <f t="shared" si="19"/>
        <v>18</v>
      </c>
      <c r="AH16" s="22">
        <f>'22.Spieltag'!AJ16</f>
        <v>245</v>
      </c>
      <c r="AI16" s="29">
        <f>'22.Spieltag'!AK16</f>
        <v>8</v>
      </c>
      <c r="AJ16" s="24">
        <f t="shared" si="20"/>
        <v>263</v>
      </c>
      <c r="AK16" s="25">
        <f t="shared" si="9"/>
        <v>6</v>
      </c>
      <c r="AL16" s="1"/>
    </row>
    <row r="17" spans="1:38" ht="24.9" customHeight="1" thickBot="1">
      <c r="A17" s="29">
        <f t="shared" si="10"/>
        <v>15</v>
      </c>
      <c r="B17" s="21" t="s">
        <v>80</v>
      </c>
      <c r="C17" s="17" t="s">
        <v>74</v>
      </c>
      <c r="D17" s="18" t="s">
        <v>2</v>
      </c>
      <c r="E17" s="19">
        <f t="shared" si="11"/>
        <v>0</v>
      </c>
      <c r="F17" s="17" t="s">
        <v>76</v>
      </c>
      <c r="G17" s="18" t="s">
        <v>74</v>
      </c>
      <c r="H17" s="85">
        <f t="shared" si="12"/>
        <v>0</v>
      </c>
      <c r="I17" s="17" t="s">
        <v>2</v>
      </c>
      <c r="J17" s="18" t="s">
        <v>76</v>
      </c>
      <c r="K17" s="19" t="str">
        <f t="shared" si="13"/>
        <v>2</v>
      </c>
      <c r="L17" s="17" t="s">
        <v>19</v>
      </c>
      <c r="M17" s="18" t="s">
        <v>74</v>
      </c>
      <c r="N17" s="66" t="str">
        <f t="shared" si="14"/>
        <v>2</v>
      </c>
      <c r="O17" s="17" t="s">
        <v>77</v>
      </c>
      <c r="P17" s="18" t="s">
        <v>74</v>
      </c>
      <c r="Q17" s="19" t="str">
        <f t="shared" si="15"/>
        <v>3</v>
      </c>
      <c r="R17" s="17" t="s">
        <v>20</v>
      </c>
      <c r="S17" s="18" t="s">
        <v>19</v>
      </c>
      <c r="T17" s="19" t="str">
        <f t="shared" si="16"/>
        <v>2</v>
      </c>
      <c r="U17" s="17" t="s">
        <v>19</v>
      </c>
      <c r="V17" s="18" t="s">
        <v>74</v>
      </c>
      <c r="W17" s="66">
        <f t="shared" si="4"/>
        <v>0</v>
      </c>
      <c r="X17" s="17" t="s">
        <v>76</v>
      </c>
      <c r="Y17" s="18" t="s">
        <v>76</v>
      </c>
      <c r="Z17" s="19">
        <f t="shared" si="17"/>
        <v>0</v>
      </c>
      <c r="AA17" s="17" t="s">
        <v>19</v>
      </c>
      <c r="AB17" s="18" t="s">
        <v>74</v>
      </c>
      <c r="AC17" s="19">
        <f t="shared" si="18"/>
        <v>0</v>
      </c>
      <c r="AD17" s="28"/>
      <c r="AE17" s="26"/>
      <c r="AF17" s="19"/>
      <c r="AG17" s="21">
        <f t="shared" si="19"/>
        <v>9</v>
      </c>
      <c r="AH17" s="22">
        <f>'22.Spieltag'!AJ17</f>
        <v>215</v>
      </c>
      <c r="AI17" s="29">
        <f>'22.Spieltag'!AK17</f>
        <v>15</v>
      </c>
      <c r="AJ17" s="24">
        <f t="shared" si="20"/>
        <v>224</v>
      </c>
      <c r="AK17" s="25">
        <f t="shared" si="9"/>
        <v>15</v>
      </c>
      <c r="AL17" s="1"/>
    </row>
    <row r="18" spans="1:38" ht="24.9" customHeight="1" thickBot="1">
      <c r="A18" s="29">
        <f t="shared" si="10"/>
        <v>19</v>
      </c>
      <c r="B18" s="21" t="s">
        <v>84</v>
      </c>
      <c r="C18" s="17"/>
      <c r="D18" s="18"/>
      <c r="E18" s="19"/>
      <c r="F18" s="17" t="s">
        <v>74</v>
      </c>
      <c r="G18" s="18" t="s">
        <v>2</v>
      </c>
      <c r="H18" s="85">
        <f t="shared" si="12"/>
        <v>0</v>
      </c>
      <c r="I18" s="17" t="s">
        <v>77</v>
      </c>
      <c r="J18" s="18" t="s">
        <v>76</v>
      </c>
      <c r="K18" s="19" t="str">
        <f t="shared" si="13"/>
        <v>3</v>
      </c>
      <c r="L18" s="17" t="s">
        <v>19</v>
      </c>
      <c r="M18" s="18" t="s">
        <v>76</v>
      </c>
      <c r="N18" s="66" t="str">
        <f t="shared" si="14"/>
        <v>5</v>
      </c>
      <c r="O18" s="17" t="s">
        <v>2</v>
      </c>
      <c r="P18" s="18" t="s">
        <v>76</v>
      </c>
      <c r="Q18" s="19" t="str">
        <f t="shared" si="15"/>
        <v>5</v>
      </c>
      <c r="R18" s="17" t="s">
        <v>19</v>
      </c>
      <c r="S18" s="18" t="s">
        <v>74</v>
      </c>
      <c r="T18" s="19" t="str">
        <f t="shared" si="16"/>
        <v>3</v>
      </c>
      <c r="U18" s="17" t="s">
        <v>19</v>
      </c>
      <c r="V18" s="18" t="s">
        <v>74</v>
      </c>
      <c r="W18" s="66">
        <f t="shared" si="4"/>
        <v>0</v>
      </c>
      <c r="X18" s="17" t="s">
        <v>74</v>
      </c>
      <c r="Y18" s="18" t="s">
        <v>74</v>
      </c>
      <c r="Z18" s="19">
        <f t="shared" si="17"/>
        <v>0</v>
      </c>
      <c r="AA18" s="17" t="s">
        <v>76</v>
      </c>
      <c r="AB18" s="18" t="s">
        <v>74</v>
      </c>
      <c r="AC18" s="19" t="str">
        <f t="shared" si="18"/>
        <v>3</v>
      </c>
      <c r="AD18" s="28"/>
      <c r="AE18" s="26"/>
      <c r="AF18" s="19"/>
      <c r="AG18" s="21">
        <f t="shared" si="19"/>
        <v>19</v>
      </c>
      <c r="AH18" s="22">
        <f>'22.Spieltag'!AJ18</f>
        <v>141</v>
      </c>
      <c r="AI18" s="29">
        <f>'22.Spieltag'!AK18</f>
        <v>20</v>
      </c>
      <c r="AJ18" s="24">
        <f t="shared" si="20"/>
        <v>160</v>
      </c>
      <c r="AK18" s="25">
        <f t="shared" si="9"/>
        <v>19</v>
      </c>
      <c r="AL18" s="1"/>
    </row>
    <row r="19" spans="1:38" ht="24.9" customHeight="1" thickBot="1">
      <c r="A19" s="29">
        <f t="shared" si="10"/>
        <v>12</v>
      </c>
      <c r="B19" s="21" t="s">
        <v>89</v>
      </c>
      <c r="C19" s="17" t="s">
        <v>74</v>
      </c>
      <c r="D19" s="18" t="s">
        <v>2</v>
      </c>
      <c r="E19" s="19">
        <f t="shared" si="11"/>
        <v>0</v>
      </c>
      <c r="F19" s="17" t="s">
        <v>76</v>
      </c>
      <c r="G19" s="18" t="s">
        <v>74</v>
      </c>
      <c r="H19" s="85">
        <f t="shared" si="12"/>
        <v>0</v>
      </c>
      <c r="I19" s="17" t="s">
        <v>2</v>
      </c>
      <c r="J19" s="18" t="s">
        <v>74</v>
      </c>
      <c r="K19" s="19" t="str">
        <f t="shared" si="13"/>
        <v>2</v>
      </c>
      <c r="L19" s="17" t="s">
        <v>19</v>
      </c>
      <c r="M19" s="18" t="s">
        <v>74</v>
      </c>
      <c r="N19" s="66" t="str">
        <f t="shared" si="14"/>
        <v>2</v>
      </c>
      <c r="O19" s="17" t="s">
        <v>74</v>
      </c>
      <c r="P19" s="18" t="s">
        <v>76</v>
      </c>
      <c r="Q19" s="19" t="str">
        <f t="shared" si="15"/>
        <v>2</v>
      </c>
      <c r="R19" s="17" t="s">
        <v>19</v>
      </c>
      <c r="S19" s="18" t="s">
        <v>74</v>
      </c>
      <c r="T19" s="19" t="str">
        <f t="shared" si="16"/>
        <v>3</v>
      </c>
      <c r="U19" s="17" t="s">
        <v>74</v>
      </c>
      <c r="V19" s="18" t="s">
        <v>74</v>
      </c>
      <c r="W19" s="66" t="str">
        <f t="shared" si="4"/>
        <v>5</v>
      </c>
      <c r="X19" s="17" t="s">
        <v>74</v>
      </c>
      <c r="Y19" s="18" t="s">
        <v>19</v>
      </c>
      <c r="Z19" s="19" t="str">
        <f t="shared" si="17"/>
        <v>3</v>
      </c>
      <c r="AA19" s="17" t="s">
        <v>2</v>
      </c>
      <c r="AB19" s="18" t="s">
        <v>74</v>
      </c>
      <c r="AC19" s="19">
        <f t="shared" si="18"/>
        <v>0</v>
      </c>
      <c r="AD19" s="28"/>
      <c r="AE19" s="26"/>
      <c r="AF19" s="19"/>
      <c r="AG19" s="21">
        <f t="shared" si="19"/>
        <v>17</v>
      </c>
      <c r="AH19" s="22">
        <f>'22.Spieltag'!AJ19</f>
        <v>222</v>
      </c>
      <c r="AI19" s="29">
        <f>'22.Spieltag'!AK19</f>
        <v>13</v>
      </c>
      <c r="AJ19" s="24">
        <f t="shared" si="20"/>
        <v>239</v>
      </c>
      <c r="AK19" s="25">
        <f t="shared" si="9"/>
        <v>12</v>
      </c>
      <c r="AL19" s="1"/>
    </row>
    <row r="20" spans="1:38" ht="24.9" customHeight="1" thickBot="1">
      <c r="A20" s="29">
        <f t="shared" si="10"/>
        <v>14</v>
      </c>
      <c r="B20" s="21" t="s">
        <v>83</v>
      </c>
      <c r="C20" s="17" t="s">
        <v>74</v>
      </c>
      <c r="D20" s="18" t="s">
        <v>19</v>
      </c>
      <c r="E20" s="19">
        <f t="shared" si="11"/>
        <v>0</v>
      </c>
      <c r="F20" s="17" t="s">
        <v>76</v>
      </c>
      <c r="G20" s="18" t="s">
        <v>19</v>
      </c>
      <c r="H20" s="85">
        <f t="shared" si="12"/>
        <v>0</v>
      </c>
      <c r="I20" s="17" t="s">
        <v>77</v>
      </c>
      <c r="J20" s="18" t="s">
        <v>76</v>
      </c>
      <c r="K20" s="19" t="str">
        <f t="shared" si="13"/>
        <v>3</v>
      </c>
      <c r="L20" s="17" t="s">
        <v>2</v>
      </c>
      <c r="M20" s="18" t="s">
        <v>74</v>
      </c>
      <c r="N20" s="66" t="str">
        <f t="shared" si="14"/>
        <v>3</v>
      </c>
      <c r="O20" s="17" t="s">
        <v>19</v>
      </c>
      <c r="P20" s="18" t="s">
        <v>74</v>
      </c>
      <c r="Q20" s="19" t="str">
        <f t="shared" si="15"/>
        <v>2</v>
      </c>
      <c r="R20" s="17" t="s">
        <v>2</v>
      </c>
      <c r="S20" s="18" t="s">
        <v>76</v>
      </c>
      <c r="T20" s="19" t="str">
        <f t="shared" si="16"/>
        <v>2</v>
      </c>
      <c r="U20" s="17" t="s">
        <v>76</v>
      </c>
      <c r="V20" s="18" t="s">
        <v>76</v>
      </c>
      <c r="W20" s="66" t="str">
        <f t="shared" si="4"/>
        <v>3</v>
      </c>
      <c r="X20" s="17" t="s">
        <v>74</v>
      </c>
      <c r="Y20" s="18" t="s">
        <v>74</v>
      </c>
      <c r="Z20" s="19">
        <f t="shared" si="17"/>
        <v>0</v>
      </c>
      <c r="AA20" s="17" t="s">
        <v>74</v>
      </c>
      <c r="AB20" s="18" t="s">
        <v>74</v>
      </c>
      <c r="AC20" s="19">
        <f t="shared" si="18"/>
        <v>0</v>
      </c>
      <c r="AD20" s="28"/>
      <c r="AE20" s="26"/>
      <c r="AF20" s="19"/>
      <c r="AG20" s="21">
        <f t="shared" si="19"/>
        <v>13</v>
      </c>
      <c r="AH20" s="22">
        <f>'22.Spieltag'!AJ20</f>
        <v>218</v>
      </c>
      <c r="AI20" s="29">
        <f>'22.Spieltag'!AK20</f>
        <v>14</v>
      </c>
      <c r="AJ20" s="24">
        <f t="shared" si="20"/>
        <v>231</v>
      </c>
      <c r="AK20" s="25">
        <f t="shared" si="9"/>
        <v>14</v>
      </c>
      <c r="AL20" s="1"/>
    </row>
    <row r="21" spans="1:38" ht="24.9" customHeight="1" thickBot="1">
      <c r="A21" s="29">
        <f t="shared" si="10"/>
        <v>4</v>
      </c>
      <c r="B21" s="21" t="s">
        <v>86</v>
      </c>
      <c r="C21" s="17" t="s">
        <v>74</v>
      </c>
      <c r="D21" s="18" t="s">
        <v>19</v>
      </c>
      <c r="E21" s="19">
        <f t="shared" si="11"/>
        <v>0</v>
      </c>
      <c r="F21" s="17" t="s">
        <v>74</v>
      </c>
      <c r="G21" s="18" t="s">
        <v>19</v>
      </c>
      <c r="H21" s="85">
        <f t="shared" si="12"/>
        <v>0</v>
      </c>
      <c r="I21" s="17" t="s">
        <v>2</v>
      </c>
      <c r="J21" s="18" t="s">
        <v>76</v>
      </c>
      <c r="K21" s="19" t="str">
        <f t="shared" si="13"/>
        <v>2</v>
      </c>
      <c r="L21" s="17" t="s">
        <v>19</v>
      </c>
      <c r="M21" s="18" t="s">
        <v>76</v>
      </c>
      <c r="N21" s="66" t="str">
        <f t="shared" si="14"/>
        <v>5</v>
      </c>
      <c r="O21" s="17" t="s">
        <v>19</v>
      </c>
      <c r="P21" s="18" t="s">
        <v>76</v>
      </c>
      <c r="Q21" s="19" t="str">
        <f t="shared" si="15"/>
        <v>2</v>
      </c>
      <c r="R21" s="17" t="s">
        <v>19</v>
      </c>
      <c r="S21" s="18" t="s">
        <v>74</v>
      </c>
      <c r="T21" s="19" t="str">
        <f t="shared" si="16"/>
        <v>3</v>
      </c>
      <c r="U21" s="17" t="s">
        <v>74</v>
      </c>
      <c r="V21" s="18" t="s">
        <v>74</v>
      </c>
      <c r="W21" s="66" t="str">
        <f t="shared" si="4"/>
        <v>5</v>
      </c>
      <c r="X21" s="17" t="s">
        <v>74</v>
      </c>
      <c r="Y21" s="18" t="s">
        <v>74</v>
      </c>
      <c r="Z21" s="19">
        <f t="shared" si="17"/>
        <v>0</v>
      </c>
      <c r="AA21" s="17" t="s">
        <v>74</v>
      </c>
      <c r="AB21" s="18" t="s">
        <v>74</v>
      </c>
      <c r="AC21" s="19">
        <f t="shared" si="18"/>
        <v>0</v>
      </c>
      <c r="AD21" s="28"/>
      <c r="AE21" s="26"/>
      <c r="AF21" s="19"/>
      <c r="AG21" s="21">
        <f t="shared" si="19"/>
        <v>17</v>
      </c>
      <c r="AH21" s="22">
        <f>'22.Spieltag'!AJ21</f>
        <v>253</v>
      </c>
      <c r="AI21" s="29">
        <f>'22.Spieltag'!AK21</f>
        <v>4</v>
      </c>
      <c r="AJ21" s="24">
        <f t="shared" si="20"/>
        <v>270</v>
      </c>
      <c r="AK21" s="25">
        <f t="shared" si="9"/>
        <v>4</v>
      </c>
      <c r="AL21" s="1"/>
    </row>
    <row r="22" spans="1:38" ht="24.9" customHeight="1" thickBot="1">
      <c r="A22" s="29">
        <f t="shared" si="10"/>
        <v>16</v>
      </c>
      <c r="B22" s="21" t="s">
        <v>96</v>
      </c>
      <c r="C22" s="17" t="s">
        <v>76</v>
      </c>
      <c r="D22" s="18" t="s">
        <v>19</v>
      </c>
      <c r="E22" s="19">
        <f t="shared" si="11"/>
        <v>0</v>
      </c>
      <c r="F22" s="17" t="s">
        <v>74</v>
      </c>
      <c r="G22" s="18" t="s">
        <v>19</v>
      </c>
      <c r="H22" s="85">
        <f t="shared" si="12"/>
        <v>0</v>
      </c>
      <c r="I22" s="17" t="s">
        <v>99</v>
      </c>
      <c r="J22" s="18" t="s">
        <v>76</v>
      </c>
      <c r="K22" s="19" t="str">
        <f t="shared" si="13"/>
        <v>2</v>
      </c>
      <c r="L22" s="17" t="s">
        <v>76</v>
      </c>
      <c r="M22" s="18" t="s">
        <v>76</v>
      </c>
      <c r="N22" s="66">
        <f t="shared" si="14"/>
        <v>0</v>
      </c>
      <c r="O22" s="17" t="s">
        <v>2</v>
      </c>
      <c r="P22" s="18" t="s">
        <v>74</v>
      </c>
      <c r="Q22" s="19" t="str">
        <f t="shared" si="15"/>
        <v>2</v>
      </c>
      <c r="R22" s="17" t="s">
        <v>19</v>
      </c>
      <c r="S22" s="18" t="s">
        <v>2</v>
      </c>
      <c r="T22" s="19">
        <f t="shared" si="16"/>
        <v>0</v>
      </c>
      <c r="U22" s="17" t="s">
        <v>19</v>
      </c>
      <c r="V22" s="18" t="s">
        <v>74</v>
      </c>
      <c r="W22" s="66">
        <f t="shared" si="4"/>
        <v>0</v>
      </c>
      <c r="X22" s="17" t="s">
        <v>19</v>
      </c>
      <c r="Y22" s="18" t="s">
        <v>19</v>
      </c>
      <c r="Z22" s="19">
        <f t="shared" si="17"/>
        <v>0</v>
      </c>
      <c r="AA22" s="17" t="s">
        <v>2</v>
      </c>
      <c r="AB22" s="18" t="s">
        <v>74</v>
      </c>
      <c r="AC22" s="19">
        <f t="shared" si="18"/>
        <v>0</v>
      </c>
      <c r="AD22" s="28"/>
      <c r="AE22" s="26"/>
      <c r="AF22" s="19"/>
      <c r="AG22" s="21">
        <f t="shared" si="19"/>
        <v>4</v>
      </c>
      <c r="AH22" s="22">
        <f>'22.Spieltag'!AJ22</f>
        <v>214</v>
      </c>
      <c r="AI22" s="29">
        <f>'22.Spieltag'!AK22</f>
        <v>16</v>
      </c>
      <c r="AJ22" s="24">
        <f t="shared" si="20"/>
        <v>218</v>
      </c>
      <c r="AK22" s="25">
        <f t="shared" si="9"/>
        <v>16</v>
      </c>
      <c r="AL22" s="1"/>
    </row>
    <row r="23" spans="1:38" ht="24.9" customHeight="1" thickBot="1">
      <c r="A23" s="29">
        <f t="shared" si="10"/>
        <v>18</v>
      </c>
      <c r="B23" s="21" t="s">
        <v>94</v>
      </c>
      <c r="C23" s="17" t="s">
        <v>76</v>
      </c>
      <c r="D23" s="18" t="s">
        <v>19</v>
      </c>
      <c r="E23" s="19">
        <f t="shared" si="11"/>
        <v>0</v>
      </c>
      <c r="F23" s="17" t="s">
        <v>74</v>
      </c>
      <c r="G23" s="18" t="s">
        <v>19</v>
      </c>
      <c r="H23" s="85">
        <f t="shared" si="12"/>
        <v>0</v>
      </c>
      <c r="I23" s="17" t="s">
        <v>2</v>
      </c>
      <c r="J23" s="18" t="s">
        <v>76</v>
      </c>
      <c r="K23" s="19" t="str">
        <f t="shared" si="13"/>
        <v>2</v>
      </c>
      <c r="L23" s="17" t="s">
        <v>2</v>
      </c>
      <c r="M23" s="18" t="s">
        <v>74</v>
      </c>
      <c r="N23" s="66" t="str">
        <f t="shared" si="14"/>
        <v>3</v>
      </c>
      <c r="O23" s="17" t="s">
        <v>2</v>
      </c>
      <c r="P23" s="18" t="s">
        <v>76</v>
      </c>
      <c r="Q23" s="19" t="str">
        <f t="shared" si="15"/>
        <v>5</v>
      </c>
      <c r="R23" s="17" t="s">
        <v>19</v>
      </c>
      <c r="S23" s="18" t="s">
        <v>2</v>
      </c>
      <c r="T23" s="19">
        <f t="shared" si="16"/>
        <v>0</v>
      </c>
      <c r="U23" s="17" t="s">
        <v>76</v>
      </c>
      <c r="V23" s="18" t="s">
        <v>19</v>
      </c>
      <c r="W23" s="66">
        <f t="shared" si="4"/>
        <v>0</v>
      </c>
      <c r="X23" s="17" t="s">
        <v>74</v>
      </c>
      <c r="Y23" s="18" t="s">
        <v>19</v>
      </c>
      <c r="Z23" s="19" t="str">
        <f t="shared" si="17"/>
        <v>3</v>
      </c>
      <c r="AA23" s="17" t="s">
        <v>2</v>
      </c>
      <c r="AB23" s="18" t="s">
        <v>19</v>
      </c>
      <c r="AC23" s="19">
        <f t="shared" si="18"/>
        <v>0</v>
      </c>
      <c r="AD23" s="28"/>
      <c r="AE23" s="26"/>
      <c r="AF23" s="19"/>
      <c r="AG23" s="21">
        <f t="shared" si="19"/>
        <v>13</v>
      </c>
      <c r="AH23" s="22">
        <f>'22.Spieltag'!AJ23</f>
        <v>187</v>
      </c>
      <c r="AI23" s="29">
        <f>'22.Spieltag'!AK23</f>
        <v>18</v>
      </c>
      <c r="AJ23" s="24">
        <f t="shared" si="20"/>
        <v>200</v>
      </c>
      <c r="AK23" s="25">
        <f t="shared" si="9"/>
        <v>18</v>
      </c>
      <c r="AL23" s="1"/>
    </row>
    <row r="24" spans="1:38" ht="24.9" customHeight="1" thickBot="1">
      <c r="A24" s="29">
        <f t="shared" si="10"/>
        <v>20</v>
      </c>
      <c r="B24" s="21" t="s">
        <v>92</v>
      </c>
      <c r="C24" s="17"/>
      <c r="D24" s="18"/>
      <c r="E24" s="19"/>
      <c r="F24" s="17"/>
      <c r="G24" s="18"/>
      <c r="H24" s="85"/>
      <c r="I24" s="17"/>
      <c r="J24" s="18"/>
      <c r="K24" s="19"/>
      <c r="L24" s="17"/>
      <c r="M24" s="18"/>
      <c r="N24" s="66"/>
      <c r="O24" s="17"/>
      <c r="P24" s="18"/>
      <c r="Q24" s="19"/>
      <c r="R24" s="17"/>
      <c r="S24" s="18"/>
      <c r="T24" s="19"/>
      <c r="U24" s="17"/>
      <c r="V24" s="18"/>
      <c r="W24" s="66"/>
      <c r="X24" s="17"/>
      <c r="Y24" s="18"/>
      <c r="Z24" s="19"/>
      <c r="AA24" s="17"/>
      <c r="AB24" s="18"/>
      <c r="AC24" s="19"/>
      <c r="AD24" s="28"/>
      <c r="AE24" s="26"/>
      <c r="AF24" s="19"/>
      <c r="AG24" s="21">
        <f t="shared" si="19"/>
        <v>0</v>
      </c>
      <c r="AH24" s="22">
        <f>'22.Spieltag'!AJ24</f>
        <v>147</v>
      </c>
      <c r="AI24" s="29">
        <f>'22.Spieltag'!AK24</f>
        <v>19</v>
      </c>
      <c r="AJ24" s="24">
        <f t="shared" si="20"/>
        <v>147</v>
      </c>
      <c r="AK24" s="25">
        <f t="shared" si="9"/>
        <v>20</v>
      </c>
      <c r="AL24" s="1"/>
    </row>
    <row r="25" spans="1:38" ht="24.9" customHeight="1" thickBot="1">
      <c r="A25" s="29">
        <f t="shared" si="10"/>
        <v>8</v>
      </c>
      <c r="B25" s="21" t="s">
        <v>78</v>
      </c>
      <c r="C25" s="17" t="s">
        <v>76</v>
      </c>
      <c r="D25" s="18" t="s">
        <v>19</v>
      </c>
      <c r="E25" s="19">
        <f t="shared" si="11"/>
        <v>0</v>
      </c>
      <c r="F25" s="17" t="s">
        <v>74</v>
      </c>
      <c r="G25" s="18" t="s">
        <v>19</v>
      </c>
      <c r="H25" s="85">
        <f t="shared" si="12"/>
        <v>0</v>
      </c>
      <c r="I25" s="17" t="s">
        <v>2</v>
      </c>
      <c r="J25" s="18" t="s">
        <v>74</v>
      </c>
      <c r="K25" s="19" t="str">
        <f t="shared" si="13"/>
        <v>2</v>
      </c>
      <c r="L25" s="17" t="s">
        <v>2</v>
      </c>
      <c r="M25" s="18" t="s">
        <v>74</v>
      </c>
      <c r="N25" s="66" t="str">
        <f t="shared" si="14"/>
        <v>3</v>
      </c>
      <c r="O25" s="17" t="s">
        <v>77</v>
      </c>
      <c r="P25" s="18" t="s">
        <v>76</v>
      </c>
      <c r="Q25" s="19" t="str">
        <f t="shared" si="15"/>
        <v>2</v>
      </c>
      <c r="R25" s="17" t="s">
        <v>74</v>
      </c>
      <c r="S25" s="18" t="s">
        <v>76</v>
      </c>
      <c r="T25" s="19" t="str">
        <f t="shared" si="16"/>
        <v>3</v>
      </c>
      <c r="U25" s="17" t="s">
        <v>19</v>
      </c>
      <c r="V25" s="18" t="s">
        <v>19</v>
      </c>
      <c r="W25" s="66" t="str">
        <f t="shared" si="4"/>
        <v>3</v>
      </c>
      <c r="X25" s="17" t="s">
        <v>19</v>
      </c>
      <c r="Y25" s="18" t="s">
        <v>76</v>
      </c>
      <c r="Z25" s="19">
        <f t="shared" si="17"/>
        <v>0</v>
      </c>
      <c r="AA25" s="17" t="s">
        <v>19</v>
      </c>
      <c r="AB25" s="18" t="s">
        <v>74</v>
      </c>
      <c r="AC25" s="19">
        <f t="shared" si="18"/>
        <v>0</v>
      </c>
      <c r="AD25" s="28"/>
      <c r="AE25" s="26"/>
      <c r="AF25" s="19"/>
      <c r="AG25" s="21">
        <f t="shared" si="19"/>
        <v>13</v>
      </c>
      <c r="AH25" s="22">
        <f>'22.Spieltag'!AJ25</f>
        <v>243</v>
      </c>
      <c r="AI25" s="29">
        <f>'22.Spieltag'!AK25</f>
        <v>9</v>
      </c>
      <c r="AJ25" s="24">
        <f t="shared" si="20"/>
        <v>256</v>
      </c>
      <c r="AK25" s="25">
        <f t="shared" si="9"/>
        <v>8</v>
      </c>
      <c r="AL25" s="1"/>
    </row>
    <row r="26" spans="1:38" ht="28.2" customHeight="1" thickBot="1">
      <c r="A26" s="29">
        <f t="shared" si="10"/>
        <v>11</v>
      </c>
      <c r="B26" s="21" t="s">
        <v>82</v>
      </c>
      <c r="C26" s="17" t="s">
        <v>74</v>
      </c>
      <c r="D26" s="18" t="s">
        <v>74</v>
      </c>
      <c r="E26" s="19">
        <f t="shared" si="11"/>
        <v>0</v>
      </c>
      <c r="F26" s="17" t="s">
        <v>74</v>
      </c>
      <c r="G26" s="18" t="s">
        <v>19</v>
      </c>
      <c r="H26" s="85">
        <f t="shared" si="12"/>
        <v>0</v>
      </c>
      <c r="I26" s="17" t="s">
        <v>2</v>
      </c>
      <c r="J26" s="18" t="s">
        <v>76</v>
      </c>
      <c r="K26" s="19" t="str">
        <f t="shared" si="13"/>
        <v>2</v>
      </c>
      <c r="L26" s="17" t="s">
        <v>19</v>
      </c>
      <c r="M26" s="18" t="s">
        <v>74</v>
      </c>
      <c r="N26" s="66" t="str">
        <f t="shared" si="14"/>
        <v>2</v>
      </c>
      <c r="O26" s="17" t="s">
        <v>77</v>
      </c>
      <c r="P26" s="18" t="s">
        <v>76</v>
      </c>
      <c r="Q26" s="19" t="str">
        <f t="shared" si="15"/>
        <v>2</v>
      </c>
      <c r="R26" s="17" t="s">
        <v>19</v>
      </c>
      <c r="S26" s="18" t="s">
        <v>74</v>
      </c>
      <c r="T26" s="19" t="str">
        <f t="shared" si="16"/>
        <v>3</v>
      </c>
      <c r="U26" s="17" t="s">
        <v>74</v>
      </c>
      <c r="V26" s="18" t="s">
        <v>74</v>
      </c>
      <c r="W26" s="66" t="str">
        <f t="shared" si="4"/>
        <v>5</v>
      </c>
      <c r="X26" s="17" t="s">
        <v>19</v>
      </c>
      <c r="Y26" s="18" t="s">
        <v>76</v>
      </c>
      <c r="Z26" s="19">
        <f t="shared" si="17"/>
        <v>0</v>
      </c>
      <c r="AA26" s="17" t="s">
        <v>19</v>
      </c>
      <c r="AB26" s="18" t="s">
        <v>74</v>
      </c>
      <c r="AC26" s="19">
        <f t="shared" si="18"/>
        <v>0</v>
      </c>
      <c r="AD26" s="28"/>
      <c r="AE26" s="26"/>
      <c r="AF26" s="19"/>
      <c r="AG26" s="21">
        <f t="shared" ref="AG26" si="29">E26+H26+K26+N26+Q26+T26+W26+Z26+AC26+AF26</f>
        <v>14</v>
      </c>
      <c r="AH26" s="22">
        <f>'22.Spieltag'!AJ26</f>
        <v>228</v>
      </c>
      <c r="AI26" s="29">
        <f>'22.Spieltag'!AK26</f>
        <v>11</v>
      </c>
      <c r="AJ26" s="24">
        <f t="shared" ref="AJ26" si="30">AG26+AH26</f>
        <v>242</v>
      </c>
      <c r="AK26" s="25">
        <f t="shared" si="9"/>
        <v>11</v>
      </c>
      <c r="AL26" s="1"/>
    </row>
    <row r="27" spans="1:38" ht="28.2" customHeight="1" thickBot="1">
      <c r="A27" s="29">
        <f t="shared" ref="A27" si="31">AK27</f>
        <v>7</v>
      </c>
      <c r="B27" s="21" t="s">
        <v>73</v>
      </c>
      <c r="C27" s="17" t="s">
        <v>74</v>
      </c>
      <c r="D27" s="18" t="s">
        <v>19</v>
      </c>
      <c r="E27" s="19">
        <f t="shared" si="11"/>
        <v>0</v>
      </c>
      <c r="F27" s="17" t="s">
        <v>74</v>
      </c>
      <c r="G27" s="18" t="s">
        <v>74</v>
      </c>
      <c r="H27" s="85">
        <f t="shared" si="12"/>
        <v>0</v>
      </c>
      <c r="I27" s="17" t="s">
        <v>20</v>
      </c>
      <c r="J27" s="18" t="s">
        <v>74</v>
      </c>
      <c r="K27" s="19" t="str">
        <f t="shared" si="13"/>
        <v>5</v>
      </c>
      <c r="L27" s="17" t="s">
        <v>19</v>
      </c>
      <c r="M27" s="18" t="s">
        <v>74</v>
      </c>
      <c r="N27" s="66" t="str">
        <f t="shared" si="14"/>
        <v>2</v>
      </c>
      <c r="O27" s="17" t="s">
        <v>2</v>
      </c>
      <c r="P27" s="18" t="s">
        <v>74</v>
      </c>
      <c r="Q27" s="19" t="str">
        <f t="shared" si="15"/>
        <v>2</v>
      </c>
      <c r="R27" s="17" t="s">
        <v>19</v>
      </c>
      <c r="S27" s="18" t="s">
        <v>74</v>
      </c>
      <c r="T27" s="19" t="str">
        <f t="shared" si="16"/>
        <v>3</v>
      </c>
      <c r="U27" s="17" t="s">
        <v>19</v>
      </c>
      <c r="V27" s="18" t="s">
        <v>74</v>
      </c>
      <c r="W27" s="66">
        <f t="shared" si="4"/>
        <v>0</v>
      </c>
      <c r="X27" s="17" t="s">
        <v>19</v>
      </c>
      <c r="Y27" s="18" t="s">
        <v>74</v>
      </c>
      <c r="Z27" s="19">
        <f t="shared" si="17"/>
        <v>0</v>
      </c>
      <c r="AA27" s="17" t="s">
        <v>74</v>
      </c>
      <c r="AB27" s="18" t="s">
        <v>74</v>
      </c>
      <c r="AC27" s="19">
        <f t="shared" si="18"/>
        <v>0</v>
      </c>
      <c r="AD27" s="28"/>
      <c r="AE27" s="26"/>
      <c r="AF27" s="19"/>
      <c r="AG27" s="21">
        <f t="shared" ref="AG27" si="32">E27+H27+K27+N27+Q27+T27+W27+Z27+AC27+AF27</f>
        <v>12</v>
      </c>
      <c r="AH27" s="22">
        <f>'22.Spieltag'!AJ27</f>
        <v>249</v>
      </c>
      <c r="AI27" s="29">
        <f>'22.Spieltag'!AK27</f>
        <v>5</v>
      </c>
      <c r="AJ27" s="24">
        <f t="shared" ref="AJ27" si="33">AG27+AH27</f>
        <v>261</v>
      </c>
      <c r="AK27" s="25">
        <f t="shared" si="9"/>
        <v>7</v>
      </c>
      <c r="AL27" s="1"/>
    </row>
    <row r="28" spans="1:38" ht="28.2" customHeight="1">
      <c r="AL28" s="1"/>
    </row>
    <row r="29" spans="1:38" ht="28.2" customHeight="1">
      <c r="AL29" s="1"/>
    </row>
    <row r="30" spans="1:38" ht="28.2" customHeight="1">
      <c r="AL30" s="1"/>
    </row>
  </sheetData>
  <sortState xmlns:xlrd2="http://schemas.microsoft.com/office/spreadsheetml/2017/richdata2" ref="A8:AK25">
    <sortCondition ref="A8:A25"/>
  </sortState>
  <phoneticPr fontId="0" type="noConversion"/>
  <conditionalFormatting sqref="R4:R5 L4:L5 I4:I5 AB2 C4:C5 O4:O6 Y2:Z2 F4:F5 X4:X6 U4:U5 AA5:AA6">
    <cfRule type="cellIs" dxfId="61" priority="13" operator="equal">
      <formula>"Schalke 04"</formula>
    </cfRule>
  </conditionalFormatting>
  <conditionalFormatting sqref="R4 X4 I6 L4 AA4 O4 F6 R6 U6 L6 C6 I4">
    <cfRule type="cellIs" dxfId="60" priority="11" operator="equal">
      <formula>"Schalke 04"</formula>
    </cfRule>
  </conditionalFormatting>
  <conditionalFormatting sqref="A27">
    <cfRule type="colorScale" priority="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27">
    <cfRule type="colorScale" priority="1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8:B27">
    <cfRule type="expression" dxfId="59" priority="6">
      <formula>($AG8&gt;40)</formula>
    </cfRule>
  </conditionalFormatting>
  <conditionalFormatting sqref="A31:A1048576 A1:A3 A5:A26">
    <cfRule type="colorScale" priority="80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6:AL10">
    <cfRule type="top10" dxfId="58" priority="813" rank="3"/>
  </conditionalFormatting>
  <conditionalFormatting sqref="AI8:AI26">
    <cfRule type="colorScale" priority="122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G1:AG1048576">
    <cfRule type="top10" dxfId="57" priority="1" rank="3"/>
  </conditionalFormatting>
  <pageMargins left="0.19685039370078741" right="0" top="0" bottom="0" header="0.51181102362204722" footer="0.51181102362204722"/>
  <pageSetup paperSize="9" scale="90" orientation="landscape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AP30"/>
  <sheetViews>
    <sheetView topLeftCell="A17" workbookViewId="0">
      <selection activeCell="AG9" sqref="AG9"/>
    </sheetView>
  </sheetViews>
  <sheetFormatPr baseColWidth="10" defaultColWidth="11.44140625" defaultRowHeight="10.199999999999999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3.2">
      <c r="AC1" s="73"/>
      <c r="AD1" s="68"/>
      <c r="AE1" s="69"/>
      <c r="AF1" s="69"/>
      <c r="AK1" s="32"/>
    </row>
    <row r="2" spans="1:42" ht="13.2">
      <c r="B2" s="16"/>
      <c r="AC2" s="73"/>
      <c r="AD2" s="68"/>
      <c r="AE2" s="70"/>
      <c r="AF2" s="70"/>
    </row>
    <row r="3" spans="1:42" ht="11.4">
      <c r="B3" s="16"/>
      <c r="AC3" s="74"/>
      <c r="AD3" s="68"/>
      <c r="AE3" s="69"/>
      <c r="AF3" s="69"/>
    </row>
    <row r="4" spans="1:42" ht="16.2" thickBot="1">
      <c r="A4" s="2" t="s">
        <v>45</v>
      </c>
      <c r="B4" s="16"/>
      <c r="C4" s="68" t="s">
        <v>11</v>
      </c>
      <c r="F4" s="68" t="s">
        <v>18</v>
      </c>
      <c r="I4" s="68" t="s">
        <v>67</v>
      </c>
      <c r="L4" s="68" t="s">
        <v>57</v>
      </c>
      <c r="O4" s="68" t="s">
        <v>58</v>
      </c>
      <c r="R4" s="68" t="s">
        <v>17</v>
      </c>
      <c r="U4" s="68" t="s">
        <v>12</v>
      </c>
      <c r="X4" s="68" t="s">
        <v>69</v>
      </c>
      <c r="AA4" s="68" t="s">
        <v>71</v>
      </c>
      <c r="AD4" s="67"/>
      <c r="AE4" s="71"/>
      <c r="AF4" s="71"/>
      <c r="AK4" s="45"/>
    </row>
    <row r="5" spans="1:42" ht="13.8" thickBot="1">
      <c r="B5" s="16"/>
      <c r="C5" s="72"/>
      <c r="F5" s="72"/>
      <c r="I5" s="72"/>
      <c r="L5" s="72"/>
      <c r="O5" s="72"/>
      <c r="R5" s="72"/>
      <c r="U5" s="72"/>
      <c r="X5" s="72"/>
      <c r="AA5" s="72"/>
      <c r="AD5" s="67"/>
      <c r="AE5" s="71"/>
      <c r="AF5" s="71"/>
      <c r="AG5" s="83" t="s">
        <v>22</v>
      </c>
      <c r="AH5" s="30"/>
      <c r="AI5" s="30"/>
      <c r="AJ5" s="31"/>
      <c r="AK5" s="45"/>
      <c r="AL5" s="1"/>
    </row>
    <row r="6" spans="1:42" ht="16.2" thickBot="1">
      <c r="C6" s="68" t="s">
        <v>21</v>
      </c>
      <c r="F6" s="68" t="s">
        <v>16</v>
      </c>
      <c r="I6" s="68" t="s">
        <v>56</v>
      </c>
      <c r="L6" s="68" t="s">
        <v>70</v>
      </c>
      <c r="O6" s="68" t="s">
        <v>59</v>
      </c>
      <c r="R6" s="68" t="s">
        <v>13</v>
      </c>
      <c r="U6" s="68" t="s">
        <v>15</v>
      </c>
      <c r="X6" s="68" t="s">
        <v>14</v>
      </c>
      <c r="AA6" s="68" t="s">
        <v>68</v>
      </c>
      <c r="AD6" s="67"/>
      <c r="AE6" s="67"/>
      <c r="AF6" s="67"/>
      <c r="AG6" s="84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>
      <c r="A7" s="8" t="s">
        <v>6</v>
      </c>
      <c r="B7" s="14" t="s">
        <v>7</v>
      </c>
      <c r="C7" s="76" t="s">
        <v>76</v>
      </c>
      <c r="D7" s="76" t="s">
        <v>76</v>
      </c>
      <c r="E7" s="77" t="s">
        <v>1</v>
      </c>
      <c r="F7" s="76" t="s">
        <v>19</v>
      </c>
      <c r="G7" s="76" t="s">
        <v>74</v>
      </c>
      <c r="H7" s="77" t="s">
        <v>1</v>
      </c>
      <c r="I7" s="76" t="s">
        <v>19</v>
      </c>
      <c r="J7" s="76" t="s">
        <v>74</v>
      </c>
      <c r="K7" s="77" t="s">
        <v>1</v>
      </c>
      <c r="L7" s="76" t="s">
        <v>74</v>
      </c>
      <c r="M7" s="76" t="s">
        <v>74</v>
      </c>
      <c r="N7" s="77" t="s">
        <v>1</v>
      </c>
      <c r="O7" s="76" t="s">
        <v>76</v>
      </c>
      <c r="P7" s="76" t="s">
        <v>2</v>
      </c>
      <c r="Q7" s="77" t="s">
        <v>1</v>
      </c>
      <c r="R7" s="76" t="s">
        <v>76</v>
      </c>
      <c r="S7" s="76" t="s">
        <v>74</v>
      </c>
      <c r="T7" s="77" t="s">
        <v>1</v>
      </c>
      <c r="U7" s="76" t="s">
        <v>77</v>
      </c>
      <c r="V7" s="76" t="s">
        <v>19</v>
      </c>
      <c r="W7" s="77" t="s">
        <v>1</v>
      </c>
      <c r="X7" s="76" t="s">
        <v>74</v>
      </c>
      <c r="Y7" s="76" t="s">
        <v>74</v>
      </c>
      <c r="Z7" s="77" t="s">
        <v>1</v>
      </c>
      <c r="AA7" s="76" t="s">
        <v>76</v>
      </c>
      <c r="AB7" s="76" t="s">
        <v>76</v>
      </c>
      <c r="AC7" s="77" t="s">
        <v>1</v>
      </c>
      <c r="AD7" s="78"/>
      <c r="AE7" s="78"/>
      <c r="AF7" s="79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65</v>
      </c>
      <c r="AM7" s="38"/>
      <c r="AN7" s="34"/>
      <c r="AO7" s="39" t="s">
        <v>19</v>
      </c>
    </row>
    <row r="8" spans="1:42" ht="24.9" customHeight="1" thickBot="1">
      <c r="A8" s="29">
        <f t="shared" ref="A8" si="0">AK8</f>
        <v>3</v>
      </c>
      <c r="B8" s="21" t="s">
        <v>85</v>
      </c>
      <c r="C8" s="17" t="s">
        <v>77</v>
      </c>
      <c r="D8" s="18" t="s">
        <v>74</v>
      </c>
      <c r="E8" s="85">
        <f>IF(OR(EXACT($C$7,C8)*(EXACT($D$7,D8)))=TRUE,$AO$9,IF(($D$7-$C$7=D8-C8),$AO$8,IF(OR(EXACT($C$7&gt;$D$7,C8&gt;D8)*EXACT($C$7=$D$7,C8=D8)*EXACT($C$7&lt;$D$7,C8&lt;D8)),$AO$7,0)))*2*2</f>
        <v>0</v>
      </c>
      <c r="F8" s="17" t="s">
        <v>76</v>
      </c>
      <c r="G8" s="18" t="s">
        <v>19</v>
      </c>
      <c r="H8" s="19">
        <f t="shared" ref="H8" si="1">IF(OR(EXACT($F$7,F8)*(EXACT($G$7,G8)))=TRUE,$AO$9,IF(($G$7-$F$7=G8-F8),$AO$8,IF(OR(EXACT($F$7&gt;$G$7,F8&gt;G8)*EXACT($F$7=$G$7,F8=G8)*EXACT($F$7&lt;$G$7,F8&lt;G8)),$AO$7,0)))</f>
        <v>0</v>
      </c>
      <c r="I8" s="17" t="s">
        <v>74</v>
      </c>
      <c r="J8" s="18" t="s">
        <v>19</v>
      </c>
      <c r="K8" s="19">
        <f t="shared" ref="K8" si="2">IF(OR(EXACT($I$7,I8)*(EXACT($J$7,J8)))=TRUE,$AO$9,IF(($J$7-$I$7=J8-I8),$AO$8,IF(OR(EXACT($I$7&gt;$J$7,I8&gt;J8)*EXACT($I$7=$J$7,I8=J8)*EXACT($I$7&lt;$J$7,I8&lt;J8)),$AO$7,0)))</f>
        <v>0</v>
      </c>
      <c r="L8" s="17" t="s">
        <v>19</v>
      </c>
      <c r="M8" s="18" t="s">
        <v>19</v>
      </c>
      <c r="N8" s="66" t="str">
        <f t="shared" ref="N8" si="3">IF(OR(EXACT($L$7,L8)*(EXACT($M$7,M8)))=TRUE,$AO$9,IF(($M$7-$L$7=M8-L8),$AO$8,IF(OR(EXACT($L$7&gt;$M$7,L8&gt;M8)*EXACT($L$7=$M$7,L8=M8)*EXACT($L$7&lt;$M$7,L8&lt;M8)),$AO$7,0)))</f>
        <v>3</v>
      </c>
      <c r="O8" s="17" t="s">
        <v>74</v>
      </c>
      <c r="P8" s="18" t="s">
        <v>19</v>
      </c>
      <c r="Q8" s="19" t="str">
        <f t="shared" ref="Q8" si="4">IF(OR(EXACT($O$7,O8)*(EXACT($P$7,P8)))=TRUE,$AO$9,IF(($P$7-$O$7=P8-O8),$AO$8,IF(OR(EXACT($O$7&gt;$P$7,O8&gt;P8)*EXACT($O$7=$P$7,O8=P8)*EXACT($O$7&lt;$P$7,O8&lt;P8)),$AO$7,0)))</f>
        <v>2</v>
      </c>
      <c r="R8" s="17" t="s">
        <v>19</v>
      </c>
      <c r="S8" s="18" t="s">
        <v>19</v>
      </c>
      <c r="T8" s="19">
        <f t="shared" ref="T8" si="5">IF(OR(EXACT($R$7,R8)*(EXACT($S$7,S8)))=TRUE,$AO$9,IF(($S$7-$R$7=S8-R8),$AO$8,IF(OR(EXACT($R$7&gt;$S$7,R8&gt;S8)*EXACT($R$7=$S$7,R8=S8)*EXACT($R$7&lt;$S$7,R8&lt;S8)),$AO$7,0)))</f>
        <v>0</v>
      </c>
      <c r="U8" s="17" t="s">
        <v>74</v>
      </c>
      <c r="V8" s="18" t="s">
        <v>2</v>
      </c>
      <c r="W8" s="66">
        <f t="shared" ref="W8:W27" si="6">IF(OR(EXACT($U$7,U8)*(EXACT($V$7,V8)))=TRUE,$AO$9,IF(($V$7-$U$7=V8-U8),$AO$8,IF(OR(EXACT($U$7&gt;$V$7,U8&gt;V8)*EXACT($U$7=$V$7,U8=V8)*EXACT($U$7&lt;$V$7,U8&lt;V8)),$AO$7,0)))</f>
        <v>0</v>
      </c>
      <c r="X8" s="17" t="s">
        <v>74</v>
      </c>
      <c r="Y8" s="18" t="s">
        <v>74</v>
      </c>
      <c r="Z8" s="19" t="str">
        <f t="shared" ref="Z8" si="7">IF(OR(EXACT($X$7,X8)*(EXACT($Y$7,Y8)))=TRUE,$AO$9,IF(($Y$7-$X$7=Y8-X8),$AO$8,IF(OR(EXACT($X$7&gt;$Y$7,X8&gt;Y8)*EXACT($X$7=$Y$7,X8=Y8)*EXACT($X$7&lt;$Y$7,X8&lt;Y8)),$AO$7,0)))</f>
        <v>5</v>
      </c>
      <c r="AA8" s="17" t="s">
        <v>74</v>
      </c>
      <c r="AB8" s="18" t="s">
        <v>2</v>
      </c>
      <c r="AC8" s="19">
        <f t="shared" ref="AC8" si="8">IF(OR(EXACT($AA$7,AA8)*(EXACT($AB$7,AB8)))=TRUE,$AO$9,IF(($AB$7-$AA$7=AB8-AA8),$AO$8,IF(OR(EXACT($AA$7&gt;$AB$7,AA8&gt;AB8)*EXACT($AA$7=$AB$7,AA8=AB8)*EXACT($AA$7&lt;$AB$7,AA8&lt;AB8)),$AO$7,0)))</f>
        <v>0</v>
      </c>
      <c r="AD8" s="20"/>
      <c r="AE8" s="18"/>
      <c r="AF8" s="19"/>
      <c r="AG8" s="21">
        <f t="shared" ref="AG8" si="9">E8+H8+K8+N8+Q8+T8+W8+Z8+AC8+AF8</f>
        <v>10</v>
      </c>
      <c r="AH8" s="22">
        <f>'23.Spieltag'!AJ8</f>
        <v>275</v>
      </c>
      <c r="AI8" s="29">
        <f>'23.Spieltag'!AK8</f>
        <v>2</v>
      </c>
      <c r="AJ8" s="24">
        <f t="shared" ref="AJ8" si="10">AG8+AH8</f>
        <v>285</v>
      </c>
      <c r="AK8" s="25">
        <f t="shared" ref="AK8:AK27" si="11">RANK(AJ8,$AJ$8:$AJ$27)</f>
        <v>3</v>
      </c>
      <c r="AL8" s="40" t="s">
        <v>66</v>
      </c>
      <c r="AM8" s="41"/>
      <c r="AN8" s="41"/>
      <c r="AO8" s="42" t="s">
        <v>2</v>
      </c>
    </row>
    <row r="9" spans="1:42" ht="24.9" customHeight="1" thickBot="1">
      <c r="A9" s="29">
        <f t="shared" ref="A9:A26" si="12">AK9</f>
        <v>16</v>
      </c>
      <c r="B9" s="21" t="s">
        <v>90</v>
      </c>
      <c r="C9" s="17" t="s">
        <v>19</v>
      </c>
      <c r="D9" s="18" t="s">
        <v>74</v>
      </c>
      <c r="E9" s="85">
        <f t="shared" ref="E9:E27" si="13">IF(OR(EXACT($C$7,C9)*(EXACT($D$7,D9)))=TRUE,$AO$9,IF(($D$7-$C$7=D9-C9),$AO$8,IF(OR(EXACT($C$7&gt;$D$7,C9&gt;D9)*EXACT($C$7=$D$7,C9=D9)*EXACT($C$7&lt;$D$7,C9&lt;D9)),$AO$7,0)))*2*2</f>
        <v>0</v>
      </c>
      <c r="F9" s="17" t="s">
        <v>76</v>
      </c>
      <c r="G9" s="18" t="s">
        <v>19</v>
      </c>
      <c r="H9" s="19">
        <f t="shared" ref="H9:H27" si="14">IF(OR(EXACT($F$7,F9)*(EXACT($G$7,G9)))=TRUE,$AO$9,IF(($G$7-$F$7=G9-F9),$AO$8,IF(OR(EXACT($F$7&gt;$G$7,F9&gt;G9)*EXACT($F$7=$G$7,F9=G9)*EXACT($F$7&lt;$G$7,F9&lt;G9)),$AO$7,0)))</f>
        <v>0</v>
      </c>
      <c r="I9" s="17" t="s">
        <v>74</v>
      </c>
      <c r="J9" s="18" t="s">
        <v>19</v>
      </c>
      <c r="K9" s="19">
        <f t="shared" ref="K9:K27" si="15">IF(OR(EXACT($I$7,I9)*(EXACT($J$7,J9)))=TRUE,$AO$9,IF(($J$7-$I$7=J9-I9),$AO$8,IF(OR(EXACT($I$7&gt;$J$7,I9&gt;J9)*EXACT($I$7=$J$7,I9=J9)*EXACT($I$7&lt;$J$7,I9&lt;J9)),$AO$7,0)))</f>
        <v>0</v>
      </c>
      <c r="L9" s="17" t="s">
        <v>2</v>
      </c>
      <c r="M9" s="18" t="s">
        <v>74</v>
      </c>
      <c r="N9" s="66">
        <f t="shared" ref="N9:N27" si="16">IF(OR(EXACT($L$7,L9)*(EXACT($M$7,M9)))=TRUE,$AO$9,IF(($M$7-$L$7=M9-L9),$AO$8,IF(OR(EXACT($L$7&gt;$M$7,L9&gt;M9)*EXACT($L$7=$M$7,L9=M9)*EXACT($L$7&lt;$M$7,L9&lt;M9)),$AO$7,0)))</f>
        <v>0</v>
      </c>
      <c r="O9" s="17" t="s">
        <v>74</v>
      </c>
      <c r="P9" s="18" t="s">
        <v>2</v>
      </c>
      <c r="Q9" s="19" t="str">
        <f t="shared" ref="Q9:Q27" si="17">IF(OR(EXACT($O$7,O9)*(EXACT($P$7,P9)))=TRUE,$AO$9,IF(($P$7-$O$7=P9-O9),$AO$8,IF(OR(EXACT($O$7&gt;$P$7,O9&gt;P9)*EXACT($O$7=$P$7,O9=P9)*EXACT($O$7&lt;$P$7,O9&lt;P9)),$AO$7,0)))</f>
        <v>2</v>
      </c>
      <c r="R9" s="17" t="s">
        <v>19</v>
      </c>
      <c r="S9" s="18" t="s">
        <v>19</v>
      </c>
      <c r="T9" s="19">
        <f t="shared" ref="T9:T27" si="18">IF(OR(EXACT($R$7,R9)*(EXACT($S$7,S9)))=TRUE,$AO$9,IF(($S$7-$R$7=S9-R9),$AO$8,IF(OR(EXACT($R$7&gt;$S$7,R9&gt;S9)*EXACT($R$7=$S$7,R9=S9)*EXACT($R$7&lt;$S$7,R9&lt;S9)),$AO$7,0)))</f>
        <v>0</v>
      </c>
      <c r="U9" s="17" t="s">
        <v>77</v>
      </c>
      <c r="V9" s="18" t="s">
        <v>19</v>
      </c>
      <c r="W9" s="66" t="str">
        <f t="shared" si="6"/>
        <v>5</v>
      </c>
      <c r="X9" s="17" t="s">
        <v>74</v>
      </c>
      <c r="Y9" s="18" t="s">
        <v>2</v>
      </c>
      <c r="Z9" s="19">
        <f t="shared" ref="Z9:Z27" si="19">IF(OR(EXACT($X$7,X9)*(EXACT($Y$7,Y9)))=TRUE,$AO$9,IF(($Y$7-$X$7=Y9-X9),$AO$8,IF(OR(EXACT($X$7&gt;$Y$7,X9&gt;Y9)*EXACT($X$7=$Y$7,X9=Y9)*EXACT($X$7&lt;$Y$7,X9&lt;Y9)),$AO$7,0)))</f>
        <v>0</v>
      </c>
      <c r="AA9" s="17" t="s">
        <v>74</v>
      </c>
      <c r="AB9" s="18" t="s">
        <v>74</v>
      </c>
      <c r="AC9" s="19" t="str">
        <f t="shared" ref="AC9:AC27" si="20">IF(OR(EXACT($AA$7,AA9)*(EXACT($AB$7,AB9)))=TRUE,$AO$9,IF(($AB$7-$AA$7=AB9-AA9),$AO$8,IF(OR(EXACT($AA$7&gt;$AB$7,AA9&gt;AB9)*EXACT($AA$7=$AB$7,AA9=AB9)*EXACT($AA$7&lt;$AB$7,AA9&lt;AB9)),$AO$7,0)))</f>
        <v>3</v>
      </c>
      <c r="AD9" s="28"/>
      <c r="AE9" s="26"/>
      <c r="AF9" s="19"/>
      <c r="AG9" s="21">
        <f t="shared" ref="AG9:AG25" si="21">E9+H9+K9+N9+Q9+T9+W9+Z9+AC9+AF9</f>
        <v>10</v>
      </c>
      <c r="AH9" s="22">
        <f>'23.Spieltag'!AJ9</f>
        <v>211</v>
      </c>
      <c r="AI9" s="29">
        <f>'23.Spieltag'!AK9</f>
        <v>17</v>
      </c>
      <c r="AJ9" s="24">
        <f t="shared" ref="AJ9:AJ25" si="22">AG9+AH9</f>
        <v>221</v>
      </c>
      <c r="AK9" s="25">
        <f t="shared" si="11"/>
        <v>16</v>
      </c>
      <c r="AL9" s="37" t="s">
        <v>23</v>
      </c>
      <c r="AM9" s="34"/>
      <c r="AN9" s="43"/>
      <c r="AO9" s="44" t="s">
        <v>20</v>
      </c>
    </row>
    <row r="10" spans="1:42" ht="24.9" customHeight="1" thickBot="1">
      <c r="A10" s="29">
        <f t="shared" si="12"/>
        <v>5</v>
      </c>
      <c r="B10" s="21" t="s">
        <v>95</v>
      </c>
      <c r="C10" s="17" t="s">
        <v>19</v>
      </c>
      <c r="D10" s="18" t="s">
        <v>74</v>
      </c>
      <c r="E10" s="85">
        <f t="shared" si="13"/>
        <v>0</v>
      </c>
      <c r="F10" s="17" t="s">
        <v>74</v>
      </c>
      <c r="G10" s="18" t="s">
        <v>19</v>
      </c>
      <c r="H10" s="19">
        <f t="shared" si="14"/>
        <v>0</v>
      </c>
      <c r="I10" s="17" t="s">
        <v>19</v>
      </c>
      <c r="J10" s="18" t="s">
        <v>19</v>
      </c>
      <c r="K10" s="19">
        <f t="shared" si="15"/>
        <v>0</v>
      </c>
      <c r="L10" s="17" t="s">
        <v>19</v>
      </c>
      <c r="M10" s="18" t="s">
        <v>74</v>
      </c>
      <c r="N10" s="66">
        <f t="shared" si="16"/>
        <v>0</v>
      </c>
      <c r="O10" s="17" t="s">
        <v>74</v>
      </c>
      <c r="P10" s="18" t="s">
        <v>2</v>
      </c>
      <c r="Q10" s="19" t="str">
        <f t="shared" si="17"/>
        <v>2</v>
      </c>
      <c r="R10" s="17" t="s">
        <v>19</v>
      </c>
      <c r="S10" s="18" t="s">
        <v>19</v>
      </c>
      <c r="T10" s="19">
        <f t="shared" si="18"/>
        <v>0</v>
      </c>
      <c r="U10" s="17" t="s">
        <v>2</v>
      </c>
      <c r="V10" s="18" t="s">
        <v>74</v>
      </c>
      <c r="W10" s="66" t="str">
        <f t="shared" si="6"/>
        <v>3</v>
      </c>
      <c r="X10" s="17" t="s">
        <v>74</v>
      </c>
      <c r="Y10" s="18" t="s">
        <v>19</v>
      </c>
      <c r="Z10" s="19">
        <f t="shared" si="19"/>
        <v>0</v>
      </c>
      <c r="AA10" s="17" t="s">
        <v>74</v>
      </c>
      <c r="AB10" s="18" t="s">
        <v>19</v>
      </c>
      <c r="AC10" s="19">
        <f t="shared" si="20"/>
        <v>0</v>
      </c>
      <c r="AD10" s="28"/>
      <c r="AE10" s="26"/>
      <c r="AF10" s="19"/>
      <c r="AG10" s="21">
        <f t="shared" si="21"/>
        <v>5</v>
      </c>
      <c r="AH10" s="22">
        <f>'23.Spieltag'!AJ10</f>
        <v>272</v>
      </c>
      <c r="AI10" s="29">
        <f>'23.Spieltag'!AK10</f>
        <v>3</v>
      </c>
      <c r="AJ10" s="24">
        <f t="shared" si="22"/>
        <v>277</v>
      </c>
      <c r="AK10" s="25">
        <f t="shared" si="11"/>
        <v>5</v>
      </c>
      <c r="AL10" s="80"/>
      <c r="AM10" s="81"/>
      <c r="AN10" s="81"/>
      <c r="AO10" s="82"/>
    </row>
    <row r="11" spans="1:42" ht="24.9" customHeight="1" thickBot="1">
      <c r="A11" s="29">
        <f t="shared" si="12"/>
        <v>10</v>
      </c>
      <c r="B11" s="21" t="s">
        <v>98</v>
      </c>
      <c r="C11" s="17" t="s">
        <v>19</v>
      </c>
      <c r="D11" s="18" t="s">
        <v>74</v>
      </c>
      <c r="E11" s="85">
        <f t="shared" si="13"/>
        <v>0</v>
      </c>
      <c r="F11" s="17" t="s">
        <v>19</v>
      </c>
      <c r="G11" s="18" t="s">
        <v>2</v>
      </c>
      <c r="H11" s="19">
        <f t="shared" si="14"/>
        <v>0</v>
      </c>
      <c r="I11" s="17" t="s">
        <v>74</v>
      </c>
      <c r="J11" s="18" t="s">
        <v>19</v>
      </c>
      <c r="K11" s="19">
        <f t="shared" si="15"/>
        <v>0</v>
      </c>
      <c r="L11" s="17" t="s">
        <v>2</v>
      </c>
      <c r="M11" s="18" t="s">
        <v>19</v>
      </c>
      <c r="N11" s="66">
        <f t="shared" si="16"/>
        <v>0</v>
      </c>
      <c r="O11" s="17" t="s">
        <v>2</v>
      </c>
      <c r="P11" s="18" t="s">
        <v>2</v>
      </c>
      <c r="Q11" s="19">
        <f t="shared" si="17"/>
        <v>0</v>
      </c>
      <c r="R11" s="17" t="s">
        <v>2</v>
      </c>
      <c r="S11" s="18" t="s">
        <v>19</v>
      </c>
      <c r="T11" s="19">
        <f t="shared" si="18"/>
        <v>0</v>
      </c>
      <c r="U11" s="17" t="s">
        <v>19</v>
      </c>
      <c r="V11" s="18" t="s">
        <v>2</v>
      </c>
      <c r="W11" s="66">
        <f t="shared" si="6"/>
        <v>0</v>
      </c>
      <c r="X11" s="17" t="s">
        <v>74</v>
      </c>
      <c r="Y11" s="18" t="s">
        <v>19</v>
      </c>
      <c r="Z11" s="19">
        <f t="shared" si="19"/>
        <v>0</v>
      </c>
      <c r="AA11" s="17" t="s">
        <v>74</v>
      </c>
      <c r="AB11" s="18" t="s">
        <v>2</v>
      </c>
      <c r="AC11" s="19">
        <f t="shared" si="20"/>
        <v>0</v>
      </c>
      <c r="AD11" s="28"/>
      <c r="AE11" s="26"/>
      <c r="AF11" s="19"/>
      <c r="AG11" s="21">
        <f t="shared" si="21"/>
        <v>0</v>
      </c>
      <c r="AH11" s="22">
        <f>'23.Spieltag'!AJ11</f>
        <v>256</v>
      </c>
      <c r="AI11" s="29">
        <f>'23.Spieltag'!AK11</f>
        <v>8</v>
      </c>
      <c r="AJ11" s="24">
        <f t="shared" si="22"/>
        <v>256</v>
      </c>
      <c r="AK11" s="25">
        <f t="shared" si="11"/>
        <v>10</v>
      </c>
      <c r="AL11" s="1"/>
      <c r="AP11" s="67"/>
    </row>
    <row r="12" spans="1:42" ht="24.9" customHeight="1" thickBot="1">
      <c r="A12" s="29">
        <f t="shared" si="12"/>
        <v>1</v>
      </c>
      <c r="B12" s="21" t="s">
        <v>88</v>
      </c>
      <c r="C12" s="17" t="s">
        <v>19</v>
      </c>
      <c r="D12" s="18" t="s">
        <v>74</v>
      </c>
      <c r="E12" s="85">
        <f t="shared" si="13"/>
        <v>0</v>
      </c>
      <c r="F12" s="17" t="s">
        <v>74</v>
      </c>
      <c r="G12" s="18" t="s">
        <v>19</v>
      </c>
      <c r="H12" s="19">
        <f t="shared" si="14"/>
        <v>0</v>
      </c>
      <c r="I12" s="17" t="s">
        <v>19</v>
      </c>
      <c r="J12" s="18" t="s">
        <v>19</v>
      </c>
      <c r="K12" s="19">
        <f t="shared" si="15"/>
        <v>0</v>
      </c>
      <c r="L12" s="17" t="s">
        <v>19</v>
      </c>
      <c r="M12" s="18" t="s">
        <v>19</v>
      </c>
      <c r="N12" s="66" t="str">
        <f t="shared" si="16"/>
        <v>3</v>
      </c>
      <c r="O12" s="17" t="s">
        <v>74</v>
      </c>
      <c r="P12" s="18" t="s">
        <v>2</v>
      </c>
      <c r="Q12" s="19" t="str">
        <f t="shared" si="17"/>
        <v>2</v>
      </c>
      <c r="R12" s="17" t="s">
        <v>2</v>
      </c>
      <c r="S12" s="18" t="s">
        <v>74</v>
      </c>
      <c r="T12" s="19">
        <f t="shared" si="18"/>
        <v>0</v>
      </c>
      <c r="U12" s="17" t="s">
        <v>2</v>
      </c>
      <c r="V12" s="18" t="s">
        <v>2</v>
      </c>
      <c r="W12" s="66">
        <f t="shared" si="6"/>
        <v>0</v>
      </c>
      <c r="X12" s="17" t="s">
        <v>74</v>
      </c>
      <c r="Y12" s="18" t="s">
        <v>74</v>
      </c>
      <c r="Z12" s="19" t="str">
        <f t="shared" si="19"/>
        <v>5</v>
      </c>
      <c r="AA12" s="17" t="s">
        <v>74</v>
      </c>
      <c r="AB12" s="18" t="s">
        <v>19</v>
      </c>
      <c r="AC12" s="19">
        <f t="shared" si="20"/>
        <v>0</v>
      </c>
      <c r="AD12" s="28"/>
      <c r="AE12" s="26"/>
      <c r="AF12" s="19"/>
      <c r="AG12" s="21">
        <f t="shared" si="21"/>
        <v>10</v>
      </c>
      <c r="AH12" s="22">
        <f>'23.Spieltag'!AJ12</f>
        <v>287</v>
      </c>
      <c r="AI12" s="29">
        <f>'23.Spieltag'!AK12</f>
        <v>1</v>
      </c>
      <c r="AJ12" s="24">
        <f t="shared" si="22"/>
        <v>297</v>
      </c>
      <c r="AK12" s="25">
        <f t="shared" si="11"/>
        <v>1</v>
      </c>
      <c r="AL12" s="1"/>
    </row>
    <row r="13" spans="1:42" ht="24.9" customHeight="1" thickBot="1">
      <c r="A13" s="29">
        <f t="shared" si="12"/>
        <v>9</v>
      </c>
      <c r="B13" s="21" t="s">
        <v>75</v>
      </c>
      <c r="C13" s="17" t="s">
        <v>74</v>
      </c>
      <c r="D13" s="18" t="s">
        <v>76</v>
      </c>
      <c r="E13" s="85">
        <f t="shared" si="13"/>
        <v>0</v>
      </c>
      <c r="F13" s="17" t="s">
        <v>74</v>
      </c>
      <c r="G13" s="18" t="s">
        <v>19</v>
      </c>
      <c r="H13" s="19">
        <f t="shared" si="14"/>
        <v>0</v>
      </c>
      <c r="I13" s="17" t="s">
        <v>19</v>
      </c>
      <c r="J13" s="18" t="s">
        <v>74</v>
      </c>
      <c r="K13" s="19" t="str">
        <f t="shared" si="15"/>
        <v>5</v>
      </c>
      <c r="L13" s="17" t="s">
        <v>2</v>
      </c>
      <c r="M13" s="18" t="s">
        <v>74</v>
      </c>
      <c r="N13" s="66">
        <f t="shared" si="16"/>
        <v>0</v>
      </c>
      <c r="O13" s="17" t="s">
        <v>19</v>
      </c>
      <c r="P13" s="18" t="s">
        <v>19</v>
      </c>
      <c r="Q13" s="19">
        <f t="shared" si="17"/>
        <v>0</v>
      </c>
      <c r="R13" s="17" t="s">
        <v>19</v>
      </c>
      <c r="S13" s="18" t="s">
        <v>74</v>
      </c>
      <c r="T13" s="19">
        <f t="shared" si="18"/>
        <v>0</v>
      </c>
      <c r="U13" s="17" t="s">
        <v>2</v>
      </c>
      <c r="V13" s="18" t="s">
        <v>76</v>
      </c>
      <c r="W13" s="66" t="str">
        <f t="shared" si="6"/>
        <v>2</v>
      </c>
      <c r="X13" s="17" t="s">
        <v>74</v>
      </c>
      <c r="Y13" s="18" t="s">
        <v>76</v>
      </c>
      <c r="Z13" s="19">
        <f t="shared" si="19"/>
        <v>0</v>
      </c>
      <c r="AA13" s="17" t="s">
        <v>74</v>
      </c>
      <c r="AB13" s="18" t="s">
        <v>74</v>
      </c>
      <c r="AC13" s="19" t="str">
        <f t="shared" si="20"/>
        <v>3</v>
      </c>
      <c r="AD13" s="27"/>
      <c r="AE13" s="26"/>
      <c r="AF13" s="19"/>
      <c r="AG13" s="21">
        <f t="shared" si="21"/>
        <v>10</v>
      </c>
      <c r="AH13" s="22">
        <f>'23.Spieltag'!AJ13</f>
        <v>252</v>
      </c>
      <c r="AI13" s="29">
        <f>'23.Spieltag'!AK13</f>
        <v>10</v>
      </c>
      <c r="AJ13" s="24">
        <f t="shared" si="22"/>
        <v>262</v>
      </c>
      <c r="AK13" s="25">
        <f t="shared" si="11"/>
        <v>9</v>
      </c>
      <c r="AL13" s="1"/>
    </row>
    <row r="14" spans="1:42" ht="24.9" customHeight="1" thickBot="1">
      <c r="A14" s="29">
        <f t="shared" si="12"/>
        <v>6</v>
      </c>
      <c r="B14" s="21" t="s">
        <v>93</v>
      </c>
      <c r="C14" s="17" t="s">
        <v>2</v>
      </c>
      <c r="D14" s="18" t="s">
        <v>74</v>
      </c>
      <c r="E14" s="85">
        <f t="shared" si="13"/>
        <v>0</v>
      </c>
      <c r="F14" s="17" t="s">
        <v>74</v>
      </c>
      <c r="G14" s="18" t="s">
        <v>19</v>
      </c>
      <c r="H14" s="19">
        <f t="shared" si="14"/>
        <v>0</v>
      </c>
      <c r="I14" s="17" t="s">
        <v>74</v>
      </c>
      <c r="J14" s="18" t="s">
        <v>74</v>
      </c>
      <c r="K14" s="19">
        <f t="shared" si="15"/>
        <v>0</v>
      </c>
      <c r="L14" s="17" t="s">
        <v>2</v>
      </c>
      <c r="M14" s="18" t="s">
        <v>19</v>
      </c>
      <c r="N14" s="66">
        <f t="shared" si="16"/>
        <v>0</v>
      </c>
      <c r="O14" s="17" t="s">
        <v>74</v>
      </c>
      <c r="P14" s="18" t="s">
        <v>19</v>
      </c>
      <c r="Q14" s="19" t="str">
        <f t="shared" si="17"/>
        <v>2</v>
      </c>
      <c r="R14" s="17" t="s">
        <v>74</v>
      </c>
      <c r="S14" s="18" t="s">
        <v>2</v>
      </c>
      <c r="T14" s="19" t="str">
        <f t="shared" si="18"/>
        <v>2</v>
      </c>
      <c r="U14" s="17" t="s">
        <v>2</v>
      </c>
      <c r="V14" s="18" t="s">
        <v>74</v>
      </c>
      <c r="W14" s="66" t="str">
        <f t="shared" si="6"/>
        <v>3</v>
      </c>
      <c r="X14" s="17" t="s">
        <v>74</v>
      </c>
      <c r="Y14" s="18" t="s">
        <v>19</v>
      </c>
      <c r="Z14" s="19">
        <f t="shared" si="19"/>
        <v>0</v>
      </c>
      <c r="AA14" s="17" t="s">
        <v>74</v>
      </c>
      <c r="AB14" s="18" t="s">
        <v>74</v>
      </c>
      <c r="AC14" s="19" t="str">
        <f t="shared" si="20"/>
        <v>3</v>
      </c>
      <c r="AD14" s="28"/>
      <c r="AE14" s="26"/>
      <c r="AF14" s="19"/>
      <c r="AG14" s="21">
        <f t="shared" si="21"/>
        <v>10</v>
      </c>
      <c r="AH14" s="22">
        <f>'23.Spieltag'!AJ14</f>
        <v>264</v>
      </c>
      <c r="AI14" s="29">
        <f>'23.Spieltag'!AK14</f>
        <v>5</v>
      </c>
      <c r="AJ14" s="24">
        <f t="shared" si="22"/>
        <v>274</v>
      </c>
      <c r="AK14" s="25">
        <f t="shared" si="11"/>
        <v>6</v>
      </c>
      <c r="AL14" s="1"/>
    </row>
    <row r="15" spans="1:42" ht="24.9" customHeight="1" thickBot="1">
      <c r="A15" s="29">
        <f t="shared" si="12"/>
        <v>12</v>
      </c>
      <c r="B15" s="21" t="s">
        <v>81</v>
      </c>
      <c r="C15" s="17" t="s">
        <v>19</v>
      </c>
      <c r="D15" s="18" t="s">
        <v>76</v>
      </c>
      <c r="E15" s="85">
        <f t="shared" si="13"/>
        <v>0</v>
      </c>
      <c r="F15" s="17" t="s">
        <v>76</v>
      </c>
      <c r="G15" s="18" t="s">
        <v>74</v>
      </c>
      <c r="H15" s="19">
        <f t="shared" si="14"/>
        <v>0</v>
      </c>
      <c r="I15" s="17" t="s">
        <v>19</v>
      </c>
      <c r="J15" s="18" t="s">
        <v>76</v>
      </c>
      <c r="K15" s="19" t="str">
        <f t="shared" si="15"/>
        <v>2</v>
      </c>
      <c r="L15" s="17" t="s">
        <v>19</v>
      </c>
      <c r="M15" s="18" t="s">
        <v>76</v>
      </c>
      <c r="N15" s="66">
        <f t="shared" si="16"/>
        <v>0</v>
      </c>
      <c r="O15" s="17" t="s">
        <v>76</v>
      </c>
      <c r="P15" s="18" t="s">
        <v>19</v>
      </c>
      <c r="Q15" s="19" t="str">
        <f t="shared" si="17"/>
        <v>2</v>
      </c>
      <c r="R15" s="17" t="s">
        <v>19</v>
      </c>
      <c r="S15" s="18" t="s">
        <v>74</v>
      </c>
      <c r="T15" s="19">
        <f t="shared" si="18"/>
        <v>0</v>
      </c>
      <c r="U15" s="17" t="s">
        <v>19</v>
      </c>
      <c r="V15" s="18" t="s">
        <v>76</v>
      </c>
      <c r="W15" s="66" t="str">
        <f t="shared" si="6"/>
        <v>3</v>
      </c>
      <c r="X15" s="17" t="s">
        <v>19</v>
      </c>
      <c r="Y15" s="18" t="s">
        <v>74</v>
      </c>
      <c r="Z15" s="19">
        <f t="shared" si="19"/>
        <v>0</v>
      </c>
      <c r="AA15" s="17" t="s">
        <v>74</v>
      </c>
      <c r="AB15" s="18" t="s">
        <v>74</v>
      </c>
      <c r="AC15" s="19" t="str">
        <f t="shared" si="20"/>
        <v>3</v>
      </c>
      <c r="AD15" s="28"/>
      <c r="AE15" s="26"/>
      <c r="AF15" s="19"/>
      <c r="AG15" s="21">
        <f t="shared" si="21"/>
        <v>10</v>
      </c>
      <c r="AH15" s="22">
        <f>'23.Spieltag'!AJ15</f>
        <v>237</v>
      </c>
      <c r="AI15" s="29">
        <f>'23.Spieltag'!AK15</f>
        <v>13</v>
      </c>
      <c r="AJ15" s="24">
        <f t="shared" si="22"/>
        <v>247</v>
      </c>
      <c r="AK15" s="25">
        <f t="shared" si="11"/>
        <v>12</v>
      </c>
      <c r="AL15" s="1"/>
    </row>
    <row r="16" spans="1:42" ht="24.9" customHeight="1" thickBot="1">
      <c r="A16" s="29">
        <f t="shared" si="12"/>
        <v>7</v>
      </c>
      <c r="B16" s="21" t="s">
        <v>87</v>
      </c>
      <c r="C16" s="17" t="s">
        <v>19</v>
      </c>
      <c r="D16" s="18" t="s">
        <v>74</v>
      </c>
      <c r="E16" s="85">
        <f t="shared" si="13"/>
        <v>0</v>
      </c>
      <c r="F16" s="17" t="s">
        <v>74</v>
      </c>
      <c r="G16" s="18" t="s">
        <v>2</v>
      </c>
      <c r="H16" s="19">
        <f t="shared" si="14"/>
        <v>0</v>
      </c>
      <c r="I16" s="17" t="s">
        <v>19</v>
      </c>
      <c r="J16" s="18" t="s">
        <v>74</v>
      </c>
      <c r="K16" s="19" t="str">
        <f t="shared" si="15"/>
        <v>5</v>
      </c>
      <c r="L16" s="17" t="s">
        <v>19</v>
      </c>
      <c r="M16" s="18" t="s">
        <v>76</v>
      </c>
      <c r="N16" s="66">
        <f t="shared" si="16"/>
        <v>0</v>
      </c>
      <c r="O16" s="17" t="s">
        <v>74</v>
      </c>
      <c r="P16" s="18" t="s">
        <v>2</v>
      </c>
      <c r="Q16" s="19" t="str">
        <f t="shared" si="17"/>
        <v>2</v>
      </c>
      <c r="R16" s="17" t="s">
        <v>19</v>
      </c>
      <c r="S16" s="18" t="s">
        <v>76</v>
      </c>
      <c r="T16" s="19">
        <f t="shared" si="18"/>
        <v>0</v>
      </c>
      <c r="U16" s="17" t="s">
        <v>2</v>
      </c>
      <c r="V16" s="18" t="s">
        <v>74</v>
      </c>
      <c r="W16" s="66" t="str">
        <f t="shared" si="6"/>
        <v>3</v>
      </c>
      <c r="X16" s="17" t="s">
        <v>74</v>
      </c>
      <c r="Y16" s="18" t="s">
        <v>19</v>
      </c>
      <c r="Z16" s="19">
        <f t="shared" si="19"/>
        <v>0</v>
      </c>
      <c r="AA16" s="17" t="s">
        <v>76</v>
      </c>
      <c r="AB16" s="18" t="s">
        <v>19</v>
      </c>
      <c r="AC16" s="19">
        <f t="shared" si="20"/>
        <v>0</v>
      </c>
      <c r="AD16" s="28"/>
      <c r="AE16" s="26"/>
      <c r="AF16" s="19"/>
      <c r="AG16" s="21">
        <f t="shared" si="21"/>
        <v>10</v>
      </c>
      <c r="AH16" s="22">
        <f>'23.Spieltag'!AJ16</f>
        <v>263</v>
      </c>
      <c r="AI16" s="29">
        <f>'23.Spieltag'!AK16</f>
        <v>6</v>
      </c>
      <c r="AJ16" s="24">
        <f t="shared" si="22"/>
        <v>273</v>
      </c>
      <c r="AK16" s="25">
        <f t="shared" si="11"/>
        <v>7</v>
      </c>
      <c r="AL16" s="1"/>
    </row>
    <row r="17" spans="1:38" ht="24.9" customHeight="1" thickBot="1">
      <c r="A17" s="29">
        <f t="shared" si="12"/>
        <v>15</v>
      </c>
      <c r="B17" s="21" t="s">
        <v>80</v>
      </c>
      <c r="C17" s="17" t="s">
        <v>20</v>
      </c>
      <c r="D17" s="18" t="s">
        <v>19</v>
      </c>
      <c r="E17" s="85">
        <f t="shared" si="13"/>
        <v>0</v>
      </c>
      <c r="F17" s="17" t="s">
        <v>74</v>
      </c>
      <c r="G17" s="18" t="s">
        <v>2</v>
      </c>
      <c r="H17" s="19">
        <f t="shared" si="14"/>
        <v>0</v>
      </c>
      <c r="I17" s="17" t="s">
        <v>74</v>
      </c>
      <c r="J17" s="18" t="s">
        <v>74</v>
      </c>
      <c r="K17" s="19">
        <f t="shared" si="15"/>
        <v>0</v>
      </c>
      <c r="L17" s="17" t="s">
        <v>19</v>
      </c>
      <c r="M17" s="18" t="s">
        <v>74</v>
      </c>
      <c r="N17" s="66">
        <f t="shared" si="16"/>
        <v>0</v>
      </c>
      <c r="O17" s="17" t="s">
        <v>19</v>
      </c>
      <c r="P17" s="18" t="s">
        <v>20</v>
      </c>
      <c r="Q17" s="19" t="str">
        <f t="shared" si="17"/>
        <v>3</v>
      </c>
      <c r="R17" s="17" t="s">
        <v>19</v>
      </c>
      <c r="S17" s="18" t="s">
        <v>74</v>
      </c>
      <c r="T17" s="19">
        <f t="shared" si="18"/>
        <v>0</v>
      </c>
      <c r="U17" s="17" t="s">
        <v>2</v>
      </c>
      <c r="V17" s="18" t="s">
        <v>2</v>
      </c>
      <c r="W17" s="66">
        <f t="shared" si="6"/>
        <v>0</v>
      </c>
      <c r="X17" s="17" t="s">
        <v>76</v>
      </c>
      <c r="Y17" s="18" t="s">
        <v>19</v>
      </c>
      <c r="Z17" s="19">
        <f t="shared" si="19"/>
        <v>0</v>
      </c>
      <c r="AA17" s="17" t="s">
        <v>74</v>
      </c>
      <c r="AB17" s="18" t="s">
        <v>2</v>
      </c>
      <c r="AC17" s="19">
        <f t="shared" si="20"/>
        <v>0</v>
      </c>
      <c r="AD17" s="28"/>
      <c r="AE17" s="26"/>
      <c r="AF17" s="19"/>
      <c r="AG17" s="21">
        <f t="shared" si="21"/>
        <v>3</v>
      </c>
      <c r="AH17" s="22">
        <f>'23.Spieltag'!AJ17</f>
        <v>224</v>
      </c>
      <c r="AI17" s="29">
        <f>'23.Spieltag'!AK17</f>
        <v>15</v>
      </c>
      <c r="AJ17" s="24">
        <f t="shared" si="22"/>
        <v>227</v>
      </c>
      <c r="AK17" s="25">
        <f t="shared" si="11"/>
        <v>15</v>
      </c>
      <c r="AL17" s="1"/>
    </row>
    <row r="18" spans="1:38" ht="24.9" customHeight="1" thickBot="1">
      <c r="A18" s="29">
        <f t="shared" si="12"/>
        <v>19</v>
      </c>
      <c r="B18" s="21" t="s">
        <v>84</v>
      </c>
      <c r="C18" s="17"/>
      <c r="D18" s="18"/>
      <c r="E18" s="85"/>
      <c r="F18" s="17"/>
      <c r="G18" s="18"/>
      <c r="H18" s="19"/>
      <c r="I18" s="17"/>
      <c r="J18" s="18"/>
      <c r="K18" s="19"/>
      <c r="L18" s="17"/>
      <c r="M18" s="18"/>
      <c r="N18" s="66"/>
      <c r="O18" s="17"/>
      <c r="P18" s="18"/>
      <c r="Q18" s="19"/>
      <c r="R18" s="17"/>
      <c r="S18" s="18"/>
      <c r="T18" s="19"/>
      <c r="U18" s="17"/>
      <c r="V18" s="18"/>
      <c r="W18" s="66"/>
      <c r="X18" s="17"/>
      <c r="Y18" s="18"/>
      <c r="Z18" s="19"/>
      <c r="AA18" s="17"/>
      <c r="AB18" s="18"/>
      <c r="AC18" s="19"/>
      <c r="AD18" s="28"/>
      <c r="AE18" s="26"/>
      <c r="AF18" s="19"/>
      <c r="AG18" s="21">
        <f t="shared" si="21"/>
        <v>0</v>
      </c>
      <c r="AH18" s="22">
        <f>'23.Spieltag'!AJ18</f>
        <v>160</v>
      </c>
      <c r="AI18" s="29">
        <f>'23.Spieltag'!AK18</f>
        <v>19</v>
      </c>
      <c r="AJ18" s="24">
        <f t="shared" si="22"/>
        <v>160</v>
      </c>
      <c r="AK18" s="25">
        <f t="shared" si="11"/>
        <v>19</v>
      </c>
      <c r="AL18" s="1"/>
    </row>
    <row r="19" spans="1:38" ht="24.9" customHeight="1" thickBot="1">
      <c r="A19" s="29">
        <f t="shared" si="12"/>
        <v>13</v>
      </c>
      <c r="B19" s="21" t="s">
        <v>89</v>
      </c>
      <c r="C19" s="17" t="s">
        <v>19</v>
      </c>
      <c r="D19" s="18" t="s">
        <v>74</v>
      </c>
      <c r="E19" s="85">
        <f t="shared" si="13"/>
        <v>0</v>
      </c>
      <c r="F19" s="17" t="s">
        <v>74</v>
      </c>
      <c r="G19" s="18" t="s">
        <v>19</v>
      </c>
      <c r="H19" s="19">
        <f t="shared" si="14"/>
        <v>0</v>
      </c>
      <c r="I19" s="17" t="s">
        <v>74</v>
      </c>
      <c r="J19" s="18" t="s">
        <v>19</v>
      </c>
      <c r="K19" s="19">
        <f t="shared" si="15"/>
        <v>0</v>
      </c>
      <c r="L19" s="17" t="s">
        <v>19</v>
      </c>
      <c r="M19" s="18" t="s">
        <v>74</v>
      </c>
      <c r="N19" s="66">
        <f t="shared" si="16"/>
        <v>0</v>
      </c>
      <c r="O19" s="17" t="s">
        <v>74</v>
      </c>
      <c r="P19" s="18" t="s">
        <v>74</v>
      </c>
      <c r="Q19" s="19">
        <f t="shared" si="17"/>
        <v>0</v>
      </c>
      <c r="R19" s="17" t="s">
        <v>74</v>
      </c>
      <c r="S19" s="18" t="s">
        <v>76</v>
      </c>
      <c r="T19" s="19">
        <f t="shared" si="18"/>
        <v>0</v>
      </c>
      <c r="U19" s="17" t="s">
        <v>74</v>
      </c>
      <c r="V19" s="18" t="s">
        <v>76</v>
      </c>
      <c r="W19" s="66" t="str">
        <f t="shared" si="6"/>
        <v>2</v>
      </c>
      <c r="X19" s="17" t="s">
        <v>76</v>
      </c>
      <c r="Y19" s="18" t="s">
        <v>19</v>
      </c>
      <c r="Z19" s="19">
        <f t="shared" si="19"/>
        <v>0</v>
      </c>
      <c r="AA19" s="17" t="s">
        <v>76</v>
      </c>
      <c r="AB19" s="18" t="s">
        <v>76</v>
      </c>
      <c r="AC19" s="19" t="str">
        <f t="shared" si="20"/>
        <v>5</v>
      </c>
      <c r="AD19" s="28"/>
      <c r="AE19" s="26"/>
      <c r="AF19" s="19"/>
      <c r="AG19" s="21">
        <f t="shared" si="21"/>
        <v>7</v>
      </c>
      <c r="AH19" s="22">
        <f>'23.Spieltag'!AJ19</f>
        <v>239</v>
      </c>
      <c r="AI19" s="29">
        <f>'23.Spieltag'!AK19</f>
        <v>12</v>
      </c>
      <c r="AJ19" s="24">
        <f t="shared" si="22"/>
        <v>246</v>
      </c>
      <c r="AK19" s="25">
        <f t="shared" si="11"/>
        <v>13</v>
      </c>
      <c r="AL19" s="1"/>
    </row>
    <row r="20" spans="1:38" ht="24.9" customHeight="1" thickBot="1">
      <c r="A20" s="29">
        <f t="shared" si="12"/>
        <v>14</v>
      </c>
      <c r="B20" s="21" t="s">
        <v>83</v>
      </c>
      <c r="C20" s="17" t="s">
        <v>2</v>
      </c>
      <c r="D20" s="18" t="s">
        <v>76</v>
      </c>
      <c r="E20" s="85">
        <f t="shared" si="13"/>
        <v>0</v>
      </c>
      <c r="F20" s="17" t="s">
        <v>74</v>
      </c>
      <c r="G20" s="18" t="s">
        <v>74</v>
      </c>
      <c r="H20" s="19">
        <f t="shared" si="14"/>
        <v>0</v>
      </c>
      <c r="I20" s="17" t="s">
        <v>74</v>
      </c>
      <c r="J20" s="18" t="s">
        <v>76</v>
      </c>
      <c r="K20" s="19" t="str">
        <f t="shared" si="15"/>
        <v>3</v>
      </c>
      <c r="L20" s="17" t="s">
        <v>19</v>
      </c>
      <c r="M20" s="18" t="s">
        <v>76</v>
      </c>
      <c r="N20" s="66">
        <f t="shared" si="16"/>
        <v>0</v>
      </c>
      <c r="O20" s="17" t="s">
        <v>74</v>
      </c>
      <c r="P20" s="18" t="s">
        <v>19</v>
      </c>
      <c r="Q20" s="19" t="str">
        <f t="shared" si="17"/>
        <v>2</v>
      </c>
      <c r="R20" s="17" t="s">
        <v>74</v>
      </c>
      <c r="S20" s="18" t="s">
        <v>19</v>
      </c>
      <c r="T20" s="19" t="str">
        <f t="shared" si="18"/>
        <v>3</v>
      </c>
      <c r="U20" s="17" t="s">
        <v>77</v>
      </c>
      <c r="V20" s="18" t="s">
        <v>76</v>
      </c>
      <c r="W20" s="66" t="str">
        <f t="shared" si="6"/>
        <v>2</v>
      </c>
      <c r="X20" s="17" t="s">
        <v>74</v>
      </c>
      <c r="Y20" s="18" t="s">
        <v>19</v>
      </c>
      <c r="Z20" s="19">
        <f t="shared" si="19"/>
        <v>0</v>
      </c>
      <c r="AA20" s="17" t="s">
        <v>74</v>
      </c>
      <c r="AB20" s="18" t="s">
        <v>76</v>
      </c>
      <c r="AC20" s="19">
        <f t="shared" si="20"/>
        <v>0</v>
      </c>
      <c r="AD20" s="28"/>
      <c r="AE20" s="26"/>
      <c r="AF20" s="19"/>
      <c r="AG20" s="21">
        <f t="shared" si="21"/>
        <v>10</v>
      </c>
      <c r="AH20" s="22">
        <f>'23.Spieltag'!AJ20</f>
        <v>231</v>
      </c>
      <c r="AI20" s="29">
        <f>'23.Spieltag'!AK20</f>
        <v>14</v>
      </c>
      <c r="AJ20" s="24">
        <f t="shared" si="22"/>
        <v>241</v>
      </c>
      <c r="AK20" s="25">
        <f t="shared" si="11"/>
        <v>14</v>
      </c>
      <c r="AL20" s="1"/>
    </row>
    <row r="21" spans="1:38" ht="24.9" customHeight="1" thickBot="1">
      <c r="A21" s="29">
        <f t="shared" si="12"/>
        <v>4</v>
      </c>
      <c r="B21" s="21" t="s">
        <v>86</v>
      </c>
      <c r="C21" s="17" t="s">
        <v>19</v>
      </c>
      <c r="D21" s="18" t="s">
        <v>74</v>
      </c>
      <c r="E21" s="85">
        <f t="shared" si="13"/>
        <v>0</v>
      </c>
      <c r="F21" s="17" t="s">
        <v>74</v>
      </c>
      <c r="G21" s="18" t="s">
        <v>74</v>
      </c>
      <c r="H21" s="19">
        <f t="shared" si="14"/>
        <v>0</v>
      </c>
      <c r="I21" s="17" t="s">
        <v>19</v>
      </c>
      <c r="J21" s="18" t="s">
        <v>74</v>
      </c>
      <c r="K21" s="19" t="str">
        <f t="shared" si="15"/>
        <v>5</v>
      </c>
      <c r="L21" s="17" t="s">
        <v>19</v>
      </c>
      <c r="M21" s="18" t="s">
        <v>74</v>
      </c>
      <c r="N21" s="66">
        <f t="shared" si="16"/>
        <v>0</v>
      </c>
      <c r="O21" s="17" t="s">
        <v>74</v>
      </c>
      <c r="P21" s="18" t="s">
        <v>19</v>
      </c>
      <c r="Q21" s="19" t="str">
        <f t="shared" si="17"/>
        <v>2</v>
      </c>
      <c r="R21" s="17" t="s">
        <v>19</v>
      </c>
      <c r="S21" s="18" t="s">
        <v>74</v>
      </c>
      <c r="T21" s="19">
        <f t="shared" si="18"/>
        <v>0</v>
      </c>
      <c r="U21" s="17" t="s">
        <v>19</v>
      </c>
      <c r="V21" s="18" t="s">
        <v>74</v>
      </c>
      <c r="W21" s="66" t="str">
        <f t="shared" si="6"/>
        <v>2</v>
      </c>
      <c r="X21" s="17" t="s">
        <v>74</v>
      </c>
      <c r="Y21" s="18" t="s">
        <v>19</v>
      </c>
      <c r="Z21" s="19">
        <f t="shared" si="19"/>
        <v>0</v>
      </c>
      <c r="AA21" s="17" t="s">
        <v>74</v>
      </c>
      <c r="AB21" s="18" t="s">
        <v>19</v>
      </c>
      <c r="AC21" s="19">
        <f t="shared" si="20"/>
        <v>0</v>
      </c>
      <c r="AD21" s="28"/>
      <c r="AE21" s="26"/>
      <c r="AF21" s="19"/>
      <c r="AG21" s="21">
        <f t="shared" si="21"/>
        <v>9</v>
      </c>
      <c r="AH21" s="22">
        <f>'23.Spieltag'!AJ21</f>
        <v>270</v>
      </c>
      <c r="AI21" s="29">
        <f>'23.Spieltag'!AK21</f>
        <v>4</v>
      </c>
      <c r="AJ21" s="24">
        <f t="shared" si="22"/>
        <v>279</v>
      </c>
      <c r="AK21" s="25">
        <f t="shared" si="11"/>
        <v>4</v>
      </c>
      <c r="AL21" s="1"/>
    </row>
    <row r="22" spans="1:38" ht="24.9" customHeight="1" thickBot="1">
      <c r="A22" s="29">
        <f t="shared" si="12"/>
        <v>17</v>
      </c>
      <c r="B22" s="21" t="s">
        <v>96</v>
      </c>
      <c r="C22" s="17" t="s">
        <v>19</v>
      </c>
      <c r="D22" s="18" t="s">
        <v>76</v>
      </c>
      <c r="E22" s="85">
        <f t="shared" si="13"/>
        <v>0</v>
      </c>
      <c r="F22" s="17" t="s">
        <v>76</v>
      </c>
      <c r="G22" s="18" t="s">
        <v>19</v>
      </c>
      <c r="H22" s="19">
        <f t="shared" si="14"/>
        <v>0</v>
      </c>
      <c r="I22" s="17" t="s">
        <v>74</v>
      </c>
      <c r="J22" s="18" t="s">
        <v>19</v>
      </c>
      <c r="K22" s="19">
        <f t="shared" si="15"/>
        <v>0</v>
      </c>
      <c r="L22" s="17" t="s">
        <v>2</v>
      </c>
      <c r="M22" s="18" t="s">
        <v>19</v>
      </c>
      <c r="N22" s="66">
        <f t="shared" si="16"/>
        <v>0</v>
      </c>
      <c r="O22" s="17" t="s">
        <v>74</v>
      </c>
      <c r="P22" s="18" t="s">
        <v>2</v>
      </c>
      <c r="Q22" s="19" t="str">
        <f t="shared" si="17"/>
        <v>2</v>
      </c>
      <c r="R22" s="17" t="s">
        <v>19</v>
      </c>
      <c r="S22" s="18" t="s">
        <v>19</v>
      </c>
      <c r="T22" s="19">
        <f t="shared" si="18"/>
        <v>0</v>
      </c>
      <c r="U22" s="17" t="s">
        <v>19</v>
      </c>
      <c r="V22" s="18" t="s">
        <v>2</v>
      </c>
      <c r="W22" s="66">
        <f t="shared" si="6"/>
        <v>0</v>
      </c>
      <c r="X22" s="17" t="s">
        <v>76</v>
      </c>
      <c r="Y22" s="18" t="s">
        <v>74</v>
      </c>
      <c r="Z22" s="19">
        <f t="shared" si="19"/>
        <v>0</v>
      </c>
      <c r="AA22" s="17" t="s">
        <v>76</v>
      </c>
      <c r="AB22" s="18" t="s">
        <v>19</v>
      </c>
      <c r="AC22" s="19">
        <f t="shared" si="20"/>
        <v>0</v>
      </c>
      <c r="AD22" s="28"/>
      <c r="AE22" s="26"/>
      <c r="AF22" s="19"/>
      <c r="AG22" s="21">
        <f t="shared" si="21"/>
        <v>2</v>
      </c>
      <c r="AH22" s="22">
        <f>'23.Spieltag'!AJ22</f>
        <v>218</v>
      </c>
      <c r="AI22" s="29">
        <f>'23.Spieltag'!AK22</f>
        <v>16</v>
      </c>
      <c r="AJ22" s="24">
        <f t="shared" si="22"/>
        <v>220</v>
      </c>
      <c r="AK22" s="25">
        <f t="shared" si="11"/>
        <v>17</v>
      </c>
      <c r="AL22" s="1"/>
    </row>
    <row r="23" spans="1:38" ht="24.9" customHeight="1" thickBot="1">
      <c r="A23" s="29">
        <f t="shared" si="12"/>
        <v>18</v>
      </c>
      <c r="B23" s="21" t="s">
        <v>94</v>
      </c>
      <c r="C23" s="17" t="s">
        <v>19</v>
      </c>
      <c r="D23" s="18" t="s">
        <v>74</v>
      </c>
      <c r="E23" s="85">
        <f t="shared" si="13"/>
        <v>0</v>
      </c>
      <c r="F23" s="17" t="s">
        <v>74</v>
      </c>
      <c r="G23" s="18" t="s">
        <v>19</v>
      </c>
      <c r="H23" s="19">
        <f t="shared" si="14"/>
        <v>0</v>
      </c>
      <c r="I23" s="17" t="s">
        <v>19</v>
      </c>
      <c r="J23" s="18" t="s">
        <v>76</v>
      </c>
      <c r="K23" s="19" t="str">
        <f t="shared" si="15"/>
        <v>2</v>
      </c>
      <c r="L23" s="17" t="s">
        <v>2</v>
      </c>
      <c r="M23" s="18" t="s">
        <v>76</v>
      </c>
      <c r="N23" s="66">
        <f t="shared" si="16"/>
        <v>0</v>
      </c>
      <c r="O23" s="17" t="s">
        <v>74</v>
      </c>
      <c r="P23" s="18" t="s">
        <v>2</v>
      </c>
      <c r="Q23" s="19" t="str">
        <f t="shared" si="17"/>
        <v>2</v>
      </c>
      <c r="R23" s="17" t="s">
        <v>2</v>
      </c>
      <c r="S23" s="18" t="s">
        <v>74</v>
      </c>
      <c r="T23" s="19">
        <f t="shared" si="18"/>
        <v>0</v>
      </c>
      <c r="U23" s="17" t="s">
        <v>77</v>
      </c>
      <c r="V23" s="18" t="s">
        <v>19</v>
      </c>
      <c r="W23" s="66" t="str">
        <f t="shared" si="6"/>
        <v>5</v>
      </c>
      <c r="X23" s="17" t="s">
        <v>76</v>
      </c>
      <c r="Y23" s="18" t="s">
        <v>19</v>
      </c>
      <c r="Z23" s="19">
        <f t="shared" si="19"/>
        <v>0</v>
      </c>
      <c r="AA23" s="17" t="s">
        <v>74</v>
      </c>
      <c r="AB23" s="18" t="s">
        <v>74</v>
      </c>
      <c r="AC23" s="19" t="str">
        <f t="shared" si="20"/>
        <v>3</v>
      </c>
      <c r="AD23" s="28"/>
      <c r="AE23" s="26"/>
      <c r="AF23" s="19"/>
      <c r="AG23" s="21">
        <f t="shared" si="21"/>
        <v>12</v>
      </c>
      <c r="AH23" s="22">
        <f>'23.Spieltag'!AJ23</f>
        <v>200</v>
      </c>
      <c r="AI23" s="29">
        <f>'23.Spieltag'!AK23</f>
        <v>18</v>
      </c>
      <c r="AJ23" s="24">
        <f t="shared" si="22"/>
        <v>212</v>
      </c>
      <c r="AK23" s="25">
        <f t="shared" si="11"/>
        <v>18</v>
      </c>
      <c r="AL23" s="1"/>
    </row>
    <row r="24" spans="1:38" ht="24.9" customHeight="1" thickBot="1">
      <c r="A24" s="29">
        <f t="shared" si="12"/>
        <v>20</v>
      </c>
      <c r="B24" s="21" t="s">
        <v>92</v>
      </c>
      <c r="C24" s="17"/>
      <c r="D24" s="18"/>
      <c r="E24" s="85"/>
      <c r="F24" s="17"/>
      <c r="G24" s="18"/>
      <c r="H24" s="19"/>
      <c r="I24" s="17"/>
      <c r="J24" s="18"/>
      <c r="K24" s="19"/>
      <c r="L24" s="17"/>
      <c r="M24" s="18"/>
      <c r="N24" s="66"/>
      <c r="O24" s="17"/>
      <c r="P24" s="18"/>
      <c r="Q24" s="19"/>
      <c r="R24" s="17"/>
      <c r="S24" s="18"/>
      <c r="T24" s="19"/>
      <c r="U24" s="17"/>
      <c r="V24" s="18"/>
      <c r="W24" s="66"/>
      <c r="X24" s="17"/>
      <c r="Y24" s="18"/>
      <c r="Z24" s="19"/>
      <c r="AA24" s="17"/>
      <c r="AB24" s="18"/>
      <c r="AC24" s="19"/>
      <c r="AD24" s="28"/>
      <c r="AE24" s="26"/>
      <c r="AF24" s="19"/>
      <c r="AG24" s="21">
        <f t="shared" si="21"/>
        <v>0</v>
      </c>
      <c r="AH24" s="22">
        <f>'23.Spieltag'!AJ24</f>
        <v>147</v>
      </c>
      <c r="AI24" s="29">
        <f>'23.Spieltag'!AK24</f>
        <v>20</v>
      </c>
      <c r="AJ24" s="24">
        <f t="shared" si="22"/>
        <v>147</v>
      </c>
      <c r="AK24" s="25">
        <f t="shared" si="11"/>
        <v>20</v>
      </c>
      <c r="AL24" s="1"/>
    </row>
    <row r="25" spans="1:38" ht="24.9" customHeight="1" thickBot="1">
      <c r="A25" s="29">
        <f t="shared" si="12"/>
        <v>8</v>
      </c>
      <c r="B25" s="21" t="s">
        <v>78</v>
      </c>
      <c r="C25" s="17" t="s">
        <v>2</v>
      </c>
      <c r="D25" s="18" t="s">
        <v>74</v>
      </c>
      <c r="E25" s="85">
        <f t="shared" si="13"/>
        <v>0</v>
      </c>
      <c r="F25" s="17" t="s">
        <v>76</v>
      </c>
      <c r="G25" s="18" t="s">
        <v>19</v>
      </c>
      <c r="H25" s="19">
        <f t="shared" si="14"/>
        <v>0</v>
      </c>
      <c r="I25" s="17" t="s">
        <v>74</v>
      </c>
      <c r="J25" s="18" t="s">
        <v>74</v>
      </c>
      <c r="K25" s="19">
        <f t="shared" si="15"/>
        <v>0</v>
      </c>
      <c r="L25" s="17" t="s">
        <v>19</v>
      </c>
      <c r="M25" s="18" t="s">
        <v>74</v>
      </c>
      <c r="N25" s="66">
        <f t="shared" si="16"/>
        <v>0</v>
      </c>
      <c r="O25" s="17" t="s">
        <v>76</v>
      </c>
      <c r="P25" s="18" t="s">
        <v>19</v>
      </c>
      <c r="Q25" s="19" t="str">
        <f t="shared" si="17"/>
        <v>2</v>
      </c>
      <c r="R25" s="17" t="s">
        <v>2</v>
      </c>
      <c r="S25" s="18" t="s">
        <v>74</v>
      </c>
      <c r="T25" s="19">
        <f t="shared" si="18"/>
        <v>0</v>
      </c>
      <c r="U25" s="17" t="s">
        <v>19</v>
      </c>
      <c r="V25" s="18" t="s">
        <v>74</v>
      </c>
      <c r="W25" s="66" t="str">
        <f t="shared" si="6"/>
        <v>2</v>
      </c>
      <c r="X25" s="17" t="s">
        <v>74</v>
      </c>
      <c r="Y25" s="18" t="s">
        <v>74</v>
      </c>
      <c r="Z25" s="19" t="str">
        <f t="shared" si="19"/>
        <v>5</v>
      </c>
      <c r="AA25" s="17" t="s">
        <v>76</v>
      </c>
      <c r="AB25" s="18" t="s">
        <v>74</v>
      </c>
      <c r="AC25" s="19">
        <f t="shared" si="20"/>
        <v>0</v>
      </c>
      <c r="AD25" s="28"/>
      <c r="AE25" s="26"/>
      <c r="AF25" s="19"/>
      <c r="AG25" s="21">
        <f t="shared" si="21"/>
        <v>9</v>
      </c>
      <c r="AH25" s="22">
        <f>'23.Spieltag'!AJ25</f>
        <v>256</v>
      </c>
      <c r="AI25" s="29">
        <f>'23.Spieltag'!AK25</f>
        <v>8</v>
      </c>
      <c r="AJ25" s="24">
        <f t="shared" si="22"/>
        <v>265</v>
      </c>
      <c r="AK25" s="25">
        <f t="shared" si="11"/>
        <v>8</v>
      </c>
      <c r="AL25" s="1"/>
    </row>
    <row r="26" spans="1:38" ht="28.2" customHeight="1" thickBot="1">
      <c r="A26" s="29">
        <f t="shared" si="12"/>
        <v>11</v>
      </c>
      <c r="B26" s="21" t="s">
        <v>82</v>
      </c>
      <c r="C26" s="17" t="s">
        <v>19</v>
      </c>
      <c r="D26" s="18" t="s">
        <v>74</v>
      </c>
      <c r="E26" s="85">
        <f t="shared" si="13"/>
        <v>0</v>
      </c>
      <c r="F26" s="17" t="s">
        <v>74</v>
      </c>
      <c r="G26" s="18" t="s">
        <v>74</v>
      </c>
      <c r="H26" s="19">
        <f t="shared" si="14"/>
        <v>0</v>
      </c>
      <c r="I26" s="17" t="s">
        <v>19</v>
      </c>
      <c r="J26" s="18" t="s">
        <v>76</v>
      </c>
      <c r="K26" s="19" t="str">
        <f t="shared" si="15"/>
        <v>2</v>
      </c>
      <c r="L26" s="17" t="s">
        <v>19</v>
      </c>
      <c r="M26" s="18" t="s">
        <v>76</v>
      </c>
      <c r="N26" s="66">
        <f t="shared" si="16"/>
        <v>0</v>
      </c>
      <c r="O26" s="17" t="s">
        <v>76</v>
      </c>
      <c r="P26" s="18" t="s">
        <v>19</v>
      </c>
      <c r="Q26" s="19" t="str">
        <f t="shared" si="17"/>
        <v>2</v>
      </c>
      <c r="R26" s="17" t="s">
        <v>74</v>
      </c>
      <c r="S26" s="18" t="s">
        <v>74</v>
      </c>
      <c r="T26" s="19">
        <f t="shared" si="18"/>
        <v>0</v>
      </c>
      <c r="U26" s="17" t="s">
        <v>19</v>
      </c>
      <c r="V26" s="18" t="s">
        <v>74</v>
      </c>
      <c r="W26" s="66" t="str">
        <f t="shared" si="6"/>
        <v>2</v>
      </c>
      <c r="X26" s="17" t="s">
        <v>74</v>
      </c>
      <c r="Y26" s="18" t="s">
        <v>19</v>
      </c>
      <c r="Z26" s="19">
        <f t="shared" si="19"/>
        <v>0</v>
      </c>
      <c r="AA26" s="17" t="s">
        <v>76</v>
      </c>
      <c r="AB26" s="18" t="s">
        <v>74</v>
      </c>
      <c r="AC26" s="19">
        <f t="shared" si="20"/>
        <v>0</v>
      </c>
      <c r="AD26" s="28"/>
      <c r="AE26" s="26"/>
      <c r="AF26" s="19"/>
      <c r="AG26" s="21">
        <f t="shared" ref="AG26" si="23">E26+H26+K26+N26+Q26+T26+W26+Z26+AC26+AF26</f>
        <v>6</v>
      </c>
      <c r="AH26" s="22">
        <f>'23.Spieltag'!AJ26</f>
        <v>242</v>
      </c>
      <c r="AI26" s="29">
        <f>'23.Spieltag'!AK26</f>
        <v>11</v>
      </c>
      <c r="AJ26" s="24">
        <f t="shared" ref="AJ26" si="24">AG26+AH26</f>
        <v>248</v>
      </c>
      <c r="AK26" s="25">
        <f t="shared" si="11"/>
        <v>11</v>
      </c>
      <c r="AL26" s="1"/>
    </row>
    <row r="27" spans="1:38" ht="28.2" customHeight="1" thickBot="1">
      <c r="A27" s="29">
        <f t="shared" ref="A27" si="25">AK27</f>
        <v>2</v>
      </c>
      <c r="B27" s="21" t="s">
        <v>73</v>
      </c>
      <c r="C27" s="17" t="s">
        <v>74</v>
      </c>
      <c r="D27" s="18" t="s">
        <v>74</v>
      </c>
      <c r="E27" s="85">
        <f t="shared" si="13"/>
        <v>12</v>
      </c>
      <c r="F27" s="17" t="s">
        <v>74</v>
      </c>
      <c r="G27" s="18" t="s">
        <v>19</v>
      </c>
      <c r="H27" s="19">
        <f t="shared" si="14"/>
        <v>0</v>
      </c>
      <c r="I27" s="17" t="s">
        <v>19</v>
      </c>
      <c r="J27" s="18" t="s">
        <v>74</v>
      </c>
      <c r="K27" s="19" t="str">
        <f t="shared" si="15"/>
        <v>5</v>
      </c>
      <c r="L27" s="17" t="s">
        <v>74</v>
      </c>
      <c r="M27" s="18" t="s">
        <v>74</v>
      </c>
      <c r="N27" s="66" t="str">
        <f t="shared" si="16"/>
        <v>5</v>
      </c>
      <c r="O27" s="17" t="s">
        <v>74</v>
      </c>
      <c r="P27" s="18" t="s">
        <v>2</v>
      </c>
      <c r="Q27" s="19" t="str">
        <f t="shared" si="17"/>
        <v>2</v>
      </c>
      <c r="R27" s="17" t="s">
        <v>19</v>
      </c>
      <c r="S27" s="18" t="s">
        <v>19</v>
      </c>
      <c r="T27" s="19">
        <f t="shared" si="18"/>
        <v>0</v>
      </c>
      <c r="U27" s="17" t="s">
        <v>2</v>
      </c>
      <c r="V27" s="18" t="s">
        <v>74</v>
      </c>
      <c r="W27" s="66" t="str">
        <f t="shared" si="6"/>
        <v>3</v>
      </c>
      <c r="X27" s="17" t="s">
        <v>74</v>
      </c>
      <c r="Y27" s="18" t="s">
        <v>19</v>
      </c>
      <c r="Z27" s="19">
        <f t="shared" si="19"/>
        <v>0</v>
      </c>
      <c r="AA27" s="17" t="s">
        <v>74</v>
      </c>
      <c r="AB27" s="18" t="s">
        <v>19</v>
      </c>
      <c r="AC27" s="19">
        <f t="shared" si="20"/>
        <v>0</v>
      </c>
      <c r="AD27" s="28"/>
      <c r="AE27" s="26"/>
      <c r="AF27" s="19"/>
      <c r="AG27" s="21">
        <f t="shared" ref="AG27" si="26">E27+H27+K27+N27+Q27+T27+W27+Z27+AC27+AF27</f>
        <v>27</v>
      </c>
      <c r="AH27" s="22">
        <f>'23.Spieltag'!AJ27</f>
        <v>261</v>
      </c>
      <c r="AI27" s="29">
        <f>'23.Spieltag'!AK27</f>
        <v>7</v>
      </c>
      <c r="AJ27" s="24">
        <f t="shared" ref="AJ27" si="27">AG27+AH27</f>
        <v>288</v>
      </c>
      <c r="AK27" s="25">
        <f t="shared" si="11"/>
        <v>2</v>
      </c>
      <c r="AL27" s="1"/>
    </row>
    <row r="28" spans="1:38" ht="28.2" customHeight="1">
      <c r="AL28" s="1"/>
    </row>
    <row r="29" spans="1:38" ht="28.2" customHeight="1">
      <c r="AL29" s="1"/>
    </row>
    <row r="30" spans="1:38" ht="28.2" customHeight="1">
      <c r="AL30" s="1"/>
    </row>
  </sheetData>
  <sortState xmlns:xlrd2="http://schemas.microsoft.com/office/spreadsheetml/2017/richdata2" ref="A8:AK25">
    <sortCondition ref="A8:A25"/>
  </sortState>
  <phoneticPr fontId="0" type="noConversion"/>
  <conditionalFormatting sqref="C4:C5 R5 O4:O5 F4:F6 U4:U5 L4:L5 X5:X6 I4:I5 AA4:AA6">
    <cfRule type="cellIs" dxfId="56" priority="17" operator="equal">
      <formula>"Schalke 04"</formula>
    </cfRule>
  </conditionalFormatting>
  <conditionalFormatting sqref="C4 O6 C6 I6 I4 AA4 X4 L6 F4 R6 R4 U6">
    <cfRule type="cellIs" dxfId="55" priority="15" operator="equal">
      <formula>"Schalke 04"</formula>
    </cfRule>
  </conditionalFormatting>
  <conditionalFormatting sqref="A27">
    <cfRule type="colorScale" priority="1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27">
    <cfRule type="colorScale" priority="1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8:B27">
    <cfRule type="expression" dxfId="54" priority="10">
      <formula>($AG8&gt;40)</formula>
    </cfRule>
  </conditionalFormatting>
  <conditionalFormatting sqref="A31:A1048576 A1:A3 A5:A26">
    <cfRule type="colorScale" priority="79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6:AL10">
    <cfRule type="top10" dxfId="53" priority="802" rank="3"/>
  </conditionalFormatting>
  <conditionalFormatting sqref="AI8:AI26">
    <cfRule type="colorScale" priority="122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G1:AG1048576">
    <cfRule type="top10" dxfId="52" priority="1" rank="3"/>
  </conditionalFormatting>
  <pageMargins left="0.19685039370078741" right="0" top="0" bottom="0" header="0.51181102362204722" footer="0.51181102362204722"/>
  <pageSetup paperSize="9" scale="90" orientation="landscape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P30"/>
  <sheetViews>
    <sheetView topLeftCell="A13" workbookViewId="0">
      <selection activeCell="AG9" sqref="AG9"/>
    </sheetView>
  </sheetViews>
  <sheetFormatPr baseColWidth="10" defaultColWidth="11.44140625" defaultRowHeight="10.199999999999999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>
      <c r="AD1" s="68"/>
      <c r="AE1" s="69"/>
      <c r="AF1" s="69"/>
      <c r="AK1" s="32"/>
    </row>
    <row r="2" spans="1:42" ht="13.2">
      <c r="B2" s="16"/>
      <c r="AC2" s="73"/>
      <c r="AD2" s="68"/>
      <c r="AE2" s="70"/>
      <c r="AF2" s="70"/>
    </row>
    <row r="3" spans="1:42" ht="11.4">
      <c r="B3" s="16"/>
      <c r="AD3" s="68"/>
      <c r="AE3" s="69"/>
      <c r="AF3" s="69"/>
    </row>
    <row r="4" spans="1:42" ht="16.2" thickBot="1">
      <c r="A4" s="2" t="s">
        <v>46</v>
      </c>
      <c r="B4" s="16"/>
      <c r="C4" s="68" t="s">
        <v>56</v>
      </c>
      <c r="F4" s="68" t="s">
        <v>21</v>
      </c>
      <c r="I4" s="68" t="s">
        <v>16</v>
      </c>
      <c r="L4" s="68" t="s">
        <v>14</v>
      </c>
      <c r="O4" s="68" t="s">
        <v>68</v>
      </c>
      <c r="R4" s="68" t="s">
        <v>15</v>
      </c>
      <c r="U4" s="68" t="s">
        <v>13</v>
      </c>
      <c r="X4" s="68" t="s">
        <v>59</v>
      </c>
      <c r="AA4" s="68" t="s">
        <v>70</v>
      </c>
      <c r="AD4" s="67"/>
      <c r="AE4" s="71"/>
      <c r="AF4" s="71"/>
      <c r="AK4" s="45"/>
    </row>
    <row r="5" spans="1:42" ht="13.8" thickBot="1">
      <c r="B5" s="16"/>
      <c r="C5" s="72"/>
      <c r="F5" s="72"/>
      <c r="I5" s="72"/>
      <c r="L5" s="72"/>
      <c r="O5" s="72"/>
      <c r="R5" s="72"/>
      <c r="U5" s="72"/>
      <c r="X5" s="72"/>
      <c r="AA5" s="72"/>
      <c r="AD5" s="67"/>
      <c r="AE5" s="71"/>
      <c r="AF5" s="71"/>
      <c r="AG5" s="83" t="s">
        <v>22</v>
      </c>
      <c r="AH5" s="30"/>
      <c r="AI5" s="30"/>
      <c r="AJ5" s="31"/>
      <c r="AK5" s="45"/>
      <c r="AL5" s="1"/>
    </row>
    <row r="6" spans="1:42" ht="16.2" thickBot="1">
      <c r="C6" s="68" t="s">
        <v>17</v>
      </c>
      <c r="F6" s="68" t="s">
        <v>58</v>
      </c>
      <c r="I6" s="68" t="s">
        <v>11</v>
      </c>
      <c r="L6" s="68" t="s">
        <v>12</v>
      </c>
      <c r="O6" s="68" t="s">
        <v>69</v>
      </c>
      <c r="R6" s="68" t="s">
        <v>67</v>
      </c>
      <c r="U6" s="68" t="s">
        <v>71</v>
      </c>
      <c r="X6" s="68" t="s">
        <v>57</v>
      </c>
      <c r="AA6" s="68" t="s">
        <v>18</v>
      </c>
      <c r="AD6" s="67"/>
      <c r="AE6" s="67"/>
      <c r="AF6" s="67"/>
      <c r="AG6" s="84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>
      <c r="A7" s="8" t="s">
        <v>6</v>
      </c>
      <c r="B7" s="14" t="s">
        <v>7</v>
      </c>
      <c r="C7" s="76" t="s">
        <v>2</v>
      </c>
      <c r="D7" s="76" t="s">
        <v>74</v>
      </c>
      <c r="E7" s="77" t="s">
        <v>1</v>
      </c>
      <c r="F7" s="76" t="s">
        <v>74</v>
      </c>
      <c r="G7" s="76" t="s">
        <v>76</v>
      </c>
      <c r="H7" s="77" t="s">
        <v>1</v>
      </c>
      <c r="I7" s="76" t="s">
        <v>20</v>
      </c>
      <c r="J7" s="76" t="s">
        <v>76</v>
      </c>
      <c r="K7" s="77" t="s">
        <v>1</v>
      </c>
      <c r="L7" s="76" t="s">
        <v>74</v>
      </c>
      <c r="M7" s="76" t="s">
        <v>2</v>
      </c>
      <c r="N7" s="77" t="s">
        <v>1</v>
      </c>
      <c r="O7" s="76" t="s">
        <v>19</v>
      </c>
      <c r="P7" s="76" t="s">
        <v>74</v>
      </c>
      <c r="Q7" s="77" t="s">
        <v>1</v>
      </c>
      <c r="R7" s="76" t="s">
        <v>19</v>
      </c>
      <c r="S7" s="76" t="s">
        <v>76</v>
      </c>
      <c r="T7" s="77" t="s">
        <v>1</v>
      </c>
      <c r="U7" s="76" t="s">
        <v>74</v>
      </c>
      <c r="V7" s="76" t="s">
        <v>19</v>
      </c>
      <c r="W7" s="77" t="s">
        <v>1</v>
      </c>
      <c r="X7" s="76" t="s">
        <v>74</v>
      </c>
      <c r="Y7" s="76" t="s">
        <v>74</v>
      </c>
      <c r="Z7" s="77" t="s">
        <v>1</v>
      </c>
      <c r="AA7" s="76" t="s">
        <v>19</v>
      </c>
      <c r="AB7" s="76" t="s">
        <v>76</v>
      </c>
      <c r="AC7" s="77" t="s">
        <v>1</v>
      </c>
      <c r="AD7" s="78"/>
      <c r="AE7" s="78"/>
      <c r="AF7" s="79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65</v>
      </c>
      <c r="AM7" s="38"/>
      <c r="AN7" s="34"/>
      <c r="AO7" s="39" t="s">
        <v>19</v>
      </c>
    </row>
    <row r="8" spans="1:42" ht="24.9" customHeight="1" thickBot="1">
      <c r="A8" s="29">
        <f t="shared" ref="A8" si="0">AK8</f>
        <v>3</v>
      </c>
      <c r="B8" s="21" t="s">
        <v>85</v>
      </c>
      <c r="C8" s="17" t="s">
        <v>19</v>
      </c>
      <c r="D8" s="18" t="s">
        <v>74</v>
      </c>
      <c r="E8" s="19" t="str">
        <f t="shared" ref="E8" si="1">IF(OR(EXACT($C$7,C8)*(EXACT($D$7,D8)))=TRUE,$AO$9,IF(($D$7-$C$7=D8-C8),$AO$8,IF(OR(EXACT($C$7&gt;$D$7,C8&gt;D8)*EXACT($C$7=$D$7,C8=D8)*EXACT($C$7&lt;$D$7,C8&lt;D8)),$AO$7,0)))</f>
        <v>2</v>
      </c>
      <c r="F8" s="17" t="s">
        <v>2</v>
      </c>
      <c r="G8" s="18" t="s">
        <v>74</v>
      </c>
      <c r="H8" s="19" t="str">
        <f t="shared" ref="H8" si="2">IF(OR(EXACT($F$7,F8)*(EXACT($G$7,G8)))=TRUE,$AO$9,IF(($G$7-$F$7=G8-F8),$AO$8,IF(OR(EXACT($F$7&gt;$G$7,F8&gt;G8)*EXACT($F$7=$G$7,F8=G8)*EXACT($F$7&lt;$G$7,F8&lt;G8)),$AO$7,0)))</f>
        <v>2</v>
      </c>
      <c r="I8" s="17" t="s">
        <v>2</v>
      </c>
      <c r="J8" s="18" t="s">
        <v>76</v>
      </c>
      <c r="K8" s="66">
        <f>IF(OR(EXACT($I$7,I8)*(EXACT($J$7,J8)))=TRUE,$AO$9,IF(($J$7-$I$7=J8-I8),$AO$8,IF(OR(EXACT($I$7&gt;$J$7,I8&gt;J8)*EXACT($I$7=$J$7,I8=J8)*EXACT($I$7&lt;$J$7,I8&lt;J8)),$AO$7,0)))*2</f>
        <v>4</v>
      </c>
      <c r="L8" s="17" t="s">
        <v>74</v>
      </c>
      <c r="M8" s="18" t="s">
        <v>20</v>
      </c>
      <c r="N8" s="66" t="str">
        <f t="shared" ref="N8" si="3">IF(OR(EXACT($L$7,L8)*(EXACT($M$7,M8)))=TRUE,$AO$9,IF(($M$7-$L$7=M8-L8),$AO$8,IF(OR(EXACT($L$7&gt;$M$7,L8&gt;M8)*EXACT($L$7=$M$7,L8=M8)*EXACT($L$7&lt;$M$7,L8&lt;M8)),$AO$7,0)))</f>
        <v>2</v>
      </c>
      <c r="O8" s="17" t="s">
        <v>74</v>
      </c>
      <c r="P8" s="18" t="s">
        <v>19</v>
      </c>
      <c r="Q8" s="19">
        <f t="shared" ref="Q8" si="4">IF(OR(EXACT($O$7,O8)*(EXACT($P$7,P8)))=TRUE,$AO$9,IF(($P$7-$O$7=P8-O8),$AO$8,IF(OR(EXACT($O$7&gt;$P$7,O8&gt;P8)*EXACT($O$7=$P$7,O8=P8)*EXACT($O$7&lt;$P$7,O8&lt;P8)),$AO$7,0)))</f>
        <v>0</v>
      </c>
      <c r="R8" s="17" t="s">
        <v>19</v>
      </c>
      <c r="S8" s="18" t="s">
        <v>74</v>
      </c>
      <c r="T8" s="19" t="str">
        <f t="shared" ref="T8" si="5">IF(OR(EXACT($R$7,R8)*(EXACT($S$7,S8)))=TRUE,$AO$9,IF(($S$7-$R$7=S8-R8),$AO$8,IF(OR(EXACT($R$7&gt;$S$7,R8&gt;S8)*EXACT($R$7=$S$7,R8=S8)*EXACT($R$7&lt;$S$7,R8&lt;S8)),$AO$7,0)))</f>
        <v>2</v>
      </c>
      <c r="U8" s="17" t="s">
        <v>2</v>
      </c>
      <c r="V8" s="18" t="s">
        <v>74</v>
      </c>
      <c r="W8" s="85">
        <f>IF(OR(EXACT($U$7,U8)*(EXACT($V$7,V8)))=TRUE,$AO$9,IF(($V$7-$U$7=V8-U8),$AO$8,IF(OR(EXACT($U$7&gt;$V$7,U8&gt;V8)*EXACT($U$7=$V$7,U8=V8)*EXACT($U$7&lt;$V$7,U8&lt;V8)),$AO$7,0)))*2</f>
        <v>0</v>
      </c>
      <c r="X8" s="17" t="s">
        <v>19</v>
      </c>
      <c r="Y8" s="18" t="s">
        <v>74</v>
      </c>
      <c r="Z8" s="19">
        <f t="shared" ref="Z8" si="6">IF(OR(EXACT($X$7,X8)*(EXACT($Y$7,Y8)))=TRUE,$AO$9,IF(($Y$7-$X$7=Y8-X8),$AO$8,IF(OR(EXACT($X$7&gt;$Y$7,X8&gt;Y8)*EXACT($X$7=$Y$7,X8=Y8)*EXACT($X$7&lt;$Y$7,X8&lt;Y8)),$AO$7,0)))</f>
        <v>0</v>
      </c>
      <c r="AA8" s="17" t="s">
        <v>74</v>
      </c>
      <c r="AB8" s="18" t="s">
        <v>2</v>
      </c>
      <c r="AC8" s="19">
        <f t="shared" ref="AC8" si="7">IF(OR(EXACT($AA$7,AA8)*(EXACT($AB$7,AB8)))=TRUE,$AO$9,IF(($AB$7-$AA$7=AB8-AA8),$AO$8,IF(OR(EXACT($AA$7&gt;$AB$7,AA8&gt;AB8)*EXACT($AA$7=$AB$7,AA8=AB8)*EXACT($AA$7&lt;$AB$7,AA8&lt;AB8)),$AO$7,0)))</f>
        <v>0</v>
      </c>
      <c r="AD8" s="20"/>
      <c r="AE8" s="18"/>
      <c r="AF8" s="19"/>
      <c r="AG8" s="21">
        <f t="shared" ref="AG8" si="8">E8+H8+K8+N8+Q8+T8+W8+Z8+AC8+AF8</f>
        <v>12</v>
      </c>
      <c r="AH8" s="22">
        <f>'24.Spieltag'!AJ8</f>
        <v>285</v>
      </c>
      <c r="AI8" s="29">
        <f>'24.Spieltag'!AK8</f>
        <v>3</v>
      </c>
      <c r="AJ8" s="24">
        <f t="shared" ref="AJ8" si="9">AG8+AH8</f>
        <v>297</v>
      </c>
      <c r="AK8" s="25">
        <f t="shared" ref="AK8:AK27" si="10">RANK(AJ8,$AJ$8:$AJ$27)</f>
        <v>3</v>
      </c>
      <c r="AL8" s="40" t="s">
        <v>66</v>
      </c>
      <c r="AM8" s="41"/>
      <c r="AN8" s="41"/>
      <c r="AO8" s="42" t="s">
        <v>2</v>
      </c>
    </row>
    <row r="9" spans="1:42" ht="24.9" customHeight="1" thickBot="1">
      <c r="A9" s="29">
        <f t="shared" ref="A9:A26" si="11">AK9</f>
        <v>17</v>
      </c>
      <c r="B9" s="21" t="s">
        <v>90</v>
      </c>
      <c r="C9" s="17" t="s">
        <v>19</v>
      </c>
      <c r="D9" s="18" t="s">
        <v>74</v>
      </c>
      <c r="E9" s="19" t="str">
        <f t="shared" ref="E9:E27" si="12">IF(OR(EXACT($C$7,C9)*(EXACT($D$7,D9)))=TRUE,$AO$9,IF(($D$7-$C$7=D9-C9),$AO$8,IF(OR(EXACT($C$7&gt;$D$7,C9&gt;D9)*EXACT($C$7=$D$7,C9=D9)*EXACT($C$7&lt;$D$7,C9&lt;D9)),$AO$7,0)))</f>
        <v>2</v>
      </c>
      <c r="F9" s="17" t="s">
        <v>74</v>
      </c>
      <c r="G9" s="18" t="s">
        <v>2</v>
      </c>
      <c r="H9" s="19">
        <f t="shared" ref="H9:H27" si="13">IF(OR(EXACT($F$7,F9)*(EXACT($G$7,G9)))=TRUE,$AO$9,IF(($G$7-$F$7=G9-F9),$AO$8,IF(OR(EXACT($F$7&gt;$G$7,F9&gt;G9)*EXACT($F$7=$G$7,F9=G9)*EXACT($F$7&lt;$G$7,F9&lt;G9)),$AO$7,0)))</f>
        <v>0</v>
      </c>
      <c r="I9" s="17" t="s">
        <v>76</v>
      </c>
      <c r="J9" s="18" t="s">
        <v>74</v>
      </c>
      <c r="K9" s="85">
        <f t="shared" ref="K9:K26" si="14">IF(OR(EXACT($I$7,I9)*(EXACT($J$7,J9)))=TRUE,$AO$9,IF(($J$7-$I$7=J9-I9),$AO$8,IF(OR(EXACT($I$7&gt;$J$7,I9&gt;J9)*EXACT($I$7=$J$7,I9=J9)*EXACT($I$7&lt;$J$7,I9&lt;J9)),$AO$7,0)))*2*2</f>
        <v>0</v>
      </c>
      <c r="L9" s="17" t="s">
        <v>74</v>
      </c>
      <c r="M9" s="18" t="s">
        <v>77</v>
      </c>
      <c r="N9" s="66" t="str">
        <f t="shared" ref="N9:N27" si="15">IF(OR(EXACT($L$7,L9)*(EXACT($M$7,M9)))=TRUE,$AO$9,IF(($M$7-$L$7=M9-L9),$AO$8,IF(OR(EXACT($L$7&gt;$M$7,L9&gt;M9)*EXACT($L$7=$M$7,L9=M9)*EXACT($L$7&lt;$M$7,L9&lt;M9)),$AO$7,0)))</f>
        <v>2</v>
      </c>
      <c r="O9" s="17" t="s">
        <v>74</v>
      </c>
      <c r="P9" s="18" t="s">
        <v>74</v>
      </c>
      <c r="Q9" s="19">
        <f t="shared" ref="Q9:Q27" si="16">IF(OR(EXACT($O$7,O9)*(EXACT($P$7,P9)))=TRUE,$AO$9,IF(($P$7-$O$7=P9-O9),$AO$8,IF(OR(EXACT($O$7&gt;$P$7,O9&gt;P9)*EXACT($O$7=$P$7,O9=P9)*EXACT($O$7&lt;$P$7,O9&lt;P9)),$AO$7,0)))</f>
        <v>0</v>
      </c>
      <c r="R9" s="17" t="s">
        <v>2</v>
      </c>
      <c r="S9" s="18" t="s">
        <v>19</v>
      </c>
      <c r="T9" s="19" t="str">
        <f t="shared" ref="T9:T27" si="17">IF(OR(EXACT($R$7,R9)*(EXACT($S$7,S9)))=TRUE,$AO$9,IF(($S$7-$R$7=S9-R9),$AO$8,IF(OR(EXACT($R$7&gt;$S$7,R9&gt;S9)*EXACT($R$7=$S$7,R9=S9)*EXACT($R$7&lt;$S$7,R9&lt;S9)),$AO$7,0)))</f>
        <v>2</v>
      </c>
      <c r="U9" s="17" t="s">
        <v>76</v>
      </c>
      <c r="V9" s="18" t="s">
        <v>76</v>
      </c>
      <c r="W9" s="66">
        <f t="shared" ref="W9:W27" si="18">IF(OR(EXACT($U$7,U9)*(EXACT($V$7,V9)))=TRUE,$AO$9,IF(($V$7-$U$7=V9-U9),$AO$8,IF(OR(EXACT($U$7&gt;$V$7,U9&gt;V9)*EXACT($U$7=$V$7,U9=V9)*EXACT($U$7&lt;$V$7,U9&lt;V9)),$AO$7,0)))</f>
        <v>0</v>
      </c>
      <c r="X9" s="17" t="s">
        <v>19</v>
      </c>
      <c r="Y9" s="18" t="s">
        <v>76</v>
      </c>
      <c r="Z9" s="19">
        <f t="shared" ref="Z9:Z27" si="19">IF(OR(EXACT($X$7,X9)*(EXACT($Y$7,Y9)))=TRUE,$AO$9,IF(($Y$7-$X$7=Y9-X9),$AO$8,IF(OR(EXACT($X$7&gt;$Y$7,X9&gt;Y9)*EXACT($X$7=$Y$7,X9=Y9)*EXACT($X$7&lt;$Y$7,X9&lt;Y9)),$AO$7,0)))</f>
        <v>0</v>
      </c>
      <c r="AA9" s="17" t="s">
        <v>2</v>
      </c>
      <c r="AB9" s="18" t="s">
        <v>2</v>
      </c>
      <c r="AC9" s="19">
        <f t="shared" ref="AC9:AC27" si="20">IF(OR(EXACT($AA$7,AA9)*(EXACT($AB$7,AB9)))=TRUE,$AO$9,IF(($AB$7-$AA$7=AB9-AA9),$AO$8,IF(OR(EXACT($AA$7&gt;$AB$7,AA9&gt;AB9)*EXACT($AA$7=$AB$7,AA9=AB9)*EXACT($AA$7&lt;$AB$7,AA9&lt;AB9)),$AO$7,0)))</f>
        <v>0</v>
      </c>
      <c r="AD9" s="28"/>
      <c r="AE9" s="26"/>
      <c r="AF9" s="19"/>
      <c r="AG9" s="21">
        <f t="shared" ref="AG9:AG25" si="21">E9+H9+K9+N9+Q9+T9+W9+Z9+AC9+AF9</f>
        <v>6</v>
      </c>
      <c r="AH9" s="22">
        <f>'24.Spieltag'!AJ9</f>
        <v>221</v>
      </c>
      <c r="AI9" s="29">
        <f>'24.Spieltag'!AK9</f>
        <v>16</v>
      </c>
      <c r="AJ9" s="24">
        <f t="shared" ref="AJ9:AJ25" si="22">AG9+AH9</f>
        <v>227</v>
      </c>
      <c r="AK9" s="25">
        <f t="shared" si="10"/>
        <v>17</v>
      </c>
      <c r="AL9" s="37" t="s">
        <v>23</v>
      </c>
      <c r="AM9" s="34"/>
      <c r="AN9" s="43"/>
      <c r="AO9" s="44" t="s">
        <v>20</v>
      </c>
    </row>
    <row r="10" spans="1:42" ht="24.9" customHeight="1" thickBot="1">
      <c r="A10" s="29">
        <f t="shared" si="11"/>
        <v>6</v>
      </c>
      <c r="B10" s="21" t="s">
        <v>95</v>
      </c>
      <c r="C10" s="17" t="s">
        <v>74</v>
      </c>
      <c r="D10" s="18" t="s">
        <v>19</v>
      </c>
      <c r="E10" s="19">
        <f t="shared" si="12"/>
        <v>0</v>
      </c>
      <c r="F10" s="17" t="s">
        <v>74</v>
      </c>
      <c r="G10" s="18" t="s">
        <v>19</v>
      </c>
      <c r="H10" s="19">
        <f t="shared" si="13"/>
        <v>0</v>
      </c>
      <c r="I10" s="17" t="s">
        <v>2</v>
      </c>
      <c r="J10" s="18" t="s">
        <v>74</v>
      </c>
      <c r="K10" s="66">
        <f>IF(OR(EXACT($I$7,I10)*(EXACT($J$7,J10)))=TRUE,$AO$9,IF(($J$7-$I$7=J10-I10),$AO$8,IF(OR(EXACT($I$7&gt;$J$7,I10&gt;J10)*EXACT($I$7=$J$7,I10=J10)*EXACT($I$7&lt;$J$7,I10&lt;J10)),$AO$7,0)))*2</f>
        <v>4</v>
      </c>
      <c r="L10" s="17" t="s">
        <v>74</v>
      </c>
      <c r="M10" s="18" t="s">
        <v>77</v>
      </c>
      <c r="N10" s="85">
        <f>IF(OR(EXACT($L$7,L10)*(EXACT($M$7,M10)))=TRUE,$AO$9,IF(($M$7-$L$7=M10-L10),$AO$8,IF(OR(EXACT($L$7&gt;$M$7,L10&gt;M10)*EXACT($L$7=$M$7,L10=M10)*EXACT($L$7&lt;$M$7,L10&lt;M10)),$AO$7,0)))*2</f>
        <v>4</v>
      </c>
      <c r="O10" s="17" t="s">
        <v>19</v>
      </c>
      <c r="P10" s="18" t="s">
        <v>74</v>
      </c>
      <c r="Q10" s="19" t="str">
        <f t="shared" si="16"/>
        <v>5</v>
      </c>
      <c r="R10" s="17" t="s">
        <v>19</v>
      </c>
      <c r="S10" s="18" t="s">
        <v>74</v>
      </c>
      <c r="T10" s="19" t="str">
        <f t="shared" si="17"/>
        <v>2</v>
      </c>
      <c r="U10" s="17" t="s">
        <v>19</v>
      </c>
      <c r="V10" s="18" t="s">
        <v>74</v>
      </c>
      <c r="W10" s="66">
        <f t="shared" si="18"/>
        <v>0</v>
      </c>
      <c r="X10" s="17" t="s">
        <v>19</v>
      </c>
      <c r="Y10" s="18" t="s">
        <v>74</v>
      </c>
      <c r="Z10" s="19">
        <f t="shared" si="19"/>
        <v>0</v>
      </c>
      <c r="AA10" s="17" t="s">
        <v>19</v>
      </c>
      <c r="AB10" s="18" t="s">
        <v>19</v>
      </c>
      <c r="AC10" s="19">
        <f t="shared" si="20"/>
        <v>0</v>
      </c>
      <c r="AD10" s="28"/>
      <c r="AE10" s="26"/>
      <c r="AF10" s="19"/>
      <c r="AG10" s="21">
        <f t="shared" si="21"/>
        <v>15</v>
      </c>
      <c r="AH10" s="22">
        <f>'24.Spieltag'!AJ10</f>
        <v>277</v>
      </c>
      <c r="AI10" s="29">
        <f>'24.Spieltag'!AK10</f>
        <v>5</v>
      </c>
      <c r="AJ10" s="24">
        <f t="shared" si="22"/>
        <v>292</v>
      </c>
      <c r="AK10" s="25">
        <f t="shared" si="10"/>
        <v>6</v>
      </c>
      <c r="AL10" s="80"/>
      <c r="AM10" s="81"/>
      <c r="AN10" s="81"/>
      <c r="AO10" s="82"/>
    </row>
    <row r="11" spans="1:42" ht="24.9" customHeight="1" thickBot="1">
      <c r="A11" s="29">
        <f t="shared" si="11"/>
        <v>10</v>
      </c>
      <c r="B11" s="21" t="s">
        <v>98</v>
      </c>
      <c r="C11" s="17" t="s">
        <v>74</v>
      </c>
      <c r="D11" s="18" t="s">
        <v>2</v>
      </c>
      <c r="E11" s="19">
        <f t="shared" si="12"/>
        <v>0</v>
      </c>
      <c r="F11" s="17" t="s">
        <v>74</v>
      </c>
      <c r="G11" s="18" t="s">
        <v>19</v>
      </c>
      <c r="H11" s="19">
        <f t="shared" si="13"/>
        <v>0</v>
      </c>
      <c r="I11" s="17" t="s">
        <v>74</v>
      </c>
      <c r="J11" s="18" t="s">
        <v>19</v>
      </c>
      <c r="K11" s="85">
        <f t="shared" si="14"/>
        <v>0</v>
      </c>
      <c r="L11" s="17" t="s">
        <v>76</v>
      </c>
      <c r="M11" s="18" t="s">
        <v>2</v>
      </c>
      <c r="N11" s="66" t="str">
        <f t="shared" si="15"/>
        <v>2</v>
      </c>
      <c r="O11" s="17" t="s">
        <v>19</v>
      </c>
      <c r="P11" s="18" t="s">
        <v>74</v>
      </c>
      <c r="Q11" s="19" t="str">
        <f t="shared" si="16"/>
        <v>5</v>
      </c>
      <c r="R11" s="17" t="s">
        <v>2</v>
      </c>
      <c r="S11" s="18" t="s">
        <v>74</v>
      </c>
      <c r="T11" s="19" t="str">
        <f t="shared" si="17"/>
        <v>3</v>
      </c>
      <c r="U11" s="17" t="s">
        <v>19</v>
      </c>
      <c r="V11" s="18" t="s">
        <v>76</v>
      </c>
      <c r="W11" s="66">
        <f t="shared" si="18"/>
        <v>0</v>
      </c>
      <c r="X11" s="17" t="s">
        <v>2</v>
      </c>
      <c r="Y11" s="18" t="s">
        <v>19</v>
      </c>
      <c r="Z11" s="19">
        <f t="shared" si="19"/>
        <v>0</v>
      </c>
      <c r="AA11" s="17" t="s">
        <v>19</v>
      </c>
      <c r="AB11" s="18" t="s">
        <v>19</v>
      </c>
      <c r="AC11" s="19">
        <f t="shared" si="20"/>
        <v>0</v>
      </c>
      <c r="AD11" s="28"/>
      <c r="AE11" s="26"/>
      <c r="AF11" s="19"/>
      <c r="AG11" s="21">
        <f t="shared" si="21"/>
        <v>10</v>
      </c>
      <c r="AH11" s="22">
        <f>'24.Spieltag'!AJ11</f>
        <v>256</v>
      </c>
      <c r="AI11" s="29">
        <f>'24.Spieltag'!AK11</f>
        <v>10</v>
      </c>
      <c r="AJ11" s="24">
        <f t="shared" si="22"/>
        <v>266</v>
      </c>
      <c r="AK11" s="25">
        <f t="shared" si="10"/>
        <v>10</v>
      </c>
      <c r="AL11" s="1"/>
      <c r="AP11" s="67"/>
    </row>
    <row r="12" spans="1:42" ht="24.9" customHeight="1" thickBot="1">
      <c r="A12" s="29">
        <f t="shared" si="11"/>
        <v>1</v>
      </c>
      <c r="B12" s="21" t="s">
        <v>88</v>
      </c>
      <c r="C12" s="17" t="s">
        <v>19</v>
      </c>
      <c r="D12" s="18" t="s">
        <v>19</v>
      </c>
      <c r="E12" s="19">
        <f t="shared" si="12"/>
        <v>0</v>
      </c>
      <c r="F12" s="17" t="s">
        <v>74</v>
      </c>
      <c r="G12" s="18" t="s">
        <v>19</v>
      </c>
      <c r="H12" s="19">
        <f t="shared" si="13"/>
        <v>0</v>
      </c>
      <c r="I12" s="17" t="s">
        <v>2</v>
      </c>
      <c r="J12" s="18" t="s">
        <v>74</v>
      </c>
      <c r="K12" s="66">
        <f>IF(OR(EXACT($I$7,I12)*(EXACT($J$7,J12)))=TRUE,$AO$9,IF(($J$7-$I$7=J12-I12),$AO$8,IF(OR(EXACT($I$7&gt;$J$7,I12&gt;J12)*EXACT($I$7=$J$7,I12=J12)*EXACT($I$7&lt;$J$7,I12&lt;J12)),$AO$7,0)))*2</f>
        <v>4</v>
      </c>
      <c r="L12" s="17" t="s">
        <v>76</v>
      </c>
      <c r="M12" s="18" t="s">
        <v>19</v>
      </c>
      <c r="N12" s="66" t="str">
        <f t="shared" si="15"/>
        <v>3</v>
      </c>
      <c r="O12" s="17" t="s">
        <v>19</v>
      </c>
      <c r="P12" s="18" t="s">
        <v>76</v>
      </c>
      <c r="Q12" s="19" t="str">
        <f t="shared" si="16"/>
        <v>2</v>
      </c>
      <c r="R12" s="17" t="s">
        <v>19</v>
      </c>
      <c r="S12" s="18" t="s">
        <v>19</v>
      </c>
      <c r="T12" s="19">
        <f t="shared" si="17"/>
        <v>0</v>
      </c>
      <c r="U12" s="17" t="s">
        <v>19</v>
      </c>
      <c r="V12" s="18" t="s">
        <v>74</v>
      </c>
      <c r="W12" s="66">
        <f t="shared" si="18"/>
        <v>0</v>
      </c>
      <c r="X12" s="17" t="s">
        <v>2</v>
      </c>
      <c r="Y12" s="18" t="s">
        <v>19</v>
      </c>
      <c r="Z12" s="85">
        <f>IF(OR(EXACT($X$7,X12)*(EXACT($Y$7,Y12)))=TRUE,$AO$9,IF(($Y$7-$X$7=Y12-X12),$AO$8,IF(OR(EXACT($X$7&gt;$Y$7,X12&gt;Y12)*EXACT($X$7=$Y$7,X12=Y12)*EXACT($X$7&lt;$Y$7,X12&lt;Y12)),$AO$7,0)))*2</f>
        <v>0</v>
      </c>
      <c r="AA12" s="17" t="s">
        <v>19</v>
      </c>
      <c r="AB12" s="18" t="s">
        <v>74</v>
      </c>
      <c r="AC12" s="19" t="str">
        <f t="shared" si="20"/>
        <v>2</v>
      </c>
      <c r="AD12" s="28"/>
      <c r="AE12" s="26"/>
      <c r="AF12" s="19"/>
      <c r="AG12" s="21">
        <f t="shared" si="21"/>
        <v>11</v>
      </c>
      <c r="AH12" s="22">
        <f>'24.Spieltag'!AJ12</f>
        <v>297</v>
      </c>
      <c r="AI12" s="29">
        <f>'24.Spieltag'!AK12</f>
        <v>1</v>
      </c>
      <c r="AJ12" s="24">
        <f t="shared" si="22"/>
        <v>308</v>
      </c>
      <c r="AK12" s="25">
        <f t="shared" si="10"/>
        <v>1</v>
      </c>
      <c r="AL12" s="1"/>
    </row>
    <row r="13" spans="1:42" ht="24.9" customHeight="1" thickBot="1">
      <c r="A13" s="29">
        <f t="shared" si="11"/>
        <v>9</v>
      </c>
      <c r="B13" s="21" t="s">
        <v>75</v>
      </c>
      <c r="C13" s="17" t="s">
        <v>19</v>
      </c>
      <c r="D13" s="18" t="s">
        <v>74</v>
      </c>
      <c r="E13" s="19" t="str">
        <f t="shared" si="12"/>
        <v>2</v>
      </c>
      <c r="F13" s="17" t="s">
        <v>74</v>
      </c>
      <c r="G13" s="18" t="s">
        <v>19</v>
      </c>
      <c r="H13" s="19">
        <f t="shared" si="13"/>
        <v>0</v>
      </c>
      <c r="I13" s="17" t="s">
        <v>76</v>
      </c>
      <c r="J13" s="18" t="s">
        <v>74</v>
      </c>
      <c r="K13" s="85">
        <v>0</v>
      </c>
      <c r="L13" s="17" t="s">
        <v>76</v>
      </c>
      <c r="M13" s="18" t="s">
        <v>19</v>
      </c>
      <c r="N13" s="66" t="str">
        <f t="shared" si="15"/>
        <v>3</v>
      </c>
      <c r="O13" s="17" t="s">
        <v>19</v>
      </c>
      <c r="P13" s="18" t="s">
        <v>74</v>
      </c>
      <c r="Q13" s="19" t="str">
        <f t="shared" si="16"/>
        <v>5</v>
      </c>
      <c r="R13" s="17" t="s">
        <v>19</v>
      </c>
      <c r="S13" s="18" t="s">
        <v>74</v>
      </c>
      <c r="T13" s="19" t="str">
        <f t="shared" si="17"/>
        <v>2</v>
      </c>
      <c r="U13" s="17" t="s">
        <v>19</v>
      </c>
      <c r="V13" s="18" t="s">
        <v>74</v>
      </c>
      <c r="W13" s="66">
        <f t="shared" si="18"/>
        <v>0</v>
      </c>
      <c r="X13" s="17" t="s">
        <v>2</v>
      </c>
      <c r="Y13" s="18" t="s">
        <v>74</v>
      </c>
      <c r="Z13" s="19">
        <f t="shared" si="19"/>
        <v>0</v>
      </c>
      <c r="AA13" s="17" t="s">
        <v>19</v>
      </c>
      <c r="AB13" s="18" t="s">
        <v>74</v>
      </c>
      <c r="AC13" s="19" t="str">
        <f t="shared" si="20"/>
        <v>2</v>
      </c>
      <c r="AD13" s="27"/>
      <c r="AE13" s="26"/>
      <c r="AF13" s="19"/>
      <c r="AG13" s="21">
        <f t="shared" si="21"/>
        <v>14</v>
      </c>
      <c r="AH13" s="22">
        <f>'24.Spieltag'!AJ13</f>
        <v>262</v>
      </c>
      <c r="AI13" s="29">
        <f>'24.Spieltag'!AK13</f>
        <v>9</v>
      </c>
      <c r="AJ13" s="24">
        <f t="shared" si="22"/>
        <v>276</v>
      </c>
      <c r="AK13" s="25">
        <f t="shared" si="10"/>
        <v>9</v>
      </c>
      <c r="AL13" s="1"/>
    </row>
    <row r="14" spans="1:42" ht="24.9" customHeight="1" thickBot="1">
      <c r="A14" s="29">
        <f t="shared" si="11"/>
        <v>4</v>
      </c>
      <c r="B14" s="21" t="s">
        <v>93</v>
      </c>
      <c r="C14" s="17" t="s">
        <v>74</v>
      </c>
      <c r="D14" s="18" t="s">
        <v>74</v>
      </c>
      <c r="E14" s="19">
        <f t="shared" si="12"/>
        <v>0</v>
      </c>
      <c r="F14" s="17" t="s">
        <v>74</v>
      </c>
      <c r="G14" s="18" t="s">
        <v>2</v>
      </c>
      <c r="H14" s="19">
        <f t="shared" si="13"/>
        <v>0</v>
      </c>
      <c r="I14" s="17" t="s">
        <v>2</v>
      </c>
      <c r="J14" s="18" t="s">
        <v>76</v>
      </c>
      <c r="K14" s="66">
        <f>IF(OR(EXACT($I$7,I14)*(EXACT($J$7,J14)))=TRUE,$AO$9,IF(($J$7-$I$7=J14-I14),$AO$8,IF(OR(EXACT($I$7&gt;$J$7,I14&gt;J14)*EXACT($I$7=$J$7,I14=J14)*EXACT($I$7&lt;$J$7,I14&lt;J14)),$AO$7,0)))*2</f>
        <v>4</v>
      </c>
      <c r="L14" s="17" t="s">
        <v>74</v>
      </c>
      <c r="M14" s="18" t="s">
        <v>2</v>
      </c>
      <c r="N14" s="85">
        <f>IF(OR(EXACT($L$7,L14)*(EXACT($M$7,M14)))=TRUE,$AO$9,IF(($M$7-$L$7=M14-L14),$AO$8,IF(OR(EXACT($L$7&gt;$M$7,L14&gt;M14)*EXACT($L$7=$M$7,L14=M14)*EXACT($L$7&lt;$M$7,L14&lt;M14)),$AO$7,0)))*2</f>
        <v>10</v>
      </c>
      <c r="O14" s="17" t="s">
        <v>19</v>
      </c>
      <c r="P14" s="18" t="s">
        <v>74</v>
      </c>
      <c r="Q14" s="19" t="str">
        <f t="shared" si="16"/>
        <v>5</v>
      </c>
      <c r="R14" s="17" t="s">
        <v>2</v>
      </c>
      <c r="S14" s="18" t="s">
        <v>74</v>
      </c>
      <c r="T14" s="19" t="str">
        <f t="shared" si="17"/>
        <v>3</v>
      </c>
      <c r="U14" s="17" t="s">
        <v>2</v>
      </c>
      <c r="V14" s="18" t="s">
        <v>76</v>
      </c>
      <c r="W14" s="66">
        <f t="shared" si="18"/>
        <v>0</v>
      </c>
      <c r="X14" s="17" t="s">
        <v>19</v>
      </c>
      <c r="Y14" s="18" t="s">
        <v>74</v>
      </c>
      <c r="Z14" s="19">
        <f t="shared" si="19"/>
        <v>0</v>
      </c>
      <c r="AA14" s="17" t="s">
        <v>74</v>
      </c>
      <c r="AB14" s="18" t="s">
        <v>74</v>
      </c>
      <c r="AC14" s="19">
        <f t="shared" si="20"/>
        <v>0</v>
      </c>
      <c r="AD14" s="28"/>
      <c r="AE14" s="26"/>
      <c r="AF14" s="19"/>
      <c r="AG14" s="21">
        <f t="shared" si="21"/>
        <v>22</v>
      </c>
      <c r="AH14" s="22">
        <f>'24.Spieltag'!AJ14</f>
        <v>274</v>
      </c>
      <c r="AI14" s="29">
        <f>'24.Spieltag'!AK14</f>
        <v>6</v>
      </c>
      <c r="AJ14" s="24">
        <f t="shared" si="22"/>
        <v>296</v>
      </c>
      <c r="AK14" s="25">
        <f t="shared" si="10"/>
        <v>4</v>
      </c>
      <c r="AL14" s="1"/>
    </row>
    <row r="15" spans="1:42" ht="24.9" customHeight="1" thickBot="1">
      <c r="A15" s="29">
        <f t="shared" si="11"/>
        <v>11</v>
      </c>
      <c r="B15" s="21" t="s">
        <v>81</v>
      </c>
      <c r="C15" s="17" t="s">
        <v>76</v>
      </c>
      <c r="D15" s="18" t="s">
        <v>19</v>
      </c>
      <c r="E15" s="19">
        <f t="shared" si="12"/>
        <v>0</v>
      </c>
      <c r="F15" s="17" t="s">
        <v>19</v>
      </c>
      <c r="G15" s="18" t="s">
        <v>74</v>
      </c>
      <c r="H15" s="19" t="str">
        <f t="shared" si="13"/>
        <v>3</v>
      </c>
      <c r="I15" s="17" t="s">
        <v>74</v>
      </c>
      <c r="J15" s="18" t="s">
        <v>19</v>
      </c>
      <c r="K15" s="85">
        <f t="shared" si="14"/>
        <v>0</v>
      </c>
      <c r="L15" s="17" t="s">
        <v>76</v>
      </c>
      <c r="M15" s="18" t="s">
        <v>2</v>
      </c>
      <c r="N15" s="66" t="str">
        <f t="shared" si="15"/>
        <v>2</v>
      </c>
      <c r="O15" s="17" t="s">
        <v>74</v>
      </c>
      <c r="P15" s="18" t="s">
        <v>76</v>
      </c>
      <c r="Q15" s="19" t="str">
        <f t="shared" si="16"/>
        <v>3</v>
      </c>
      <c r="R15" s="17" t="s">
        <v>2</v>
      </c>
      <c r="S15" s="18" t="s">
        <v>74</v>
      </c>
      <c r="T15" s="19" t="str">
        <f t="shared" si="17"/>
        <v>3</v>
      </c>
      <c r="U15" s="17" t="s">
        <v>19</v>
      </c>
      <c r="V15" s="18" t="s">
        <v>76</v>
      </c>
      <c r="W15" s="66">
        <f t="shared" si="18"/>
        <v>0</v>
      </c>
      <c r="X15" s="17" t="s">
        <v>19</v>
      </c>
      <c r="Y15" s="18" t="s">
        <v>76</v>
      </c>
      <c r="Z15" s="19">
        <f t="shared" si="19"/>
        <v>0</v>
      </c>
      <c r="AA15" s="17" t="s">
        <v>74</v>
      </c>
      <c r="AB15" s="18" t="s">
        <v>74</v>
      </c>
      <c r="AC15" s="19">
        <f t="shared" si="20"/>
        <v>0</v>
      </c>
      <c r="AD15" s="28"/>
      <c r="AE15" s="26"/>
      <c r="AF15" s="19"/>
      <c r="AG15" s="21">
        <f t="shared" si="21"/>
        <v>11</v>
      </c>
      <c r="AH15" s="22">
        <f>'24.Spieltag'!AJ15</f>
        <v>247</v>
      </c>
      <c r="AI15" s="29">
        <f>'24.Spieltag'!AK15</f>
        <v>12</v>
      </c>
      <c r="AJ15" s="24">
        <f t="shared" si="22"/>
        <v>258</v>
      </c>
      <c r="AK15" s="25">
        <f t="shared" si="10"/>
        <v>11</v>
      </c>
      <c r="AL15" s="1"/>
    </row>
    <row r="16" spans="1:42" ht="24.9" customHeight="1" thickBot="1">
      <c r="A16" s="29">
        <f t="shared" si="11"/>
        <v>5</v>
      </c>
      <c r="B16" s="21" t="s">
        <v>87</v>
      </c>
      <c r="C16" s="17" t="s">
        <v>74</v>
      </c>
      <c r="D16" s="18" t="s">
        <v>2</v>
      </c>
      <c r="E16" s="19">
        <f t="shared" si="12"/>
        <v>0</v>
      </c>
      <c r="F16" s="17" t="s">
        <v>74</v>
      </c>
      <c r="G16" s="18" t="s">
        <v>19</v>
      </c>
      <c r="H16" s="19">
        <f t="shared" si="13"/>
        <v>0</v>
      </c>
      <c r="I16" s="17" t="s">
        <v>2</v>
      </c>
      <c r="J16" s="18" t="s">
        <v>76</v>
      </c>
      <c r="K16" s="66">
        <f>IF(OR(EXACT($I$7,I16)*(EXACT($J$7,J16)))=TRUE,$AO$9,IF(($J$7-$I$7=J16-I16),$AO$8,IF(OR(EXACT($I$7&gt;$J$7,I16&gt;J16)*EXACT($I$7=$J$7,I16=J16)*EXACT($I$7&lt;$J$7,I16&lt;J16)),$AO$7,0)))*2</f>
        <v>4</v>
      </c>
      <c r="L16" s="17" t="s">
        <v>74</v>
      </c>
      <c r="M16" s="18" t="s">
        <v>2</v>
      </c>
      <c r="N16" s="85">
        <f>IF(OR(EXACT($L$7,L16)*(EXACT($M$7,M16)))=TRUE,$AO$9,IF(($M$7-$L$7=M16-L16),$AO$8,IF(OR(EXACT($L$7&gt;$M$7,L16&gt;M16)*EXACT($L$7=$M$7,L16=M16)*EXACT($L$7&lt;$M$7,L16&lt;M16)),$AO$7,0)))*2</f>
        <v>10</v>
      </c>
      <c r="O16" s="17" t="s">
        <v>19</v>
      </c>
      <c r="P16" s="18" t="s">
        <v>74</v>
      </c>
      <c r="Q16" s="19" t="str">
        <f t="shared" si="16"/>
        <v>5</v>
      </c>
      <c r="R16" s="17" t="s">
        <v>2</v>
      </c>
      <c r="S16" s="18" t="s">
        <v>74</v>
      </c>
      <c r="T16" s="19" t="str">
        <f t="shared" si="17"/>
        <v>3</v>
      </c>
      <c r="U16" s="17" t="s">
        <v>2</v>
      </c>
      <c r="V16" s="18" t="s">
        <v>74</v>
      </c>
      <c r="W16" s="66">
        <f t="shared" si="18"/>
        <v>0</v>
      </c>
      <c r="X16" s="17" t="s">
        <v>19</v>
      </c>
      <c r="Y16" s="18" t="s">
        <v>74</v>
      </c>
      <c r="Z16" s="19">
        <f t="shared" si="19"/>
        <v>0</v>
      </c>
      <c r="AA16" s="17" t="s">
        <v>74</v>
      </c>
      <c r="AB16" s="18" t="s">
        <v>19</v>
      </c>
      <c r="AC16" s="19">
        <f t="shared" si="20"/>
        <v>0</v>
      </c>
      <c r="AD16" s="28"/>
      <c r="AE16" s="26"/>
      <c r="AF16" s="19"/>
      <c r="AG16" s="21">
        <f t="shared" si="21"/>
        <v>22</v>
      </c>
      <c r="AH16" s="22">
        <f>'24.Spieltag'!AJ16</f>
        <v>273</v>
      </c>
      <c r="AI16" s="29">
        <f>'24.Spieltag'!AK16</f>
        <v>7</v>
      </c>
      <c r="AJ16" s="24">
        <f t="shared" si="22"/>
        <v>295</v>
      </c>
      <c r="AK16" s="25">
        <f t="shared" si="10"/>
        <v>5</v>
      </c>
      <c r="AL16" s="1"/>
    </row>
    <row r="17" spans="1:38" ht="24.9" customHeight="1" thickBot="1">
      <c r="A17" s="29">
        <f t="shared" si="11"/>
        <v>15</v>
      </c>
      <c r="B17" s="21" t="s">
        <v>80</v>
      </c>
      <c r="C17" s="17" t="s">
        <v>74</v>
      </c>
      <c r="D17" s="18" t="s">
        <v>19</v>
      </c>
      <c r="E17" s="19">
        <f t="shared" si="12"/>
        <v>0</v>
      </c>
      <c r="F17" s="17" t="s">
        <v>74</v>
      </c>
      <c r="G17" s="18" t="s">
        <v>74</v>
      </c>
      <c r="H17" s="19">
        <f t="shared" si="13"/>
        <v>0</v>
      </c>
      <c r="I17" s="17" t="s">
        <v>76</v>
      </c>
      <c r="J17" s="18" t="s">
        <v>2</v>
      </c>
      <c r="K17" s="85">
        <f t="shared" si="14"/>
        <v>0</v>
      </c>
      <c r="L17" s="17" t="s">
        <v>2</v>
      </c>
      <c r="M17" s="18" t="s">
        <v>19</v>
      </c>
      <c r="N17" s="66">
        <f t="shared" si="15"/>
        <v>0</v>
      </c>
      <c r="O17" s="17" t="s">
        <v>2</v>
      </c>
      <c r="P17" s="18" t="s">
        <v>74</v>
      </c>
      <c r="Q17" s="19" t="str">
        <f t="shared" si="16"/>
        <v>2</v>
      </c>
      <c r="R17" s="17" t="s">
        <v>77</v>
      </c>
      <c r="S17" s="18" t="s">
        <v>74</v>
      </c>
      <c r="T17" s="19" t="str">
        <f t="shared" si="17"/>
        <v>2</v>
      </c>
      <c r="U17" s="17" t="s">
        <v>2</v>
      </c>
      <c r="V17" s="18" t="s">
        <v>76</v>
      </c>
      <c r="W17" s="66">
        <f t="shared" si="18"/>
        <v>0</v>
      </c>
      <c r="X17" s="17" t="s">
        <v>19</v>
      </c>
      <c r="Y17" s="18" t="s">
        <v>76</v>
      </c>
      <c r="Z17" s="19">
        <f t="shared" si="19"/>
        <v>0</v>
      </c>
      <c r="AA17" s="17" t="s">
        <v>19</v>
      </c>
      <c r="AB17" s="18" t="s">
        <v>74</v>
      </c>
      <c r="AC17" s="19" t="str">
        <f t="shared" si="20"/>
        <v>2</v>
      </c>
      <c r="AD17" s="28"/>
      <c r="AE17" s="26"/>
      <c r="AF17" s="19"/>
      <c r="AG17" s="21">
        <f t="shared" si="21"/>
        <v>6</v>
      </c>
      <c r="AH17" s="22">
        <f>'24.Spieltag'!AJ17</f>
        <v>227</v>
      </c>
      <c r="AI17" s="29">
        <f>'24.Spieltag'!AK17</f>
        <v>15</v>
      </c>
      <c r="AJ17" s="24">
        <f t="shared" si="22"/>
        <v>233</v>
      </c>
      <c r="AK17" s="25">
        <f t="shared" si="10"/>
        <v>15</v>
      </c>
      <c r="AL17" s="1"/>
    </row>
    <row r="18" spans="1:38" ht="24.9" customHeight="1" thickBot="1">
      <c r="A18" s="29">
        <f t="shared" si="11"/>
        <v>19</v>
      </c>
      <c r="B18" s="21" t="s">
        <v>84</v>
      </c>
      <c r="C18" s="17" t="s">
        <v>74</v>
      </c>
      <c r="D18" s="18" t="s">
        <v>19</v>
      </c>
      <c r="E18" s="19">
        <f t="shared" si="12"/>
        <v>0</v>
      </c>
      <c r="F18" s="17" t="s">
        <v>74</v>
      </c>
      <c r="G18" s="18" t="s">
        <v>19</v>
      </c>
      <c r="H18" s="19">
        <f t="shared" si="13"/>
        <v>0</v>
      </c>
      <c r="I18" s="17" t="s">
        <v>74</v>
      </c>
      <c r="J18" s="18" t="s">
        <v>19</v>
      </c>
      <c r="K18" s="85">
        <f t="shared" si="14"/>
        <v>0</v>
      </c>
      <c r="L18" s="17" t="s">
        <v>76</v>
      </c>
      <c r="M18" s="18" t="s">
        <v>2</v>
      </c>
      <c r="N18" s="66" t="str">
        <f t="shared" si="15"/>
        <v>2</v>
      </c>
      <c r="O18" s="17" t="s">
        <v>74</v>
      </c>
      <c r="P18" s="18" t="s">
        <v>76</v>
      </c>
      <c r="Q18" s="19" t="str">
        <f t="shared" si="16"/>
        <v>3</v>
      </c>
      <c r="R18" s="17" t="s">
        <v>19</v>
      </c>
      <c r="S18" s="18" t="s">
        <v>74</v>
      </c>
      <c r="T18" s="19" t="str">
        <f t="shared" si="17"/>
        <v>2</v>
      </c>
      <c r="U18" s="17" t="s">
        <v>2</v>
      </c>
      <c r="V18" s="18" t="s">
        <v>74</v>
      </c>
      <c r="W18" s="66">
        <f t="shared" si="18"/>
        <v>0</v>
      </c>
      <c r="X18" s="17" t="s">
        <v>19</v>
      </c>
      <c r="Y18" s="18" t="s">
        <v>74</v>
      </c>
      <c r="Z18" s="19">
        <f t="shared" si="19"/>
        <v>0</v>
      </c>
      <c r="AA18" s="17" t="s">
        <v>19</v>
      </c>
      <c r="AB18" s="18" t="s">
        <v>74</v>
      </c>
      <c r="AC18" s="19" t="str">
        <f t="shared" si="20"/>
        <v>2</v>
      </c>
      <c r="AD18" s="28"/>
      <c r="AE18" s="26"/>
      <c r="AF18" s="19"/>
      <c r="AG18" s="21">
        <f t="shared" si="21"/>
        <v>9</v>
      </c>
      <c r="AH18" s="22">
        <f>'24.Spieltag'!AJ18</f>
        <v>160</v>
      </c>
      <c r="AI18" s="29">
        <f>'24.Spieltag'!AK18</f>
        <v>19</v>
      </c>
      <c r="AJ18" s="24">
        <f t="shared" si="22"/>
        <v>169</v>
      </c>
      <c r="AK18" s="25">
        <f t="shared" si="10"/>
        <v>19</v>
      </c>
      <c r="AL18" s="1"/>
    </row>
    <row r="19" spans="1:38" ht="24.9" customHeight="1" thickBot="1">
      <c r="A19" s="29">
        <f t="shared" si="11"/>
        <v>13</v>
      </c>
      <c r="B19" s="21" t="s">
        <v>89</v>
      </c>
      <c r="C19" s="17" t="s">
        <v>74</v>
      </c>
      <c r="D19" s="18" t="s">
        <v>19</v>
      </c>
      <c r="E19" s="19">
        <f t="shared" si="12"/>
        <v>0</v>
      </c>
      <c r="F19" s="17" t="s">
        <v>74</v>
      </c>
      <c r="G19" s="18" t="s">
        <v>2</v>
      </c>
      <c r="H19" s="19">
        <f t="shared" si="13"/>
        <v>0</v>
      </c>
      <c r="I19" s="17" t="s">
        <v>76</v>
      </c>
      <c r="J19" s="18" t="s">
        <v>74</v>
      </c>
      <c r="K19" s="85">
        <f t="shared" si="14"/>
        <v>0</v>
      </c>
      <c r="L19" s="17" t="s">
        <v>76</v>
      </c>
      <c r="M19" s="18" t="s">
        <v>19</v>
      </c>
      <c r="N19" s="66" t="str">
        <f t="shared" si="15"/>
        <v>3</v>
      </c>
      <c r="O19" s="17" t="s">
        <v>2</v>
      </c>
      <c r="P19" s="18" t="s">
        <v>74</v>
      </c>
      <c r="Q19" s="19" t="str">
        <f t="shared" si="16"/>
        <v>2</v>
      </c>
      <c r="R19" s="17" t="s">
        <v>2</v>
      </c>
      <c r="S19" s="18" t="s">
        <v>74</v>
      </c>
      <c r="T19" s="19" t="str">
        <f t="shared" si="17"/>
        <v>3</v>
      </c>
      <c r="U19" s="17" t="s">
        <v>74</v>
      </c>
      <c r="V19" s="18" t="s">
        <v>74</v>
      </c>
      <c r="W19" s="66">
        <f t="shared" si="18"/>
        <v>0</v>
      </c>
      <c r="X19" s="17" t="s">
        <v>19</v>
      </c>
      <c r="Y19" s="18" t="s">
        <v>74</v>
      </c>
      <c r="Z19" s="19">
        <f t="shared" si="19"/>
        <v>0</v>
      </c>
      <c r="AA19" s="17" t="s">
        <v>76</v>
      </c>
      <c r="AB19" s="18" t="s">
        <v>76</v>
      </c>
      <c r="AC19" s="19">
        <f t="shared" si="20"/>
        <v>0</v>
      </c>
      <c r="AD19" s="28"/>
      <c r="AE19" s="26"/>
      <c r="AF19" s="19"/>
      <c r="AG19" s="21">
        <f t="shared" si="21"/>
        <v>8</v>
      </c>
      <c r="AH19" s="22">
        <f>'24.Spieltag'!AJ19</f>
        <v>246</v>
      </c>
      <c r="AI19" s="29">
        <f>'24.Spieltag'!AK19</f>
        <v>13</v>
      </c>
      <c r="AJ19" s="24">
        <f t="shared" si="22"/>
        <v>254</v>
      </c>
      <c r="AK19" s="25">
        <f t="shared" si="10"/>
        <v>13</v>
      </c>
      <c r="AL19" s="1"/>
    </row>
    <row r="20" spans="1:38" ht="24.9" customHeight="1" thickBot="1">
      <c r="A20" s="29">
        <f t="shared" si="11"/>
        <v>14</v>
      </c>
      <c r="B20" s="21" t="s">
        <v>83</v>
      </c>
      <c r="C20" s="17" t="s">
        <v>76</v>
      </c>
      <c r="D20" s="18" t="s">
        <v>19</v>
      </c>
      <c r="E20" s="19">
        <f t="shared" si="12"/>
        <v>0</v>
      </c>
      <c r="F20" s="17" t="s">
        <v>74</v>
      </c>
      <c r="G20" s="18" t="s">
        <v>74</v>
      </c>
      <c r="H20" s="19">
        <f t="shared" si="13"/>
        <v>0</v>
      </c>
      <c r="I20" s="17" t="s">
        <v>76</v>
      </c>
      <c r="J20" s="18" t="s">
        <v>2</v>
      </c>
      <c r="K20" s="85">
        <f t="shared" si="14"/>
        <v>0</v>
      </c>
      <c r="L20" s="17" t="s">
        <v>74</v>
      </c>
      <c r="M20" s="18" t="s">
        <v>19</v>
      </c>
      <c r="N20" s="66" t="str">
        <f t="shared" si="15"/>
        <v>2</v>
      </c>
      <c r="O20" s="17" t="s">
        <v>19</v>
      </c>
      <c r="P20" s="18" t="s">
        <v>74</v>
      </c>
      <c r="Q20" s="19" t="str">
        <f t="shared" si="16"/>
        <v>5</v>
      </c>
      <c r="R20" s="17" t="s">
        <v>74</v>
      </c>
      <c r="S20" s="18" t="s">
        <v>76</v>
      </c>
      <c r="T20" s="19" t="str">
        <f t="shared" si="17"/>
        <v>2</v>
      </c>
      <c r="U20" s="17" t="s">
        <v>19</v>
      </c>
      <c r="V20" s="18" t="s">
        <v>76</v>
      </c>
      <c r="W20" s="66">
        <f t="shared" si="18"/>
        <v>0</v>
      </c>
      <c r="X20" s="17" t="s">
        <v>19</v>
      </c>
      <c r="Y20" s="18" t="s">
        <v>19</v>
      </c>
      <c r="Z20" s="19" t="str">
        <f t="shared" si="19"/>
        <v>3</v>
      </c>
      <c r="AA20" s="17" t="s">
        <v>74</v>
      </c>
      <c r="AB20" s="18" t="s">
        <v>74</v>
      </c>
      <c r="AC20" s="19">
        <f t="shared" si="20"/>
        <v>0</v>
      </c>
      <c r="AD20" s="28"/>
      <c r="AE20" s="26"/>
      <c r="AF20" s="19"/>
      <c r="AG20" s="21">
        <f t="shared" si="21"/>
        <v>12</v>
      </c>
      <c r="AH20" s="22">
        <f>'24.Spieltag'!AJ20</f>
        <v>241</v>
      </c>
      <c r="AI20" s="29">
        <f>'24.Spieltag'!AK20</f>
        <v>14</v>
      </c>
      <c r="AJ20" s="24">
        <f t="shared" si="22"/>
        <v>253</v>
      </c>
      <c r="AK20" s="25">
        <f t="shared" si="10"/>
        <v>14</v>
      </c>
      <c r="AL20" s="1"/>
    </row>
    <row r="21" spans="1:38" ht="24.9" customHeight="1" thickBot="1">
      <c r="A21" s="29">
        <f t="shared" si="11"/>
        <v>7</v>
      </c>
      <c r="B21" s="21" t="s">
        <v>86</v>
      </c>
      <c r="C21" s="17" t="s">
        <v>74</v>
      </c>
      <c r="D21" s="18" t="s">
        <v>19</v>
      </c>
      <c r="E21" s="19">
        <f t="shared" si="12"/>
        <v>0</v>
      </c>
      <c r="F21" s="17" t="s">
        <v>74</v>
      </c>
      <c r="G21" s="18" t="s">
        <v>74</v>
      </c>
      <c r="H21" s="19">
        <f t="shared" si="13"/>
        <v>0</v>
      </c>
      <c r="I21" s="17" t="s">
        <v>76</v>
      </c>
      <c r="J21" s="18" t="s">
        <v>74</v>
      </c>
      <c r="K21" s="85">
        <f t="shared" si="14"/>
        <v>0</v>
      </c>
      <c r="L21" s="17" t="s">
        <v>76</v>
      </c>
      <c r="M21" s="18" t="s">
        <v>19</v>
      </c>
      <c r="N21" s="66" t="str">
        <f t="shared" si="15"/>
        <v>3</v>
      </c>
      <c r="O21" s="17" t="s">
        <v>74</v>
      </c>
      <c r="P21" s="18" t="s">
        <v>74</v>
      </c>
      <c r="Q21" s="19">
        <f t="shared" si="16"/>
        <v>0</v>
      </c>
      <c r="R21" s="17" t="s">
        <v>19</v>
      </c>
      <c r="S21" s="18" t="s">
        <v>74</v>
      </c>
      <c r="T21" s="19" t="str">
        <f t="shared" si="17"/>
        <v>2</v>
      </c>
      <c r="U21" s="17" t="s">
        <v>19</v>
      </c>
      <c r="V21" s="18" t="s">
        <v>74</v>
      </c>
      <c r="W21" s="66">
        <f t="shared" si="18"/>
        <v>0</v>
      </c>
      <c r="X21" s="17" t="s">
        <v>74</v>
      </c>
      <c r="Y21" s="18" t="s">
        <v>74</v>
      </c>
      <c r="Z21" s="19" t="str">
        <f t="shared" si="19"/>
        <v>5</v>
      </c>
      <c r="AA21" s="17" t="s">
        <v>74</v>
      </c>
      <c r="AB21" s="18" t="s">
        <v>74</v>
      </c>
      <c r="AC21" s="19">
        <f t="shared" si="20"/>
        <v>0</v>
      </c>
      <c r="AD21" s="28"/>
      <c r="AE21" s="26"/>
      <c r="AF21" s="19"/>
      <c r="AG21" s="21">
        <f t="shared" si="21"/>
        <v>10</v>
      </c>
      <c r="AH21" s="22">
        <f>'24.Spieltag'!AJ21</f>
        <v>279</v>
      </c>
      <c r="AI21" s="29">
        <f>'24.Spieltag'!AK21</f>
        <v>4</v>
      </c>
      <c r="AJ21" s="24">
        <f t="shared" si="22"/>
        <v>289</v>
      </c>
      <c r="AK21" s="25">
        <f t="shared" si="10"/>
        <v>7</v>
      </c>
      <c r="AL21" s="1"/>
    </row>
    <row r="22" spans="1:38" ht="24.9" customHeight="1" thickBot="1">
      <c r="A22" s="29">
        <f t="shared" si="11"/>
        <v>16</v>
      </c>
      <c r="B22" s="21" t="s">
        <v>96</v>
      </c>
      <c r="C22" s="17" t="s">
        <v>74</v>
      </c>
      <c r="D22" s="18" t="s">
        <v>2</v>
      </c>
      <c r="E22" s="19">
        <f t="shared" si="12"/>
        <v>0</v>
      </c>
      <c r="F22" s="17" t="s">
        <v>76</v>
      </c>
      <c r="G22" s="18" t="s">
        <v>19</v>
      </c>
      <c r="H22" s="19">
        <f t="shared" si="13"/>
        <v>0</v>
      </c>
      <c r="I22" s="17" t="s">
        <v>74</v>
      </c>
      <c r="J22" s="18" t="s">
        <v>2</v>
      </c>
      <c r="K22" s="85">
        <f t="shared" si="14"/>
        <v>0</v>
      </c>
      <c r="L22" s="17" t="s">
        <v>76</v>
      </c>
      <c r="M22" s="18" t="s">
        <v>77</v>
      </c>
      <c r="N22" s="66" t="str">
        <f t="shared" si="15"/>
        <v>2</v>
      </c>
      <c r="O22" s="17" t="s">
        <v>19</v>
      </c>
      <c r="P22" s="18" t="s">
        <v>74</v>
      </c>
      <c r="Q22" s="19" t="str">
        <f t="shared" si="16"/>
        <v>5</v>
      </c>
      <c r="R22" s="17" t="s">
        <v>2</v>
      </c>
      <c r="S22" s="18" t="s">
        <v>76</v>
      </c>
      <c r="T22" s="19" t="str">
        <f t="shared" si="17"/>
        <v>2</v>
      </c>
      <c r="U22" s="17" t="s">
        <v>19</v>
      </c>
      <c r="V22" s="18" t="s">
        <v>19</v>
      </c>
      <c r="W22" s="66">
        <f t="shared" si="18"/>
        <v>0</v>
      </c>
      <c r="X22" s="17" t="s">
        <v>2</v>
      </c>
      <c r="Y22" s="18" t="s">
        <v>19</v>
      </c>
      <c r="Z22" s="19">
        <f t="shared" si="19"/>
        <v>0</v>
      </c>
      <c r="AA22" s="17" t="s">
        <v>74</v>
      </c>
      <c r="AB22" s="18" t="s">
        <v>74</v>
      </c>
      <c r="AC22" s="19">
        <f t="shared" si="20"/>
        <v>0</v>
      </c>
      <c r="AD22" s="28"/>
      <c r="AE22" s="26"/>
      <c r="AF22" s="19"/>
      <c r="AG22" s="21">
        <f t="shared" si="21"/>
        <v>9</v>
      </c>
      <c r="AH22" s="22">
        <f>'24.Spieltag'!AJ22</f>
        <v>220</v>
      </c>
      <c r="AI22" s="29">
        <f>'24.Spieltag'!AK22</f>
        <v>17</v>
      </c>
      <c r="AJ22" s="24">
        <f t="shared" si="22"/>
        <v>229</v>
      </c>
      <c r="AK22" s="25">
        <f t="shared" si="10"/>
        <v>16</v>
      </c>
      <c r="AL22" s="1"/>
    </row>
    <row r="23" spans="1:38" ht="24.9" customHeight="1" thickBot="1">
      <c r="A23" s="29">
        <f t="shared" si="11"/>
        <v>18</v>
      </c>
      <c r="B23" s="21" t="s">
        <v>94</v>
      </c>
      <c r="C23" s="17" t="s">
        <v>76</v>
      </c>
      <c r="D23" s="18" t="s">
        <v>2</v>
      </c>
      <c r="E23" s="19">
        <f t="shared" si="12"/>
        <v>0</v>
      </c>
      <c r="F23" s="17" t="s">
        <v>76</v>
      </c>
      <c r="G23" s="18" t="s">
        <v>19</v>
      </c>
      <c r="H23" s="19">
        <f t="shared" si="13"/>
        <v>0</v>
      </c>
      <c r="I23" s="17" t="s">
        <v>74</v>
      </c>
      <c r="J23" s="18" t="s">
        <v>19</v>
      </c>
      <c r="K23" s="85">
        <f t="shared" si="14"/>
        <v>0</v>
      </c>
      <c r="L23" s="17" t="s">
        <v>76</v>
      </c>
      <c r="M23" s="18" t="s">
        <v>77</v>
      </c>
      <c r="N23" s="66" t="str">
        <f t="shared" si="15"/>
        <v>2</v>
      </c>
      <c r="O23" s="17" t="s">
        <v>74</v>
      </c>
      <c r="P23" s="18" t="s">
        <v>19</v>
      </c>
      <c r="Q23" s="19">
        <f t="shared" si="16"/>
        <v>0</v>
      </c>
      <c r="R23" s="17" t="s">
        <v>2</v>
      </c>
      <c r="S23" s="18" t="s">
        <v>74</v>
      </c>
      <c r="T23" s="19" t="str">
        <f t="shared" si="17"/>
        <v>3</v>
      </c>
      <c r="U23" s="17" t="s">
        <v>2</v>
      </c>
      <c r="V23" s="18" t="s">
        <v>76</v>
      </c>
      <c r="W23" s="66">
        <f t="shared" si="18"/>
        <v>0</v>
      </c>
      <c r="X23" s="17" t="s">
        <v>77</v>
      </c>
      <c r="Y23" s="18" t="s">
        <v>74</v>
      </c>
      <c r="Z23" s="19">
        <f t="shared" si="19"/>
        <v>0</v>
      </c>
      <c r="AA23" s="17" t="s">
        <v>74</v>
      </c>
      <c r="AB23" s="18" t="s">
        <v>19</v>
      </c>
      <c r="AC23" s="19">
        <f t="shared" si="20"/>
        <v>0</v>
      </c>
      <c r="AD23" s="28"/>
      <c r="AE23" s="26"/>
      <c r="AF23" s="19"/>
      <c r="AG23" s="21">
        <f t="shared" si="21"/>
        <v>5</v>
      </c>
      <c r="AH23" s="22">
        <f>'24.Spieltag'!AJ23</f>
        <v>212</v>
      </c>
      <c r="AI23" s="29">
        <f>'24.Spieltag'!AK23</f>
        <v>18</v>
      </c>
      <c r="AJ23" s="24">
        <f t="shared" si="22"/>
        <v>217</v>
      </c>
      <c r="AK23" s="25">
        <f t="shared" si="10"/>
        <v>18</v>
      </c>
      <c r="AL23" s="1"/>
    </row>
    <row r="24" spans="1:38" ht="24.9" customHeight="1" thickBot="1">
      <c r="A24" s="29">
        <f t="shared" si="11"/>
        <v>20</v>
      </c>
      <c r="B24" s="21" t="s">
        <v>92</v>
      </c>
      <c r="C24" s="17"/>
      <c r="D24" s="18"/>
      <c r="E24" s="19"/>
      <c r="F24" s="17"/>
      <c r="G24" s="18"/>
      <c r="H24" s="19"/>
      <c r="I24" s="17"/>
      <c r="J24" s="18"/>
      <c r="K24" s="85"/>
      <c r="L24" s="17"/>
      <c r="M24" s="18"/>
      <c r="N24" s="66"/>
      <c r="O24" s="17"/>
      <c r="P24" s="18"/>
      <c r="Q24" s="19"/>
      <c r="R24" s="17"/>
      <c r="S24" s="18"/>
      <c r="T24" s="19"/>
      <c r="U24" s="17"/>
      <c r="V24" s="18"/>
      <c r="W24" s="66"/>
      <c r="X24" s="17"/>
      <c r="Y24" s="18"/>
      <c r="Z24" s="19"/>
      <c r="AA24" s="17"/>
      <c r="AB24" s="18"/>
      <c r="AC24" s="19"/>
      <c r="AD24" s="28"/>
      <c r="AE24" s="26"/>
      <c r="AF24" s="19"/>
      <c r="AG24" s="21">
        <f t="shared" si="21"/>
        <v>0</v>
      </c>
      <c r="AH24" s="22">
        <f>'24.Spieltag'!AJ24</f>
        <v>147</v>
      </c>
      <c r="AI24" s="29">
        <f>'24.Spieltag'!AK24</f>
        <v>20</v>
      </c>
      <c r="AJ24" s="24">
        <f t="shared" si="22"/>
        <v>147</v>
      </c>
      <c r="AK24" s="25">
        <f t="shared" si="10"/>
        <v>20</v>
      </c>
      <c r="AL24" s="1"/>
    </row>
    <row r="25" spans="1:38" ht="24.9" customHeight="1" thickBot="1">
      <c r="A25" s="29">
        <f t="shared" si="11"/>
        <v>8</v>
      </c>
      <c r="B25" s="21" t="s">
        <v>78</v>
      </c>
      <c r="C25" s="17" t="s">
        <v>76</v>
      </c>
      <c r="D25" s="18" t="s">
        <v>74</v>
      </c>
      <c r="E25" s="19">
        <f t="shared" si="12"/>
        <v>0</v>
      </c>
      <c r="F25" s="17" t="s">
        <v>74</v>
      </c>
      <c r="G25" s="18" t="s">
        <v>74</v>
      </c>
      <c r="H25" s="19">
        <f t="shared" si="13"/>
        <v>0</v>
      </c>
      <c r="I25" s="17" t="s">
        <v>74</v>
      </c>
      <c r="J25" s="18" t="s">
        <v>19</v>
      </c>
      <c r="K25" s="85">
        <f t="shared" si="14"/>
        <v>0</v>
      </c>
      <c r="L25" s="17" t="s">
        <v>76</v>
      </c>
      <c r="M25" s="18" t="s">
        <v>2</v>
      </c>
      <c r="N25" s="66" t="str">
        <f t="shared" si="15"/>
        <v>2</v>
      </c>
      <c r="O25" s="17" t="s">
        <v>74</v>
      </c>
      <c r="P25" s="18" t="s">
        <v>76</v>
      </c>
      <c r="Q25" s="19" t="str">
        <f t="shared" si="16"/>
        <v>3</v>
      </c>
      <c r="R25" s="17" t="s">
        <v>19</v>
      </c>
      <c r="S25" s="18" t="s">
        <v>76</v>
      </c>
      <c r="T25" s="19" t="str">
        <f t="shared" si="17"/>
        <v>5</v>
      </c>
      <c r="U25" s="17" t="s">
        <v>2</v>
      </c>
      <c r="V25" s="18" t="s">
        <v>76</v>
      </c>
      <c r="W25" s="66">
        <f t="shared" si="18"/>
        <v>0</v>
      </c>
      <c r="X25" s="17" t="s">
        <v>19</v>
      </c>
      <c r="Y25" s="18" t="s">
        <v>74</v>
      </c>
      <c r="Z25" s="19">
        <f t="shared" si="19"/>
        <v>0</v>
      </c>
      <c r="AA25" s="17" t="s">
        <v>74</v>
      </c>
      <c r="AB25" s="18" t="s">
        <v>76</v>
      </c>
      <c r="AC25" s="19" t="str">
        <f t="shared" si="20"/>
        <v>2</v>
      </c>
      <c r="AD25" s="28"/>
      <c r="AE25" s="26"/>
      <c r="AF25" s="19"/>
      <c r="AG25" s="21">
        <f t="shared" si="21"/>
        <v>12</v>
      </c>
      <c r="AH25" s="22">
        <f>'24.Spieltag'!AJ25</f>
        <v>265</v>
      </c>
      <c r="AI25" s="29">
        <f>'24.Spieltag'!AK25</f>
        <v>8</v>
      </c>
      <c r="AJ25" s="24">
        <f t="shared" si="22"/>
        <v>277</v>
      </c>
      <c r="AK25" s="25">
        <f t="shared" si="10"/>
        <v>8</v>
      </c>
      <c r="AL25" s="1"/>
    </row>
    <row r="26" spans="1:38" ht="28.2" customHeight="1" thickBot="1">
      <c r="A26" s="29">
        <f t="shared" si="11"/>
        <v>12</v>
      </c>
      <c r="B26" s="21" t="s">
        <v>82</v>
      </c>
      <c r="C26" s="17" t="s">
        <v>74</v>
      </c>
      <c r="D26" s="18" t="s">
        <v>19</v>
      </c>
      <c r="E26" s="19">
        <f t="shared" si="12"/>
        <v>0</v>
      </c>
      <c r="F26" s="17" t="s">
        <v>74</v>
      </c>
      <c r="G26" s="18" t="s">
        <v>74</v>
      </c>
      <c r="H26" s="19">
        <f t="shared" si="13"/>
        <v>0</v>
      </c>
      <c r="I26" s="17" t="s">
        <v>76</v>
      </c>
      <c r="J26" s="18" t="s">
        <v>74</v>
      </c>
      <c r="K26" s="85">
        <f t="shared" si="14"/>
        <v>0</v>
      </c>
      <c r="L26" s="17" t="s">
        <v>76</v>
      </c>
      <c r="M26" s="18" t="s">
        <v>19</v>
      </c>
      <c r="N26" s="66" t="str">
        <f t="shared" si="15"/>
        <v>3</v>
      </c>
      <c r="O26" s="17" t="s">
        <v>74</v>
      </c>
      <c r="P26" s="18" t="s">
        <v>74</v>
      </c>
      <c r="Q26" s="19">
        <f t="shared" si="16"/>
        <v>0</v>
      </c>
      <c r="R26" s="17" t="s">
        <v>19</v>
      </c>
      <c r="S26" s="18" t="s">
        <v>74</v>
      </c>
      <c r="T26" s="19" t="str">
        <f t="shared" si="17"/>
        <v>2</v>
      </c>
      <c r="U26" s="17" t="s">
        <v>2</v>
      </c>
      <c r="V26" s="18" t="s">
        <v>76</v>
      </c>
      <c r="W26" s="66">
        <f t="shared" si="18"/>
        <v>0</v>
      </c>
      <c r="X26" s="17" t="s">
        <v>19</v>
      </c>
      <c r="Y26" s="18" t="s">
        <v>76</v>
      </c>
      <c r="Z26" s="19">
        <f t="shared" si="19"/>
        <v>0</v>
      </c>
      <c r="AA26" s="17" t="s">
        <v>19</v>
      </c>
      <c r="AB26" s="18" t="s">
        <v>74</v>
      </c>
      <c r="AC26" s="19" t="str">
        <f t="shared" si="20"/>
        <v>2</v>
      </c>
      <c r="AD26" s="28"/>
      <c r="AE26" s="26"/>
      <c r="AF26" s="19"/>
      <c r="AG26" s="21">
        <f t="shared" ref="AG26" si="23">E26+H26+K26+N26+Q26+T26+W26+Z26+AC26+AF26</f>
        <v>7</v>
      </c>
      <c r="AH26" s="22">
        <f>'24.Spieltag'!AJ26</f>
        <v>248</v>
      </c>
      <c r="AI26" s="29">
        <f>'24.Spieltag'!AK26</f>
        <v>11</v>
      </c>
      <c r="AJ26" s="24">
        <f t="shared" ref="AJ26" si="24">AG26+AH26</f>
        <v>255</v>
      </c>
      <c r="AK26" s="25">
        <f t="shared" si="10"/>
        <v>12</v>
      </c>
      <c r="AL26" s="1"/>
    </row>
    <row r="27" spans="1:38" ht="28.2" customHeight="1" thickBot="1">
      <c r="A27" s="29">
        <f t="shared" ref="A27" si="25">AK27</f>
        <v>2</v>
      </c>
      <c r="B27" s="21" t="s">
        <v>73</v>
      </c>
      <c r="C27" s="17" t="s">
        <v>74</v>
      </c>
      <c r="D27" s="18" t="s">
        <v>19</v>
      </c>
      <c r="E27" s="19">
        <f t="shared" si="12"/>
        <v>0</v>
      </c>
      <c r="F27" s="17" t="s">
        <v>74</v>
      </c>
      <c r="G27" s="18" t="s">
        <v>19</v>
      </c>
      <c r="H27" s="19">
        <f t="shared" si="13"/>
        <v>0</v>
      </c>
      <c r="I27" s="17" t="s">
        <v>2</v>
      </c>
      <c r="J27" s="18" t="s">
        <v>74</v>
      </c>
      <c r="K27" s="88">
        <f>IF(OR(EXACT($I$7,I27)*(EXACT($J$7,J27)))=TRUE,$AO$9,IF(($J$7-$I$7=J27-I27),$AO$8,IF(OR(EXACT($I$7&gt;$J$7,I27&gt;J27)*EXACT($I$7=$J$7,I27=J27)*EXACT($I$7&lt;$J$7,I27&lt;J27)),$AO$7,0)))*2</f>
        <v>4</v>
      </c>
      <c r="L27" s="17" t="s">
        <v>74</v>
      </c>
      <c r="M27" s="18" t="s">
        <v>2</v>
      </c>
      <c r="N27" s="66" t="str">
        <f t="shared" si="15"/>
        <v>5</v>
      </c>
      <c r="O27" s="17" t="s">
        <v>19</v>
      </c>
      <c r="P27" s="18" t="s">
        <v>76</v>
      </c>
      <c r="Q27" s="19" t="str">
        <f t="shared" si="16"/>
        <v>2</v>
      </c>
      <c r="R27" s="17" t="s">
        <v>2</v>
      </c>
      <c r="S27" s="18" t="s">
        <v>74</v>
      </c>
      <c r="T27" s="19" t="str">
        <f t="shared" si="17"/>
        <v>3</v>
      </c>
      <c r="U27" s="17" t="s">
        <v>19</v>
      </c>
      <c r="V27" s="18" t="s">
        <v>74</v>
      </c>
      <c r="W27" s="66">
        <f t="shared" si="18"/>
        <v>0</v>
      </c>
      <c r="X27" s="17" t="s">
        <v>19</v>
      </c>
      <c r="Y27" s="18" t="s">
        <v>74</v>
      </c>
      <c r="Z27" s="19">
        <f t="shared" si="19"/>
        <v>0</v>
      </c>
      <c r="AA27" s="17" t="s">
        <v>19</v>
      </c>
      <c r="AB27" s="18" t="s">
        <v>74</v>
      </c>
      <c r="AC27" s="19" t="str">
        <f t="shared" si="20"/>
        <v>2</v>
      </c>
      <c r="AD27" s="28"/>
      <c r="AE27" s="26"/>
      <c r="AF27" s="19"/>
      <c r="AG27" s="21">
        <f t="shared" ref="AG27" si="26">E27+H27+K27+N27+Q27+T27+W27+Z27+AC27+AF27</f>
        <v>16</v>
      </c>
      <c r="AH27" s="22">
        <f>'24.Spieltag'!AJ27</f>
        <v>288</v>
      </c>
      <c r="AI27" s="29">
        <f>'24.Spieltag'!AK27</f>
        <v>2</v>
      </c>
      <c r="AJ27" s="24">
        <f t="shared" ref="AJ27" si="27">AG27+AH27</f>
        <v>304</v>
      </c>
      <c r="AK27" s="25">
        <f t="shared" si="10"/>
        <v>2</v>
      </c>
      <c r="AL27" s="1"/>
    </row>
    <row r="28" spans="1:38" ht="28.2" customHeight="1">
      <c r="AL28" s="1"/>
    </row>
    <row r="29" spans="1:38" ht="28.2" customHeight="1">
      <c r="AL29" s="1"/>
    </row>
    <row r="30" spans="1:38" ht="28.2" customHeight="1">
      <c r="AL30" s="1"/>
    </row>
  </sheetData>
  <sortState xmlns:xlrd2="http://schemas.microsoft.com/office/spreadsheetml/2017/richdata2" ref="A8:AK25">
    <sortCondition ref="A8:A25"/>
  </sortState>
  <phoneticPr fontId="0" type="noConversion"/>
  <conditionalFormatting sqref="A2:A3 A5:A6">
    <cfRule type="colorScale" priority="10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7:AL10">
    <cfRule type="top10" dxfId="51" priority="117" rank="3"/>
  </conditionalFormatting>
  <conditionalFormatting sqref="L4:L5 U5 F4:F5 C4:C5 R4:R6 I4:I6 X5:X6 O4:O5 AA4:AA6">
    <cfRule type="cellIs" dxfId="50" priority="15" operator="equal">
      <formula>"Schalke 04"</formula>
    </cfRule>
  </conditionalFormatting>
  <conditionalFormatting sqref="F6 R4 X4 AA4 C6 L6 L4 U6 U4 O6">
    <cfRule type="cellIs" dxfId="49" priority="13" operator="equal">
      <formula>"Schalke 04"</formula>
    </cfRule>
  </conditionalFormatting>
  <conditionalFormatting sqref="A27">
    <cfRule type="colorScale" priority="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27">
    <cfRule type="colorScale" priority="1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8:B27">
    <cfRule type="expression" dxfId="48" priority="8">
      <formula>($AG8&gt;40)</formula>
    </cfRule>
  </conditionalFormatting>
  <conditionalFormatting sqref="AL6">
    <cfRule type="top10" dxfId="47" priority="781" rank="3"/>
  </conditionalFormatting>
  <conditionalFormatting sqref="A31:A1048576 A7:A26 A1">
    <cfRule type="colorScale" priority="78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26">
    <cfRule type="colorScale" priority="121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G1:AG1048576">
    <cfRule type="top10" dxfId="46" priority="1" rank="3"/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AP30"/>
  <sheetViews>
    <sheetView topLeftCell="B11" workbookViewId="0">
      <selection activeCell="AG9" sqref="AG9"/>
    </sheetView>
  </sheetViews>
  <sheetFormatPr baseColWidth="10" defaultColWidth="11.44140625" defaultRowHeight="10.199999999999999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3.2">
      <c r="AC1" s="71"/>
      <c r="AD1" s="68"/>
      <c r="AE1" s="69"/>
      <c r="AF1" s="69"/>
      <c r="AK1" s="32"/>
    </row>
    <row r="2" spans="1:42" ht="13.2">
      <c r="B2" s="16"/>
      <c r="S2" s="71"/>
      <c r="T2" s="73"/>
      <c r="V2" s="71"/>
      <c r="W2" s="73"/>
      <c r="Y2" s="71"/>
      <c r="Z2" s="73"/>
      <c r="AC2" s="71"/>
      <c r="AD2" s="68"/>
      <c r="AE2" s="70"/>
      <c r="AF2" s="70"/>
    </row>
    <row r="3" spans="1:42" ht="11.4">
      <c r="B3" s="16"/>
      <c r="AD3" s="68"/>
      <c r="AE3" s="69"/>
      <c r="AF3" s="69"/>
    </row>
    <row r="4" spans="1:42" ht="16.2" thickBot="1">
      <c r="A4" s="2" t="s">
        <v>47</v>
      </c>
      <c r="B4" s="16"/>
      <c r="C4" s="68" t="s">
        <v>71</v>
      </c>
      <c r="F4" s="68" t="s">
        <v>57</v>
      </c>
      <c r="I4" s="68" t="s">
        <v>14</v>
      </c>
      <c r="L4" s="68" t="s">
        <v>69</v>
      </c>
      <c r="O4" s="68" t="s">
        <v>12</v>
      </c>
      <c r="R4" s="68" t="s">
        <v>11</v>
      </c>
      <c r="U4" s="68" t="s">
        <v>18</v>
      </c>
      <c r="X4" s="68" t="s">
        <v>67</v>
      </c>
      <c r="AA4" s="68" t="s">
        <v>58</v>
      </c>
      <c r="AD4" s="67"/>
      <c r="AE4" s="71"/>
      <c r="AF4" s="71"/>
      <c r="AK4" s="45"/>
    </row>
    <row r="5" spans="1:42" ht="13.8" thickBot="1">
      <c r="B5" s="16"/>
      <c r="C5" s="72"/>
      <c r="F5" s="72"/>
      <c r="I5" s="72"/>
      <c r="L5" s="72"/>
      <c r="O5" s="72"/>
      <c r="R5" s="72"/>
      <c r="U5" s="72"/>
      <c r="X5" s="72"/>
      <c r="AA5" s="72"/>
      <c r="AD5" s="67"/>
      <c r="AE5" s="71"/>
      <c r="AF5" s="71"/>
      <c r="AG5" s="83" t="s">
        <v>22</v>
      </c>
      <c r="AH5" s="30"/>
      <c r="AI5" s="30"/>
      <c r="AJ5" s="31"/>
      <c r="AK5" s="45"/>
      <c r="AL5" s="1"/>
    </row>
    <row r="6" spans="1:42" ht="16.2" thickBot="1">
      <c r="C6" s="68" t="s">
        <v>59</v>
      </c>
      <c r="F6" s="68" t="s">
        <v>68</v>
      </c>
      <c r="I6" s="68" t="s">
        <v>16</v>
      </c>
      <c r="L6" s="68" t="s">
        <v>15</v>
      </c>
      <c r="O6" s="68" t="s">
        <v>70</v>
      </c>
      <c r="R6" s="68" t="s">
        <v>17</v>
      </c>
      <c r="U6" s="68" t="s">
        <v>21</v>
      </c>
      <c r="X6" s="68" t="s">
        <v>13</v>
      </c>
      <c r="AA6" s="68" t="s">
        <v>56</v>
      </c>
      <c r="AD6" s="67"/>
      <c r="AE6" s="67"/>
      <c r="AF6" s="67"/>
      <c r="AG6" s="84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>
      <c r="A7" s="8" t="s">
        <v>6</v>
      </c>
      <c r="B7" s="14" t="s">
        <v>7</v>
      </c>
      <c r="C7" s="76" t="s">
        <v>76</v>
      </c>
      <c r="D7" s="76" t="s">
        <v>74</v>
      </c>
      <c r="E7" s="77" t="s">
        <v>1</v>
      </c>
      <c r="F7" s="76" t="s">
        <v>20</v>
      </c>
      <c r="G7" s="76" t="s">
        <v>19</v>
      </c>
      <c r="H7" s="77" t="s">
        <v>1</v>
      </c>
      <c r="I7" s="76" t="s">
        <v>74</v>
      </c>
      <c r="J7" s="76" t="s">
        <v>19</v>
      </c>
      <c r="K7" s="77" t="s">
        <v>1</v>
      </c>
      <c r="L7" s="76" t="s">
        <v>19</v>
      </c>
      <c r="M7" s="76" t="s">
        <v>19</v>
      </c>
      <c r="N7" s="77" t="s">
        <v>1</v>
      </c>
      <c r="O7" s="76" t="s">
        <v>77</v>
      </c>
      <c r="P7" s="76" t="s">
        <v>76</v>
      </c>
      <c r="Q7" s="77" t="s">
        <v>1</v>
      </c>
      <c r="R7" s="76" t="s">
        <v>76</v>
      </c>
      <c r="S7" s="76" t="s">
        <v>2</v>
      </c>
      <c r="T7" s="77" t="s">
        <v>1</v>
      </c>
      <c r="U7" s="76" t="s">
        <v>74</v>
      </c>
      <c r="V7" s="76" t="s">
        <v>19</v>
      </c>
      <c r="W7" s="77" t="s">
        <v>1</v>
      </c>
      <c r="X7" s="76" t="s">
        <v>2</v>
      </c>
      <c r="Y7" s="76" t="s">
        <v>76</v>
      </c>
      <c r="Z7" s="77" t="s">
        <v>1</v>
      </c>
      <c r="AA7" s="76" t="s">
        <v>19</v>
      </c>
      <c r="AB7" s="76" t="s">
        <v>76</v>
      </c>
      <c r="AC7" s="77" t="s">
        <v>1</v>
      </c>
      <c r="AD7" s="78"/>
      <c r="AE7" s="78"/>
      <c r="AF7" s="79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65</v>
      </c>
      <c r="AM7" s="38"/>
      <c r="AN7" s="34"/>
      <c r="AO7" s="39" t="s">
        <v>19</v>
      </c>
    </row>
    <row r="8" spans="1:42" ht="24.9" customHeight="1" thickBot="1">
      <c r="A8" s="29">
        <f t="shared" ref="A8" si="0">AK8</f>
        <v>2</v>
      </c>
      <c r="B8" s="21" t="s">
        <v>85</v>
      </c>
      <c r="C8" s="17" t="s">
        <v>74</v>
      </c>
      <c r="D8" s="18" t="s">
        <v>2</v>
      </c>
      <c r="E8" s="19" t="str">
        <f t="shared" ref="E8" si="1">IF(OR(EXACT($C$7,C8)*(EXACT($D$7,D8)))=TRUE,$AO$9,IF(($D$7-$C$7=D8-C8),$AO$8,IF(OR(EXACT($C$7&gt;$D$7,C8&gt;D8)*EXACT($C$7=$D$7,C8=D8)*EXACT($C$7&lt;$D$7,C8&lt;D8)),$AO$7,0)))</f>
        <v>2</v>
      </c>
      <c r="F8" s="17" t="s">
        <v>2</v>
      </c>
      <c r="G8" s="18" t="s">
        <v>76</v>
      </c>
      <c r="H8" s="19" t="str">
        <f t="shared" ref="H8" si="2">IF(OR(EXACT($F$7,F8)*(EXACT($G$7,G8)))=TRUE,$AO$9,IF(($G$7-$F$7=G8-F8),$AO$8,IF(OR(EXACT($F$7&gt;$G$7,F8&gt;G8)*EXACT($F$7=$G$7,F8=G8)*EXACT($F$7&lt;$G$7,F8&lt;G8)),$AO$7,0)))</f>
        <v>3</v>
      </c>
      <c r="I8" s="17" t="s">
        <v>76</v>
      </c>
      <c r="J8" s="18" t="s">
        <v>19</v>
      </c>
      <c r="K8" s="19" t="str">
        <f t="shared" ref="K8" si="3">IF(OR(EXACT($I$7,I8)*(EXACT($J$7,J8)))=TRUE,$AO$9,IF(($J$7-$I$7=J8-I8),$AO$8,IF(OR(EXACT($I$7&gt;$J$7,I8&gt;J8)*EXACT($I$7=$J$7,I8=J8)*EXACT($I$7&lt;$J$7,I8&lt;J8)),$AO$7,0)))</f>
        <v>2</v>
      </c>
      <c r="L8" s="17" t="s">
        <v>74</v>
      </c>
      <c r="M8" s="18" t="s">
        <v>19</v>
      </c>
      <c r="N8" s="66">
        <f t="shared" ref="N8" si="4">IF(OR(EXACT($L$7,L8)*(EXACT($M$7,M8)))=TRUE,$AO$9,IF(($M$7-$L$7=M8-L8),$AO$8,IF(OR(EXACT($L$7&gt;$M$7,L8&gt;M8)*EXACT($L$7=$M$7,L8=M8)*EXACT($L$7&lt;$M$7,L8&lt;M8)),$AO$7,0)))</f>
        <v>0</v>
      </c>
      <c r="O8" s="17" t="s">
        <v>77</v>
      </c>
      <c r="P8" s="18" t="s">
        <v>74</v>
      </c>
      <c r="Q8" s="85">
        <f>IF(OR(EXACT($O$7,O8)*(EXACT($P$7,P8)))=TRUE,$AO$9,IF(($P$7-$O$7=P8-O8),$AO$8,IF(OR(EXACT($O$7&gt;$P$7,O8&gt;P8)*EXACT($O$7=$P$7,O8=P8)*EXACT($O$7&lt;$P$7,O8&lt;P8)),$AO$7,0)))*2</f>
        <v>4</v>
      </c>
      <c r="R8" s="17" t="s">
        <v>76</v>
      </c>
      <c r="S8" s="18" t="s">
        <v>2</v>
      </c>
      <c r="T8" s="66">
        <f>IF(OR(EXACT($R$7,R8)*(EXACT($S$7,S8)))=TRUE,$AO$9,IF(($S$7-$R$7=S8-R8),$AO$8,IF(OR(EXACT($R$7&gt;$S$7,R8&gt;S8)*EXACT($R$7=$S$7,R8=S8)*EXACT($R$7&lt;$S$7,R8&lt;S8)),$AO$7,0)))*2</f>
        <v>10</v>
      </c>
      <c r="U8" s="17" t="s">
        <v>74</v>
      </c>
      <c r="V8" s="18" t="s">
        <v>19</v>
      </c>
      <c r="W8" s="66" t="str">
        <f t="shared" ref="W8:W27" si="5">IF(OR(EXACT($U$7,U8)*(EXACT($V$7,V8)))=TRUE,$AO$9,IF(($V$7-$U$7=V8-U8),$AO$8,IF(OR(EXACT($U$7&gt;$V$7,U8&gt;V8)*EXACT($U$7=$V$7,U8=V8)*EXACT($U$7&lt;$V$7,U8&lt;V8)),$AO$7,0)))</f>
        <v>5</v>
      </c>
      <c r="X8" s="17" t="s">
        <v>19</v>
      </c>
      <c r="Y8" s="18" t="s">
        <v>74</v>
      </c>
      <c r="Z8" s="19" t="str">
        <f t="shared" ref="Z8" si="6">IF(OR(EXACT($X$7,X8)*(EXACT($Y$7,Y8)))=TRUE,$AO$9,IF(($Y$7-$X$7=Y8-X8),$AO$8,IF(OR(EXACT($X$7&gt;$Y$7,X8&gt;Y8)*EXACT($X$7=$Y$7,X8=Y8)*EXACT($X$7&lt;$Y$7,X8&lt;Y8)),$AO$7,0)))</f>
        <v>2</v>
      </c>
      <c r="AA8" s="17" t="s">
        <v>74</v>
      </c>
      <c r="AB8" s="18" t="s">
        <v>74</v>
      </c>
      <c r="AC8" s="19">
        <f t="shared" ref="AC8" si="7">IF(OR(EXACT($AA$7,AA8)*(EXACT($AB$7,AB8)))=TRUE,$AO$9,IF(($AB$7-$AA$7=AB8-AA8),$AO$8,IF(OR(EXACT($AA$7&gt;$AB$7,AA8&gt;AB8)*EXACT($AA$7=$AB$7,AA8=AB8)*EXACT($AA$7&lt;$AB$7,AA8&lt;AB8)),$AO$7,0)))</f>
        <v>0</v>
      </c>
      <c r="AD8" s="20"/>
      <c r="AE8" s="18"/>
      <c r="AF8" s="19"/>
      <c r="AG8" s="21">
        <f t="shared" ref="AG8" si="8">E8+H8+K8+N8+Q8+T8+W8+Z8+AC8+AF8</f>
        <v>28</v>
      </c>
      <c r="AH8" s="22">
        <f>'25.Spieltag'!AJ8</f>
        <v>297</v>
      </c>
      <c r="AI8" s="29">
        <f>'25.Spieltag'!AK8</f>
        <v>3</v>
      </c>
      <c r="AJ8" s="24">
        <f t="shared" ref="AJ8" si="9">AG8+AH8</f>
        <v>325</v>
      </c>
      <c r="AK8" s="25">
        <f t="shared" ref="AK8:AK27" si="10">RANK(AJ8,$AJ$8:$AJ$27)</f>
        <v>2</v>
      </c>
      <c r="AL8" s="40" t="s">
        <v>66</v>
      </c>
      <c r="AM8" s="41"/>
      <c r="AN8" s="41"/>
      <c r="AO8" s="42" t="s">
        <v>2</v>
      </c>
    </row>
    <row r="9" spans="1:42" ht="24.9" customHeight="1" thickBot="1">
      <c r="A9" s="29">
        <f t="shared" ref="A9:A26" si="11">AK9</f>
        <v>17</v>
      </c>
      <c r="B9" s="21" t="s">
        <v>90</v>
      </c>
      <c r="C9" s="17" t="s">
        <v>74</v>
      </c>
      <c r="D9" s="18" t="s">
        <v>2</v>
      </c>
      <c r="E9" s="19" t="str">
        <f t="shared" ref="E9:E27" si="12">IF(OR(EXACT($C$7,C9)*(EXACT($D$7,D9)))=TRUE,$AO$9,IF(($D$7-$C$7=D9-C9),$AO$8,IF(OR(EXACT($C$7&gt;$D$7,C9&gt;D9)*EXACT($C$7=$D$7,C9=D9)*EXACT($C$7&lt;$D$7,C9&lt;D9)),$AO$7,0)))</f>
        <v>2</v>
      </c>
      <c r="F9" s="17" t="s">
        <v>19</v>
      </c>
      <c r="G9" s="18" t="s">
        <v>76</v>
      </c>
      <c r="H9" s="19" t="str">
        <f t="shared" ref="H9:H27" si="13">IF(OR(EXACT($F$7,F9)*(EXACT($G$7,G9)))=TRUE,$AO$9,IF(($G$7-$F$7=G9-F9),$AO$8,IF(OR(EXACT($F$7&gt;$G$7,F9&gt;G9)*EXACT($F$7=$G$7,F9=G9)*EXACT($F$7&lt;$G$7,F9&lt;G9)),$AO$7,0)))</f>
        <v>2</v>
      </c>
      <c r="I9" s="17" t="s">
        <v>76</v>
      </c>
      <c r="J9" s="18" t="s">
        <v>19</v>
      </c>
      <c r="K9" s="19" t="str">
        <f t="shared" ref="K9:K27" si="14">IF(OR(EXACT($I$7,I9)*(EXACT($J$7,J9)))=TRUE,$AO$9,IF(($J$7-$I$7=J9-I9),$AO$8,IF(OR(EXACT($I$7&gt;$J$7,I9&gt;J9)*EXACT($I$7=$J$7,I9=J9)*EXACT($I$7&lt;$J$7,I9&lt;J9)),$AO$7,0)))</f>
        <v>2</v>
      </c>
      <c r="L9" s="17" t="s">
        <v>74</v>
      </c>
      <c r="M9" s="18" t="s">
        <v>19</v>
      </c>
      <c r="N9" s="66">
        <f t="shared" ref="N9:N27" si="15">IF(OR(EXACT($L$7,L9)*(EXACT($M$7,M9)))=TRUE,$AO$9,IF(($M$7-$L$7=M9-L9),$AO$8,IF(OR(EXACT($L$7&gt;$M$7,L9&gt;M9)*EXACT($L$7=$M$7,L9=M9)*EXACT($L$7&lt;$M$7,L9&lt;M9)),$AO$7,0)))</f>
        <v>0</v>
      </c>
      <c r="O9" s="17" t="s">
        <v>77</v>
      </c>
      <c r="P9" s="18" t="s">
        <v>76</v>
      </c>
      <c r="Q9" s="19" t="str">
        <f t="shared" ref="Q9:Q27" si="16">IF(OR(EXACT($O$7,O9)*(EXACT($P$7,P9)))=TRUE,$AO$9,IF(($P$7-$O$7=P9-O9),$AO$8,IF(OR(EXACT($O$7&gt;$P$7,O9&gt;P9)*EXACT($O$7=$P$7,O9=P9)*EXACT($O$7&lt;$P$7,O9&lt;P9)),$AO$7,0)))</f>
        <v>5</v>
      </c>
      <c r="R9" s="17" t="s">
        <v>74</v>
      </c>
      <c r="S9" s="18" t="s">
        <v>76</v>
      </c>
      <c r="T9" s="85">
        <f t="shared" ref="T9:T26" si="17">IF(OR(EXACT($R$7,R9)*(EXACT($S$7,S9)))=TRUE,$AO$9,IF(($S$7-$R$7=S9-R9),$AO$8,IF(OR(EXACT($R$7&gt;$S$7,R9&gt;S9)*EXACT($R$7=$S$7,R9=S9)*EXACT($R$7&lt;$S$7,R9&lt;S9)),$AO$7,0)))*2*2</f>
        <v>0</v>
      </c>
      <c r="U9" s="17" t="s">
        <v>74</v>
      </c>
      <c r="V9" s="18" t="s">
        <v>74</v>
      </c>
      <c r="W9" s="66">
        <f t="shared" si="5"/>
        <v>0</v>
      </c>
      <c r="X9" s="17" t="s">
        <v>19</v>
      </c>
      <c r="Y9" s="18" t="s">
        <v>74</v>
      </c>
      <c r="Z9" s="19" t="str">
        <f t="shared" ref="Z9:Z27" si="18">IF(OR(EXACT($X$7,X9)*(EXACT($Y$7,Y9)))=TRUE,$AO$9,IF(($Y$7-$X$7=Y9-X9),$AO$8,IF(OR(EXACT($X$7&gt;$Y$7,X9&gt;Y9)*EXACT($X$7=$Y$7,X9=Y9)*EXACT($X$7&lt;$Y$7,X9&lt;Y9)),$AO$7,0)))</f>
        <v>2</v>
      </c>
      <c r="AA9" s="17" t="s">
        <v>74</v>
      </c>
      <c r="AB9" s="18" t="s">
        <v>74</v>
      </c>
      <c r="AC9" s="19">
        <f t="shared" ref="AC9:AC27" si="19">IF(OR(EXACT($AA$7,AA9)*(EXACT($AB$7,AB9)))=TRUE,$AO$9,IF(($AB$7-$AA$7=AB9-AA9),$AO$8,IF(OR(EXACT($AA$7&gt;$AB$7,AA9&gt;AB9)*EXACT($AA$7=$AB$7,AA9=AB9)*EXACT($AA$7&lt;$AB$7,AA9&lt;AB9)),$AO$7,0)))</f>
        <v>0</v>
      </c>
      <c r="AD9" s="28"/>
      <c r="AE9" s="26"/>
      <c r="AF9" s="19"/>
      <c r="AG9" s="21">
        <f t="shared" ref="AG9:AG25" si="20">E9+H9+K9+N9+Q9+T9+W9+Z9+AC9+AF9</f>
        <v>13</v>
      </c>
      <c r="AH9" s="22">
        <f>'25.Spieltag'!AJ9</f>
        <v>227</v>
      </c>
      <c r="AI9" s="29">
        <f>'25.Spieltag'!AK9</f>
        <v>17</v>
      </c>
      <c r="AJ9" s="24">
        <f t="shared" ref="AJ9:AJ25" si="21">AG9+AH9</f>
        <v>240</v>
      </c>
      <c r="AK9" s="25">
        <f t="shared" si="10"/>
        <v>17</v>
      </c>
      <c r="AL9" s="37" t="s">
        <v>23</v>
      </c>
      <c r="AM9" s="34"/>
      <c r="AN9" s="43"/>
      <c r="AO9" s="44" t="s">
        <v>20</v>
      </c>
    </row>
    <row r="10" spans="1:42" ht="24.9" customHeight="1" thickBot="1">
      <c r="A10" s="29">
        <f t="shared" si="11"/>
        <v>6</v>
      </c>
      <c r="B10" s="21" t="s">
        <v>95</v>
      </c>
      <c r="C10" s="17" t="s">
        <v>76</v>
      </c>
      <c r="D10" s="18" t="s">
        <v>2</v>
      </c>
      <c r="E10" s="19" t="str">
        <f t="shared" si="12"/>
        <v>2</v>
      </c>
      <c r="F10" s="17" t="s">
        <v>19</v>
      </c>
      <c r="G10" s="18" t="s">
        <v>74</v>
      </c>
      <c r="H10" s="19" t="str">
        <f t="shared" si="13"/>
        <v>2</v>
      </c>
      <c r="I10" s="17" t="s">
        <v>74</v>
      </c>
      <c r="J10" s="18" t="s">
        <v>2</v>
      </c>
      <c r="K10" s="19" t="str">
        <f t="shared" si="14"/>
        <v>2</v>
      </c>
      <c r="L10" s="17" t="s">
        <v>74</v>
      </c>
      <c r="M10" s="18" t="s">
        <v>19</v>
      </c>
      <c r="N10" s="66">
        <f t="shared" si="15"/>
        <v>0</v>
      </c>
      <c r="O10" s="17" t="s">
        <v>2</v>
      </c>
      <c r="P10" s="18" t="s">
        <v>74</v>
      </c>
      <c r="Q10" s="85">
        <f>IF(OR(EXACT($O$7,O10)*(EXACT($P$7,P10)))=TRUE,$AO$9,IF(($P$7-$O$7=P10-O10),$AO$8,IF(OR(EXACT($O$7&gt;$P$7,O10&gt;P10)*EXACT($O$7=$P$7,O10=P10)*EXACT($O$7&lt;$P$7,O10&lt;P10)),$AO$7,0)))*2</f>
        <v>4</v>
      </c>
      <c r="R10" s="17" t="s">
        <v>74</v>
      </c>
      <c r="S10" s="18" t="s">
        <v>19</v>
      </c>
      <c r="T10" s="66">
        <f>IF(OR(EXACT($R$7,R10)*(EXACT($S$7,S10)))=TRUE,$AO$9,IF(($S$7-$R$7=S10-R10),$AO$8,IF(OR(EXACT($R$7&gt;$S$7,R10&gt;S10)*EXACT($R$7=$S$7,R10=S10)*EXACT($R$7&lt;$S$7,R10&lt;S10)),$AO$7,0)))*2</f>
        <v>4</v>
      </c>
      <c r="U10" s="17" t="s">
        <v>19</v>
      </c>
      <c r="V10" s="18" t="s">
        <v>74</v>
      </c>
      <c r="W10" s="66">
        <f t="shared" si="5"/>
        <v>0</v>
      </c>
      <c r="X10" s="17" t="s">
        <v>74</v>
      </c>
      <c r="Y10" s="18" t="s">
        <v>19</v>
      </c>
      <c r="Z10" s="19">
        <f t="shared" si="18"/>
        <v>0</v>
      </c>
      <c r="AA10" s="17" t="s">
        <v>19</v>
      </c>
      <c r="AB10" s="18" t="s">
        <v>74</v>
      </c>
      <c r="AC10" s="19" t="str">
        <f t="shared" si="19"/>
        <v>2</v>
      </c>
      <c r="AD10" s="28"/>
      <c r="AE10" s="26"/>
      <c r="AF10" s="19"/>
      <c r="AG10" s="21">
        <f t="shared" si="20"/>
        <v>16</v>
      </c>
      <c r="AH10" s="22">
        <f>'25.Spieltag'!AJ10</f>
        <v>292</v>
      </c>
      <c r="AI10" s="29">
        <f>'25.Spieltag'!AK10</f>
        <v>6</v>
      </c>
      <c r="AJ10" s="24">
        <f t="shared" si="21"/>
        <v>308</v>
      </c>
      <c r="AK10" s="25">
        <f t="shared" si="10"/>
        <v>6</v>
      </c>
      <c r="AL10" s="80"/>
      <c r="AM10" s="81"/>
      <c r="AN10" s="81"/>
      <c r="AO10" s="82"/>
    </row>
    <row r="11" spans="1:42" ht="24.9" customHeight="1" thickBot="1">
      <c r="A11" s="29">
        <f t="shared" si="11"/>
        <v>10</v>
      </c>
      <c r="B11" s="21" t="s">
        <v>98</v>
      </c>
      <c r="C11" s="17" t="s">
        <v>74</v>
      </c>
      <c r="D11" s="18" t="s">
        <v>2</v>
      </c>
      <c r="E11" s="19" t="str">
        <f t="shared" si="12"/>
        <v>2</v>
      </c>
      <c r="F11" s="17" t="s">
        <v>19</v>
      </c>
      <c r="G11" s="18" t="s">
        <v>74</v>
      </c>
      <c r="H11" s="19" t="str">
        <f t="shared" si="13"/>
        <v>2</v>
      </c>
      <c r="I11" s="17" t="s">
        <v>74</v>
      </c>
      <c r="J11" s="18" t="s">
        <v>2</v>
      </c>
      <c r="K11" s="19" t="str">
        <f t="shared" si="14"/>
        <v>2</v>
      </c>
      <c r="L11" s="17" t="s">
        <v>74</v>
      </c>
      <c r="M11" s="18" t="s">
        <v>2</v>
      </c>
      <c r="N11" s="66">
        <f t="shared" si="15"/>
        <v>0</v>
      </c>
      <c r="O11" s="17" t="s">
        <v>77</v>
      </c>
      <c r="P11" s="18" t="s">
        <v>74</v>
      </c>
      <c r="Q11" s="85">
        <f>IF(OR(EXACT($O$7,O11)*(EXACT($P$7,P11)))=TRUE,$AO$9,IF(($P$7-$O$7=P11-O11),$AO$8,IF(OR(EXACT($O$7&gt;$P$7,O11&gt;P11)*EXACT($O$7=$P$7,O11=P11)*EXACT($O$7&lt;$P$7,O11&lt;P11)),$AO$7,0)))*2</f>
        <v>4</v>
      </c>
      <c r="R11" s="17" t="s">
        <v>19</v>
      </c>
      <c r="S11" s="18" t="s">
        <v>74</v>
      </c>
      <c r="T11" s="66">
        <f>IF(OR(EXACT($R$7,R11)*(EXACT($S$7,S11)))=TRUE,$AO$9,IF(($S$7-$R$7=S11-R11),$AO$8,IF(OR(EXACT($R$7&gt;$S$7,R11&gt;S11)*EXACT($R$7=$S$7,R11=S11)*EXACT($R$7&lt;$S$7,R11&lt;S11)),$AO$7,0)))*2</f>
        <v>0</v>
      </c>
      <c r="U11" s="17" t="s">
        <v>19</v>
      </c>
      <c r="V11" s="18" t="s">
        <v>74</v>
      </c>
      <c r="W11" s="66">
        <f t="shared" si="5"/>
        <v>0</v>
      </c>
      <c r="X11" s="17" t="s">
        <v>74</v>
      </c>
      <c r="Y11" s="18" t="s">
        <v>2</v>
      </c>
      <c r="Z11" s="19">
        <f t="shared" si="18"/>
        <v>0</v>
      </c>
      <c r="AA11" s="17" t="s">
        <v>19</v>
      </c>
      <c r="AB11" s="18" t="s">
        <v>19</v>
      </c>
      <c r="AC11" s="19">
        <f t="shared" si="19"/>
        <v>0</v>
      </c>
      <c r="AD11" s="28"/>
      <c r="AE11" s="26"/>
      <c r="AF11" s="19"/>
      <c r="AG11" s="21">
        <f t="shared" si="20"/>
        <v>10</v>
      </c>
      <c r="AH11" s="22">
        <f>'25.Spieltag'!AJ11</f>
        <v>266</v>
      </c>
      <c r="AI11" s="29">
        <f>'25.Spieltag'!AK11</f>
        <v>10</v>
      </c>
      <c r="AJ11" s="24">
        <f t="shared" si="21"/>
        <v>276</v>
      </c>
      <c r="AK11" s="25">
        <f t="shared" si="10"/>
        <v>10</v>
      </c>
      <c r="AL11" s="1"/>
      <c r="AP11" s="67"/>
    </row>
    <row r="12" spans="1:42" ht="24.9" customHeight="1" thickBot="1">
      <c r="A12" s="29">
        <f t="shared" si="11"/>
        <v>1</v>
      </c>
      <c r="B12" s="21" t="s">
        <v>88</v>
      </c>
      <c r="C12" s="17" t="s">
        <v>74</v>
      </c>
      <c r="D12" s="18" t="s">
        <v>2</v>
      </c>
      <c r="E12" s="85">
        <f>IF(OR(EXACT($C$7,C12)*(EXACT($D$7,D12)))=TRUE,$AO$9,IF(($D$7-$C$7=D12-C12),$AO$8,IF(OR(EXACT($C$7&gt;$D$7,C12&gt;D12)*EXACT($C$7=$D$7,C12=D12)*EXACT($C$7&lt;$D$7,C12&lt;D12)),$AO$7,0)))*2</f>
        <v>4</v>
      </c>
      <c r="F12" s="17" t="s">
        <v>19</v>
      </c>
      <c r="G12" s="18" t="s">
        <v>74</v>
      </c>
      <c r="H12" s="19" t="str">
        <f t="shared" si="13"/>
        <v>2</v>
      </c>
      <c r="I12" s="17" t="s">
        <v>74</v>
      </c>
      <c r="J12" s="18" t="s">
        <v>19</v>
      </c>
      <c r="K12" s="19" t="str">
        <f t="shared" si="14"/>
        <v>5</v>
      </c>
      <c r="L12" s="17" t="s">
        <v>76</v>
      </c>
      <c r="M12" s="18" t="s">
        <v>2</v>
      </c>
      <c r="N12" s="66">
        <f t="shared" si="15"/>
        <v>0</v>
      </c>
      <c r="O12" s="17" t="s">
        <v>2</v>
      </c>
      <c r="P12" s="18" t="s">
        <v>74</v>
      </c>
      <c r="Q12" s="19" t="str">
        <f t="shared" si="16"/>
        <v>2</v>
      </c>
      <c r="R12" s="17" t="s">
        <v>76</v>
      </c>
      <c r="S12" s="18" t="s">
        <v>19</v>
      </c>
      <c r="T12" s="66">
        <f>IF(OR(EXACT($R$7,R12)*(EXACT($S$7,S12)))=TRUE,$AO$9,IF(($S$7-$R$7=S12-R12),$AO$8,IF(OR(EXACT($R$7&gt;$S$7,R12&gt;S12)*EXACT($R$7=$S$7,R12=S12)*EXACT($R$7&lt;$S$7,R12&lt;S12)),$AO$7,0)))*2</f>
        <v>4</v>
      </c>
      <c r="U12" s="17" t="s">
        <v>74</v>
      </c>
      <c r="V12" s="18" t="s">
        <v>19</v>
      </c>
      <c r="W12" s="66" t="str">
        <f t="shared" si="5"/>
        <v>5</v>
      </c>
      <c r="X12" s="17" t="s">
        <v>74</v>
      </c>
      <c r="Y12" s="18" t="s">
        <v>74</v>
      </c>
      <c r="Z12" s="19">
        <f t="shared" si="18"/>
        <v>0</v>
      </c>
      <c r="AA12" s="17" t="s">
        <v>19</v>
      </c>
      <c r="AB12" s="18" t="s">
        <v>74</v>
      </c>
      <c r="AC12" s="19" t="str">
        <f t="shared" si="19"/>
        <v>2</v>
      </c>
      <c r="AD12" s="28"/>
      <c r="AE12" s="26"/>
      <c r="AF12" s="19"/>
      <c r="AG12" s="21">
        <f t="shared" si="20"/>
        <v>24</v>
      </c>
      <c r="AH12" s="22">
        <f>'25.Spieltag'!AJ12</f>
        <v>308</v>
      </c>
      <c r="AI12" s="29">
        <f>'25.Spieltag'!AK12</f>
        <v>1</v>
      </c>
      <c r="AJ12" s="24">
        <f t="shared" si="21"/>
        <v>332</v>
      </c>
      <c r="AK12" s="25">
        <f t="shared" si="10"/>
        <v>1</v>
      </c>
      <c r="AL12" s="1"/>
    </row>
    <row r="13" spans="1:42" ht="24.9" customHeight="1" thickBot="1">
      <c r="A13" s="29">
        <f t="shared" si="11"/>
        <v>8</v>
      </c>
      <c r="B13" s="21" t="s">
        <v>75</v>
      </c>
      <c r="C13" s="17" t="s">
        <v>74</v>
      </c>
      <c r="D13" s="18" t="s">
        <v>19</v>
      </c>
      <c r="E13" s="19" t="str">
        <f t="shared" si="12"/>
        <v>3</v>
      </c>
      <c r="F13" s="17" t="s">
        <v>2</v>
      </c>
      <c r="G13" s="18" t="s">
        <v>74</v>
      </c>
      <c r="H13" s="19" t="str">
        <f t="shared" si="13"/>
        <v>2</v>
      </c>
      <c r="I13" s="17" t="s">
        <v>74</v>
      </c>
      <c r="J13" s="18" t="s">
        <v>19</v>
      </c>
      <c r="K13" s="19" t="str">
        <f t="shared" si="14"/>
        <v>5</v>
      </c>
      <c r="L13" s="17" t="s">
        <v>74</v>
      </c>
      <c r="M13" s="18" t="s">
        <v>19</v>
      </c>
      <c r="N13" s="66">
        <f t="shared" si="15"/>
        <v>0</v>
      </c>
      <c r="O13" s="17" t="s">
        <v>2</v>
      </c>
      <c r="P13" s="18" t="s">
        <v>74</v>
      </c>
      <c r="Q13" s="19" t="str">
        <f t="shared" si="16"/>
        <v>2</v>
      </c>
      <c r="R13" s="17" t="s">
        <v>74</v>
      </c>
      <c r="S13" s="18" t="s">
        <v>76</v>
      </c>
      <c r="T13" s="85">
        <f t="shared" si="17"/>
        <v>0</v>
      </c>
      <c r="U13" s="17" t="s">
        <v>19</v>
      </c>
      <c r="V13" s="18" t="s">
        <v>74</v>
      </c>
      <c r="W13" s="66">
        <f t="shared" si="5"/>
        <v>0</v>
      </c>
      <c r="X13" s="17" t="s">
        <v>74</v>
      </c>
      <c r="Y13" s="18" t="s">
        <v>19</v>
      </c>
      <c r="Z13" s="19">
        <f t="shared" si="18"/>
        <v>0</v>
      </c>
      <c r="AA13" s="17" t="s">
        <v>2</v>
      </c>
      <c r="AB13" s="18" t="s">
        <v>74</v>
      </c>
      <c r="AC13" s="19" t="str">
        <f t="shared" si="19"/>
        <v>3</v>
      </c>
      <c r="AD13" s="27"/>
      <c r="AE13" s="26"/>
      <c r="AF13" s="19"/>
      <c r="AG13" s="21">
        <f t="shared" si="20"/>
        <v>15</v>
      </c>
      <c r="AH13" s="22">
        <f>'25.Spieltag'!AJ13</f>
        <v>276</v>
      </c>
      <c r="AI13" s="29">
        <f>'25.Spieltag'!AK13</f>
        <v>9</v>
      </c>
      <c r="AJ13" s="24">
        <f t="shared" si="21"/>
        <v>291</v>
      </c>
      <c r="AK13" s="25">
        <f t="shared" si="10"/>
        <v>8</v>
      </c>
      <c r="AL13" s="1"/>
    </row>
    <row r="14" spans="1:42" ht="24.9" customHeight="1" thickBot="1">
      <c r="A14" s="29">
        <f t="shared" si="11"/>
        <v>4</v>
      </c>
      <c r="B14" s="21" t="s">
        <v>93</v>
      </c>
      <c r="C14" s="17" t="s">
        <v>74</v>
      </c>
      <c r="D14" s="18" t="s">
        <v>2</v>
      </c>
      <c r="E14" s="19" t="str">
        <f t="shared" si="12"/>
        <v>2</v>
      </c>
      <c r="F14" s="17" t="s">
        <v>19</v>
      </c>
      <c r="G14" s="18" t="s">
        <v>74</v>
      </c>
      <c r="H14" s="19" t="str">
        <f t="shared" si="13"/>
        <v>2</v>
      </c>
      <c r="I14" s="17" t="s">
        <v>76</v>
      </c>
      <c r="J14" s="18" t="s">
        <v>19</v>
      </c>
      <c r="K14" s="19" t="str">
        <f t="shared" si="14"/>
        <v>2</v>
      </c>
      <c r="L14" s="17" t="s">
        <v>74</v>
      </c>
      <c r="M14" s="18" t="s">
        <v>2</v>
      </c>
      <c r="N14" s="66">
        <f t="shared" si="15"/>
        <v>0</v>
      </c>
      <c r="O14" s="17" t="s">
        <v>2</v>
      </c>
      <c r="P14" s="18" t="s">
        <v>74</v>
      </c>
      <c r="Q14" s="85">
        <f>IF(OR(EXACT($O$7,O14)*(EXACT($P$7,P14)))=TRUE,$AO$9,IF(($P$7-$O$7=P14-O14),$AO$8,IF(OR(EXACT($O$7&gt;$P$7,O14&gt;P14)*EXACT($O$7=$P$7,O14=P14)*EXACT($O$7&lt;$P$7,O14&lt;P14)),$AO$7,0)))*2</f>
        <v>4</v>
      </c>
      <c r="R14" s="17" t="s">
        <v>74</v>
      </c>
      <c r="S14" s="18" t="s">
        <v>2</v>
      </c>
      <c r="T14" s="85">
        <f t="shared" si="17"/>
        <v>8</v>
      </c>
      <c r="U14" s="17" t="s">
        <v>19</v>
      </c>
      <c r="V14" s="18" t="s">
        <v>74</v>
      </c>
      <c r="W14" s="66">
        <f t="shared" si="5"/>
        <v>0</v>
      </c>
      <c r="X14" s="17" t="s">
        <v>76</v>
      </c>
      <c r="Y14" s="18" t="s">
        <v>19</v>
      </c>
      <c r="Z14" s="19">
        <f t="shared" si="18"/>
        <v>0</v>
      </c>
      <c r="AA14" s="17" t="s">
        <v>74</v>
      </c>
      <c r="AB14" s="18" t="s">
        <v>74</v>
      </c>
      <c r="AC14" s="19">
        <f t="shared" si="19"/>
        <v>0</v>
      </c>
      <c r="AD14" s="28"/>
      <c r="AE14" s="26"/>
      <c r="AF14" s="19"/>
      <c r="AG14" s="21">
        <f t="shared" si="20"/>
        <v>18</v>
      </c>
      <c r="AH14" s="22">
        <f>'25.Spieltag'!AJ14</f>
        <v>296</v>
      </c>
      <c r="AI14" s="29">
        <f>'25.Spieltag'!AK14</f>
        <v>4</v>
      </c>
      <c r="AJ14" s="24">
        <f t="shared" si="21"/>
        <v>314</v>
      </c>
      <c r="AK14" s="25">
        <f t="shared" si="10"/>
        <v>4</v>
      </c>
      <c r="AL14" s="1"/>
    </row>
    <row r="15" spans="1:42" ht="24.9" customHeight="1" thickBot="1">
      <c r="A15" s="29">
        <f t="shared" si="11"/>
        <v>10</v>
      </c>
      <c r="B15" s="21" t="s">
        <v>81</v>
      </c>
      <c r="C15" s="17" t="s">
        <v>76</v>
      </c>
      <c r="D15" s="18" t="s">
        <v>19</v>
      </c>
      <c r="E15" s="19" t="str">
        <f t="shared" si="12"/>
        <v>2</v>
      </c>
      <c r="F15" s="17" t="s">
        <v>19</v>
      </c>
      <c r="G15" s="18" t="s">
        <v>76</v>
      </c>
      <c r="H15" s="19" t="str">
        <f t="shared" si="13"/>
        <v>2</v>
      </c>
      <c r="I15" s="17" t="s">
        <v>74</v>
      </c>
      <c r="J15" s="18" t="s">
        <v>19</v>
      </c>
      <c r="K15" s="19" t="str">
        <f t="shared" si="14"/>
        <v>5</v>
      </c>
      <c r="L15" s="17" t="s">
        <v>76</v>
      </c>
      <c r="M15" s="18" t="s">
        <v>2</v>
      </c>
      <c r="N15" s="66">
        <f t="shared" si="15"/>
        <v>0</v>
      </c>
      <c r="O15" s="17" t="s">
        <v>2</v>
      </c>
      <c r="P15" s="18" t="s">
        <v>74</v>
      </c>
      <c r="Q15" s="19" t="str">
        <f t="shared" si="16"/>
        <v>2</v>
      </c>
      <c r="R15" s="17" t="s">
        <v>19</v>
      </c>
      <c r="S15" s="18" t="s">
        <v>74</v>
      </c>
      <c r="T15" s="66">
        <f>IF(OR(EXACT($R$7,R15)*(EXACT($S$7,S15)))=TRUE,$AO$9,IF(($S$7-$R$7=S15-R15),$AO$8,IF(OR(EXACT($R$7&gt;$S$7,R15&gt;S15)*EXACT($R$7=$S$7,R15=S15)*EXACT($R$7&lt;$S$7,R15&lt;S15)),$AO$7,0)))*2</f>
        <v>0</v>
      </c>
      <c r="U15" s="17" t="s">
        <v>19</v>
      </c>
      <c r="V15" s="18" t="s">
        <v>76</v>
      </c>
      <c r="W15" s="66">
        <f t="shared" si="5"/>
        <v>0</v>
      </c>
      <c r="X15" s="17" t="s">
        <v>19</v>
      </c>
      <c r="Y15" s="18" t="s">
        <v>74</v>
      </c>
      <c r="Z15" s="19" t="str">
        <f t="shared" si="18"/>
        <v>2</v>
      </c>
      <c r="AA15" s="17" t="s">
        <v>19</v>
      </c>
      <c r="AB15" s="18" t="s">
        <v>76</v>
      </c>
      <c r="AC15" s="19" t="str">
        <f t="shared" si="19"/>
        <v>5</v>
      </c>
      <c r="AD15" s="28"/>
      <c r="AE15" s="26"/>
      <c r="AF15" s="19"/>
      <c r="AG15" s="21">
        <f t="shared" si="20"/>
        <v>18</v>
      </c>
      <c r="AH15" s="22">
        <f>'25.Spieltag'!AJ15</f>
        <v>258</v>
      </c>
      <c r="AI15" s="29">
        <f>'25.Spieltag'!AK15</f>
        <v>11</v>
      </c>
      <c r="AJ15" s="24">
        <f t="shared" si="21"/>
        <v>276</v>
      </c>
      <c r="AK15" s="25">
        <f t="shared" si="10"/>
        <v>10</v>
      </c>
      <c r="AL15" s="1"/>
    </row>
    <row r="16" spans="1:42" ht="24.9" customHeight="1" thickBot="1">
      <c r="A16" s="29">
        <f t="shared" si="11"/>
        <v>5</v>
      </c>
      <c r="B16" s="21" t="s">
        <v>87</v>
      </c>
      <c r="C16" s="17" t="s">
        <v>76</v>
      </c>
      <c r="D16" s="18" t="s">
        <v>19</v>
      </c>
      <c r="E16" s="19" t="str">
        <f t="shared" si="12"/>
        <v>2</v>
      </c>
      <c r="F16" s="17" t="s">
        <v>19</v>
      </c>
      <c r="G16" s="18" t="s">
        <v>74</v>
      </c>
      <c r="H16" s="19" t="str">
        <f t="shared" si="13"/>
        <v>2</v>
      </c>
      <c r="I16" s="17" t="s">
        <v>74</v>
      </c>
      <c r="J16" s="18" t="s">
        <v>19</v>
      </c>
      <c r="K16" s="19" t="str">
        <f t="shared" si="14"/>
        <v>5</v>
      </c>
      <c r="L16" s="17" t="s">
        <v>76</v>
      </c>
      <c r="M16" s="18" t="s">
        <v>2</v>
      </c>
      <c r="N16" s="66">
        <f t="shared" si="15"/>
        <v>0</v>
      </c>
      <c r="O16" s="17" t="s">
        <v>2</v>
      </c>
      <c r="P16" s="18" t="s">
        <v>74</v>
      </c>
      <c r="Q16" s="19" t="str">
        <f t="shared" si="16"/>
        <v>2</v>
      </c>
      <c r="R16" s="17" t="s">
        <v>74</v>
      </c>
      <c r="S16" s="18" t="s">
        <v>76</v>
      </c>
      <c r="T16" s="85">
        <f t="shared" si="17"/>
        <v>0</v>
      </c>
      <c r="U16" s="17" t="s">
        <v>19</v>
      </c>
      <c r="V16" s="18" t="s">
        <v>74</v>
      </c>
      <c r="W16" s="66">
        <f t="shared" si="5"/>
        <v>0</v>
      </c>
      <c r="X16" s="17" t="s">
        <v>74</v>
      </c>
      <c r="Y16" s="18" t="s">
        <v>19</v>
      </c>
      <c r="Z16" s="19">
        <f t="shared" si="18"/>
        <v>0</v>
      </c>
      <c r="AA16" s="17" t="s">
        <v>19</v>
      </c>
      <c r="AB16" s="18" t="s">
        <v>76</v>
      </c>
      <c r="AC16" s="19" t="str">
        <f t="shared" si="19"/>
        <v>5</v>
      </c>
      <c r="AD16" s="28"/>
      <c r="AE16" s="26"/>
      <c r="AF16" s="19"/>
      <c r="AG16" s="21">
        <f t="shared" si="20"/>
        <v>16</v>
      </c>
      <c r="AH16" s="22">
        <f>'25.Spieltag'!AJ16</f>
        <v>295</v>
      </c>
      <c r="AI16" s="29">
        <f>'25.Spieltag'!AK16</f>
        <v>5</v>
      </c>
      <c r="AJ16" s="24">
        <f t="shared" si="21"/>
        <v>311</v>
      </c>
      <c r="AK16" s="25">
        <f t="shared" si="10"/>
        <v>5</v>
      </c>
      <c r="AL16" s="1"/>
    </row>
    <row r="17" spans="1:38" ht="24.9" customHeight="1" thickBot="1">
      <c r="A17" s="29">
        <f t="shared" si="11"/>
        <v>15</v>
      </c>
      <c r="B17" s="21" t="s">
        <v>80</v>
      </c>
      <c r="C17" s="17" t="s">
        <v>76</v>
      </c>
      <c r="D17" s="18" t="s">
        <v>19</v>
      </c>
      <c r="E17" s="19" t="str">
        <f t="shared" si="12"/>
        <v>2</v>
      </c>
      <c r="F17" s="17" t="s">
        <v>19</v>
      </c>
      <c r="G17" s="18" t="s">
        <v>76</v>
      </c>
      <c r="H17" s="19" t="str">
        <f t="shared" si="13"/>
        <v>2</v>
      </c>
      <c r="I17" s="17" t="s">
        <v>74</v>
      </c>
      <c r="J17" s="18" t="s">
        <v>2</v>
      </c>
      <c r="K17" s="19" t="str">
        <f t="shared" si="14"/>
        <v>2</v>
      </c>
      <c r="L17" s="17" t="s">
        <v>74</v>
      </c>
      <c r="M17" s="18" t="s">
        <v>19</v>
      </c>
      <c r="N17" s="66">
        <f t="shared" si="15"/>
        <v>0</v>
      </c>
      <c r="O17" s="17" t="s">
        <v>2</v>
      </c>
      <c r="P17" s="18" t="s">
        <v>19</v>
      </c>
      <c r="Q17" s="19" t="str">
        <f t="shared" si="16"/>
        <v>2</v>
      </c>
      <c r="R17" s="17" t="s">
        <v>20</v>
      </c>
      <c r="S17" s="18" t="s">
        <v>76</v>
      </c>
      <c r="T17" s="85">
        <f t="shared" si="17"/>
        <v>0</v>
      </c>
      <c r="U17" s="17" t="s">
        <v>19</v>
      </c>
      <c r="V17" s="18" t="s">
        <v>2</v>
      </c>
      <c r="W17" s="66" t="str">
        <f t="shared" si="5"/>
        <v>3</v>
      </c>
      <c r="X17" s="17" t="s">
        <v>19</v>
      </c>
      <c r="Y17" s="18" t="s">
        <v>2</v>
      </c>
      <c r="Z17" s="19">
        <f t="shared" si="18"/>
        <v>0</v>
      </c>
      <c r="AA17" s="17" t="s">
        <v>19</v>
      </c>
      <c r="AB17" s="18" t="s">
        <v>74</v>
      </c>
      <c r="AC17" s="19" t="str">
        <f t="shared" si="19"/>
        <v>2</v>
      </c>
      <c r="AD17" s="28"/>
      <c r="AE17" s="26"/>
      <c r="AF17" s="19"/>
      <c r="AG17" s="21">
        <f t="shared" si="20"/>
        <v>13</v>
      </c>
      <c r="AH17" s="22">
        <f>'25.Spieltag'!AJ17</f>
        <v>233</v>
      </c>
      <c r="AI17" s="29">
        <f>'25.Spieltag'!AK17</f>
        <v>15</v>
      </c>
      <c r="AJ17" s="24">
        <f t="shared" si="21"/>
        <v>246</v>
      </c>
      <c r="AK17" s="25">
        <f t="shared" si="10"/>
        <v>15</v>
      </c>
      <c r="AL17" s="1"/>
    </row>
    <row r="18" spans="1:38" ht="24.9" customHeight="1" thickBot="1">
      <c r="A18" s="29">
        <f t="shared" si="11"/>
        <v>19</v>
      </c>
      <c r="B18" s="21" t="s">
        <v>84</v>
      </c>
      <c r="C18" s="17"/>
      <c r="D18" s="18"/>
      <c r="E18" s="19"/>
      <c r="F18" s="17" t="s">
        <v>19</v>
      </c>
      <c r="G18" s="18" t="s">
        <v>76</v>
      </c>
      <c r="H18" s="19" t="str">
        <f t="shared" si="13"/>
        <v>2</v>
      </c>
      <c r="I18" s="17" t="s">
        <v>76</v>
      </c>
      <c r="J18" s="18" t="s">
        <v>19</v>
      </c>
      <c r="K18" s="19" t="str">
        <f t="shared" si="14"/>
        <v>2</v>
      </c>
      <c r="L18" s="17" t="s">
        <v>74</v>
      </c>
      <c r="M18" s="18" t="s">
        <v>2</v>
      </c>
      <c r="N18" s="66">
        <f t="shared" si="15"/>
        <v>0</v>
      </c>
      <c r="O18" s="17" t="s">
        <v>77</v>
      </c>
      <c r="P18" s="18" t="s">
        <v>74</v>
      </c>
      <c r="Q18" s="19" t="str">
        <f t="shared" si="16"/>
        <v>2</v>
      </c>
      <c r="R18" s="17" t="s">
        <v>19</v>
      </c>
      <c r="S18" s="18" t="s">
        <v>76</v>
      </c>
      <c r="T18" s="85">
        <f t="shared" si="17"/>
        <v>0</v>
      </c>
      <c r="U18" s="17" t="s">
        <v>19</v>
      </c>
      <c r="V18" s="18" t="s">
        <v>76</v>
      </c>
      <c r="W18" s="66">
        <f t="shared" si="5"/>
        <v>0</v>
      </c>
      <c r="X18" s="17" t="s">
        <v>74</v>
      </c>
      <c r="Y18" s="18" t="s">
        <v>19</v>
      </c>
      <c r="Z18" s="19">
        <f t="shared" si="18"/>
        <v>0</v>
      </c>
      <c r="AA18" s="17" t="s">
        <v>19</v>
      </c>
      <c r="AB18" s="18" t="s">
        <v>74</v>
      </c>
      <c r="AC18" s="19" t="str">
        <f t="shared" si="19"/>
        <v>2</v>
      </c>
      <c r="AD18" s="28"/>
      <c r="AE18" s="26"/>
      <c r="AF18" s="19"/>
      <c r="AG18" s="21">
        <f t="shared" si="20"/>
        <v>8</v>
      </c>
      <c r="AH18" s="22">
        <f>'25.Spieltag'!AJ18</f>
        <v>169</v>
      </c>
      <c r="AI18" s="29">
        <f>'25.Spieltag'!AK18</f>
        <v>19</v>
      </c>
      <c r="AJ18" s="24">
        <f t="shared" si="21"/>
        <v>177</v>
      </c>
      <c r="AK18" s="25">
        <f t="shared" si="10"/>
        <v>19</v>
      </c>
      <c r="AL18" s="1"/>
    </row>
    <row r="19" spans="1:38" ht="24.9" customHeight="1" thickBot="1">
      <c r="A19" s="29">
        <f t="shared" si="11"/>
        <v>12</v>
      </c>
      <c r="B19" s="21" t="s">
        <v>89</v>
      </c>
      <c r="C19" s="17" t="s">
        <v>76</v>
      </c>
      <c r="D19" s="18" t="s">
        <v>2</v>
      </c>
      <c r="E19" s="19" t="str">
        <f t="shared" si="12"/>
        <v>2</v>
      </c>
      <c r="F19" s="17" t="s">
        <v>19</v>
      </c>
      <c r="G19" s="18" t="s">
        <v>74</v>
      </c>
      <c r="H19" s="19" t="str">
        <f t="shared" si="13"/>
        <v>2</v>
      </c>
      <c r="I19" s="17" t="s">
        <v>74</v>
      </c>
      <c r="J19" s="18" t="s">
        <v>19</v>
      </c>
      <c r="K19" s="19" t="str">
        <f t="shared" si="14"/>
        <v>5</v>
      </c>
      <c r="L19" s="17" t="s">
        <v>76</v>
      </c>
      <c r="M19" s="18" t="s">
        <v>20</v>
      </c>
      <c r="N19" s="66">
        <f t="shared" si="15"/>
        <v>0</v>
      </c>
      <c r="O19" s="17" t="s">
        <v>19</v>
      </c>
      <c r="P19" s="18" t="s">
        <v>74</v>
      </c>
      <c r="Q19" s="19" t="str">
        <f t="shared" si="16"/>
        <v>2</v>
      </c>
      <c r="R19" s="17" t="s">
        <v>74</v>
      </c>
      <c r="S19" s="18" t="s">
        <v>76</v>
      </c>
      <c r="T19" s="85">
        <f t="shared" si="17"/>
        <v>0</v>
      </c>
      <c r="U19" s="17" t="s">
        <v>2</v>
      </c>
      <c r="V19" s="18" t="s">
        <v>76</v>
      </c>
      <c r="W19" s="66">
        <f t="shared" si="5"/>
        <v>0</v>
      </c>
      <c r="X19" s="17" t="s">
        <v>74</v>
      </c>
      <c r="Y19" s="18" t="s">
        <v>2</v>
      </c>
      <c r="Z19" s="19">
        <f t="shared" si="18"/>
        <v>0</v>
      </c>
      <c r="AA19" s="17" t="s">
        <v>19</v>
      </c>
      <c r="AB19" s="18" t="s">
        <v>74</v>
      </c>
      <c r="AC19" s="19" t="str">
        <f t="shared" si="19"/>
        <v>2</v>
      </c>
      <c r="AD19" s="28"/>
      <c r="AE19" s="26"/>
      <c r="AF19" s="19"/>
      <c r="AG19" s="21">
        <f t="shared" si="20"/>
        <v>13</v>
      </c>
      <c r="AH19" s="22">
        <f>'25.Spieltag'!AJ19</f>
        <v>254</v>
      </c>
      <c r="AI19" s="29">
        <f>'25.Spieltag'!AK19</f>
        <v>13</v>
      </c>
      <c r="AJ19" s="24">
        <f t="shared" si="21"/>
        <v>267</v>
      </c>
      <c r="AK19" s="25">
        <f t="shared" si="10"/>
        <v>12</v>
      </c>
      <c r="AL19" s="1"/>
    </row>
    <row r="20" spans="1:38" ht="24.9" customHeight="1" thickBot="1">
      <c r="A20" s="29">
        <f t="shared" si="11"/>
        <v>14</v>
      </c>
      <c r="B20" s="21" t="s">
        <v>83</v>
      </c>
      <c r="C20" s="17" t="s">
        <v>76</v>
      </c>
      <c r="D20" s="18" t="s">
        <v>74</v>
      </c>
      <c r="E20" s="19" t="str">
        <f t="shared" si="12"/>
        <v>5</v>
      </c>
      <c r="F20" s="17" t="s">
        <v>74</v>
      </c>
      <c r="G20" s="18" t="s">
        <v>74</v>
      </c>
      <c r="H20" s="19">
        <f t="shared" si="13"/>
        <v>0</v>
      </c>
      <c r="I20" s="17" t="s">
        <v>76</v>
      </c>
      <c r="J20" s="18" t="s">
        <v>19</v>
      </c>
      <c r="K20" s="19" t="str">
        <f t="shared" si="14"/>
        <v>2</v>
      </c>
      <c r="L20" s="17" t="s">
        <v>76</v>
      </c>
      <c r="M20" s="18" t="s">
        <v>2</v>
      </c>
      <c r="N20" s="66">
        <f t="shared" si="15"/>
        <v>0</v>
      </c>
      <c r="O20" s="17" t="s">
        <v>2</v>
      </c>
      <c r="P20" s="18" t="s">
        <v>76</v>
      </c>
      <c r="Q20" s="19" t="str">
        <f t="shared" si="16"/>
        <v>2</v>
      </c>
      <c r="R20" s="17" t="s">
        <v>19</v>
      </c>
      <c r="S20" s="18" t="s">
        <v>76</v>
      </c>
      <c r="T20" s="85">
        <f t="shared" si="17"/>
        <v>0</v>
      </c>
      <c r="U20" s="17" t="s">
        <v>19</v>
      </c>
      <c r="V20" s="18" t="s">
        <v>19</v>
      </c>
      <c r="W20" s="66">
        <f t="shared" si="5"/>
        <v>0</v>
      </c>
      <c r="X20" s="17" t="s">
        <v>74</v>
      </c>
      <c r="Y20" s="18" t="s">
        <v>74</v>
      </c>
      <c r="Z20" s="19">
        <f t="shared" si="18"/>
        <v>0</v>
      </c>
      <c r="AA20" s="17" t="s">
        <v>74</v>
      </c>
      <c r="AB20" s="18" t="s">
        <v>76</v>
      </c>
      <c r="AC20" s="19" t="str">
        <f t="shared" si="19"/>
        <v>2</v>
      </c>
      <c r="AD20" s="28"/>
      <c r="AE20" s="26"/>
      <c r="AF20" s="19"/>
      <c r="AG20" s="21">
        <f t="shared" si="20"/>
        <v>11</v>
      </c>
      <c r="AH20" s="22">
        <f>'25.Spieltag'!AJ20</f>
        <v>253</v>
      </c>
      <c r="AI20" s="29">
        <f>'25.Spieltag'!AK20</f>
        <v>14</v>
      </c>
      <c r="AJ20" s="24">
        <f t="shared" si="21"/>
        <v>264</v>
      </c>
      <c r="AK20" s="25">
        <f t="shared" si="10"/>
        <v>14</v>
      </c>
      <c r="AL20" s="1"/>
    </row>
    <row r="21" spans="1:38" ht="24.9" customHeight="1" thickBot="1">
      <c r="A21" s="29">
        <f t="shared" si="11"/>
        <v>7</v>
      </c>
      <c r="B21" s="21" t="s">
        <v>86</v>
      </c>
      <c r="C21" s="17" t="s">
        <v>76</v>
      </c>
      <c r="D21" s="18" t="s">
        <v>2</v>
      </c>
      <c r="E21" s="19" t="str">
        <f t="shared" si="12"/>
        <v>2</v>
      </c>
      <c r="F21" s="17" t="s">
        <v>19</v>
      </c>
      <c r="G21" s="18" t="s">
        <v>74</v>
      </c>
      <c r="H21" s="19" t="str">
        <f t="shared" si="13"/>
        <v>2</v>
      </c>
      <c r="I21" s="17" t="s">
        <v>74</v>
      </c>
      <c r="J21" s="18" t="s">
        <v>19</v>
      </c>
      <c r="K21" s="19" t="str">
        <f t="shared" si="14"/>
        <v>5</v>
      </c>
      <c r="L21" s="17" t="s">
        <v>74</v>
      </c>
      <c r="M21" s="18" t="s">
        <v>2</v>
      </c>
      <c r="N21" s="66">
        <f t="shared" si="15"/>
        <v>0</v>
      </c>
      <c r="O21" s="17" t="s">
        <v>19</v>
      </c>
      <c r="P21" s="18" t="s">
        <v>76</v>
      </c>
      <c r="Q21" s="19" t="str">
        <f t="shared" si="16"/>
        <v>2</v>
      </c>
      <c r="R21" s="17" t="s">
        <v>19</v>
      </c>
      <c r="S21" s="18" t="s">
        <v>74</v>
      </c>
      <c r="T21" s="85">
        <f t="shared" si="17"/>
        <v>0</v>
      </c>
      <c r="U21" s="17" t="s">
        <v>74</v>
      </c>
      <c r="V21" s="18" t="s">
        <v>74</v>
      </c>
      <c r="W21" s="66">
        <f t="shared" si="5"/>
        <v>0</v>
      </c>
      <c r="X21" s="17" t="s">
        <v>74</v>
      </c>
      <c r="Y21" s="18" t="s">
        <v>74</v>
      </c>
      <c r="Z21" s="19">
        <f t="shared" si="18"/>
        <v>0</v>
      </c>
      <c r="AA21" s="17" t="s">
        <v>74</v>
      </c>
      <c r="AB21" s="18" t="s">
        <v>74</v>
      </c>
      <c r="AC21" s="19">
        <f t="shared" si="19"/>
        <v>0</v>
      </c>
      <c r="AD21" s="28"/>
      <c r="AE21" s="26"/>
      <c r="AF21" s="19"/>
      <c r="AG21" s="21">
        <f t="shared" si="20"/>
        <v>11</v>
      </c>
      <c r="AH21" s="22">
        <f>'25.Spieltag'!AJ21</f>
        <v>289</v>
      </c>
      <c r="AI21" s="29">
        <f>'25.Spieltag'!AK21</f>
        <v>7</v>
      </c>
      <c r="AJ21" s="24">
        <f t="shared" si="21"/>
        <v>300</v>
      </c>
      <c r="AK21" s="25">
        <f t="shared" si="10"/>
        <v>7</v>
      </c>
      <c r="AL21" s="1"/>
    </row>
    <row r="22" spans="1:38" ht="24.9" customHeight="1" thickBot="1">
      <c r="A22" s="29">
        <f t="shared" si="11"/>
        <v>16</v>
      </c>
      <c r="B22" s="21" t="s">
        <v>96</v>
      </c>
      <c r="C22" s="17" t="s">
        <v>74</v>
      </c>
      <c r="D22" s="18" t="s">
        <v>77</v>
      </c>
      <c r="E22" s="19" t="str">
        <f t="shared" si="12"/>
        <v>2</v>
      </c>
      <c r="F22" s="17" t="s">
        <v>19</v>
      </c>
      <c r="G22" s="18" t="s">
        <v>76</v>
      </c>
      <c r="H22" s="19" t="str">
        <f t="shared" si="13"/>
        <v>2</v>
      </c>
      <c r="I22" s="17" t="s">
        <v>74</v>
      </c>
      <c r="J22" s="18" t="s">
        <v>19</v>
      </c>
      <c r="K22" s="19" t="str">
        <f t="shared" si="14"/>
        <v>5</v>
      </c>
      <c r="L22" s="17" t="s">
        <v>76</v>
      </c>
      <c r="M22" s="18" t="s">
        <v>2</v>
      </c>
      <c r="N22" s="66">
        <f t="shared" si="15"/>
        <v>0</v>
      </c>
      <c r="O22" s="17" t="s">
        <v>19</v>
      </c>
      <c r="P22" s="18" t="s">
        <v>76</v>
      </c>
      <c r="Q22" s="19" t="str">
        <f t="shared" si="16"/>
        <v>2</v>
      </c>
      <c r="R22" s="17" t="s">
        <v>74</v>
      </c>
      <c r="S22" s="18" t="s">
        <v>76</v>
      </c>
      <c r="T22" s="85">
        <f t="shared" si="17"/>
        <v>0</v>
      </c>
      <c r="U22" s="17" t="s">
        <v>74</v>
      </c>
      <c r="V22" s="18" t="s">
        <v>74</v>
      </c>
      <c r="W22" s="66">
        <f t="shared" si="5"/>
        <v>0</v>
      </c>
      <c r="X22" s="17" t="s">
        <v>19</v>
      </c>
      <c r="Y22" s="18" t="s">
        <v>74</v>
      </c>
      <c r="Z22" s="19" t="str">
        <f t="shared" si="18"/>
        <v>2</v>
      </c>
      <c r="AA22" s="17" t="s">
        <v>19</v>
      </c>
      <c r="AB22" s="18" t="s">
        <v>19</v>
      </c>
      <c r="AC22" s="19">
        <f t="shared" si="19"/>
        <v>0</v>
      </c>
      <c r="AD22" s="28"/>
      <c r="AE22" s="26"/>
      <c r="AF22" s="19"/>
      <c r="AG22" s="21">
        <f t="shared" si="20"/>
        <v>13</v>
      </c>
      <c r="AH22" s="22">
        <f>'25.Spieltag'!AJ22</f>
        <v>229</v>
      </c>
      <c r="AI22" s="29">
        <f>'25.Spieltag'!AK22</f>
        <v>16</v>
      </c>
      <c r="AJ22" s="24">
        <f t="shared" si="21"/>
        <v>242</v>
      </c>
      <c r="AK22" s="25">
        <f t="shared" si="10"/>
        <v>16</v>
      </c>
      <c r="AL22" s="1"/>
    </row>
    <row r="23" spans="1:38" ht="24.9" customHeight="1" thickBot="1">
      <c r="A23" s="29">
        <f t="shared" si="11"/>
        <v>18</v>
      </c>
      <c r="B23" s="21" t="s">
        <v>94</v>
      </c>
      <c r="C23" s="17" t="s">
        <v>76</v>
      </c>
      <c r="D23" s="18" t="s">
        <v>77</v>
      </c>
      <c r="E23" s="19" t="str">
        <f t="shared" si="12"/>
        <v>2</v>
      </c>
      <c r="F23" s="17" t="s">
        <v>2</v>
      </c>
      <c r="G23" s="18" t="s">
        <v>74</v>
      </c>
      <c r="H23" s="19" t="str">
        <f t="shared" si="13"/>
        <v>2</v>
      </c>
      <c r="I23" s="17" t="s">
        <v>76</v>
      </c>
      <c r="J23" s="18" t="s">
        <v>19</v>
      </c>
      <c r="K23" s="19" t="str">
        <f t="shared" si="14"/>
        <v>2</v>
      </c>
      <c r="L23" s="17" t="s">
        <v>76</v>
      </c>
      <c r="M23" s="18" t="s">
        <v>2</v>
      </c>
      <c r="N23" s="66">
        <f t="shared" si="15"/>
        <v>0</v>
      </c>
      <c r="O23" s="17" t="s">
        <v>77</v>
      </c>
      <c r="P23" s="18" t="s">
        <v>76</v>
      </c>
      <c r="Q23" s="19" t="str">
        <f t="shared" si="16"/>
        <v>5</v>
      </c>
      <c r="R23" s="17" t="s">
        <v>74</v>
      </c>
      <c r="S23" s="18" t="s">
        <v>74</v>
      </c>
      <c r="T23" s="85">
        <f t="shared" si="17"/>
        <v>0</v>
      </c>
      <c r="U23" s="17" t="s">
        <v>19</v>
      </c>
      <c r="V23" s="18" t="s">
        <v>74</v>
      </c>
      <c r="W23" s="66">
        <f t="shared" si="5"/>
        <v>0</v>
      </c>
      <c r="X23" s="17" t="s">
        <v>19</v>
      </c>
      <c r="Y23" s="18" t="s">
        <v>2</v>
      </c>
      <c r="Z23" s="19">
        <f t="shared" si="18"/>
        <v>0</v>
      </c>
      <c r="AA23" s="17" t="s">
        <v>19</v>
      </c>
      <c r="AB23" s="18" t="s">
        <v>74</v>
      </c>
      <c r="AC23" s="19" t="str">
        <f t="shared" si="19"/>
        <v>2</v>
      </c>
      <c r="AD23" s="28"/>
      <c r="AE23" s="26"/>
      <c r="AF23" s="19"/>
      <c r="AG23" s="21">
        <f t="shared" si="20"/>
        <v>13</v>
      </c>
      <c r="AH23" s="22">
        <f>'25.Spieltag'!AJ23</f>
        <v>217</v>
      </c>
      <c r="AI23" s="29">
        <f>'25.Spieltag'!AK23</f>
        <v>18</v>
      </c>
      <c r="AJ23" s="24">
        <f t="shared" si="21"/>
        <v>230</v>
      </c>
      <c r="AK23" s="25">
        <f t="shared" si="10"/>
        <v>18</v>
      </c>
      <c r="AL23" s="1"/>
    </row>
    <row r="24" spans="1:38" ht="24.9" customHeight="1" thickBot="1">
      <c r="A24" s="29">
        <f t="shared" si="11"/>
        <v>20</v>
      </c>
      <c r="B24" s="21" t="s">
        <v>92</v>
      </c>
      <c r="C24" s="17"/>
      <c r="D24" s="18"/>
      <c r="E24" s="19"/>
      <c r="F24" s="17"/>
      <c r="G24" s="18"/>
      <c r="H24" s="19"/>
      <c r="I24" s="17"/>
      <c r="J24" s="18"/>
      <c r="K24" s="19"/>
      <c r="L24" s="17"/>
      <c r="M24" s="18"/>
      <c r="N24" s="66"/>
      <c r="O24" s="17"/>
      <c r="P24" s="18"/>
      <c r="Q24" s="19"/>
      <c r="R24" s="17"/>
      <c r="S24" s="18"/>
      <c r="T24" s="85"/>
      <c r="U24" s="17"/>
      <c r="V24" s="18"/>
      <c r="W24" s="66"/>
      <c r="X24" s="17"/>
      <c r="Y24" s="18"/>
      <c r="Z24" s="19"/>
      <c r="AA24" s="17"/>
      <c r="AB24" s="18"/>
      <c r="AC24" s="19"/>
      <c r="AD24" s="28"/>
      <c r="AE24" s="26"/>
      <c r="AF24" s="19"/>
      <c r="AG24" s="21">
        <f t="shared" si="20"/>
        <v>0</v>
      </c>
      <c r="AH24" s="22">
        <f>'25.Spieltag'!AJ24</f>
        <v>147</v>
      </c>
      <c r="AI24" s="29">
        <f>'25.Spieltag'!AK24</f>
        <v>20</v>
      </c>
      <c r="AJ24" s="24">
        <f t="shared" si="21"/>
        <v>147</v>
      </c>
      <c r="AK24" s="25">
        <f t="shared" si="10"/>
        <v>20</v>
      </c>
      <c r="AL24" s="1"/>
    </row>
    <row r="25" spans="1:38" ht="24.9" customHeight="1" thickBot="1">
      <c r="A25" s="29">
        <f t="shared" si="11"/>
        <v>9</v>
      </c>
      <c r="B25" s="21" t="s">
        <v>78</v>
      </c>
      <c r="C25" s="17" t="s">
        <v>76</v>
      </c>
      <c r="D25" s="18" t="s">
        <v>2</v>
      </c>
      <c r="E25" s="19" t="str">
        <f t="shared" ref="E25" si="22">IF(OR(EXACT($C$7,C25)*(EXACT($D$7,D25)))=TRUE,$AO$9,IF(($D$7-$C$7=D25-C25),$AO$8,IF(OR(EXACT($C$7&gt;$D$7,C25&gt;D25)*EXACT($C$7=$D$7,C25=D25)*EXACT($C$7&lt;$D$7,C25&lt;D25)),$AO$7,0)))</f>
        <v>2</v>
      </c>
      <c r="F25" s="17" t="s">
        <v>19</v>
      </c>
      <c r="G25" s="18" t="s">
        <v>19</v>
      </c>
      <c r="H25" s="19">
        <f t="shared" ref="H25" si="23">IF(OR(EXACT($F$7,F25)*(EXACT($G$7,G25)))=TRUE,$AO$9,IF(($G$7-$F$7=G25-F25),$AO$8,IF(OR(EXACT($F$7&gt;$G$7,F25&gt;G25)*EXACT($F$7=$G$7,F25=G25)*EXACT($F$7&lt;$G$7,F25&lt;G25)),$AO$7,0)))</f>
        <v>0</v>
      </c>
      <c r="I25" s="17" t="s">
        <v>74</v>
      </c>
      <c r="J25" s="18" t="s">
        <v>2</v>
      </c>
      <c r="K25" s="19" t="str">
        <f t="shared" ref="K25" si="24">IF(OR(EXACT($I$7,I25)*(EXACT($J$7,J25)))=TRUE,$AO$9,IF(($J$7-$I$7=J25-I25),$AO$8,IF(OR(EXACT($I$7&gt;$J$7,I25&gt;J25)*EXACT($I$7=$J$7,I25=J25)*EXACT($I$7&lt;$J$7,I25&lt;J25)),$AO$7,0)))</f>
        <v>2</v>
      </c>
      <c r="L25" s="17" t="s">
        <v>74</v>
      </c>
      <c r="M25" s="18" t="s">
        <v>2</v>
      </c>
      <c r="N25" s="66">
        <f t="shared" ref="N25" si="25">IF(OR(EXACT($L$7,L25)*(EXACT($M$7,M25)))=TRUE,$AO$9,IF(($M$7-$L$7=M25-L25),$AO$8,IF(OR(EXACT($L$7&gt;$M$7,L25&gt;M25)*EXACT($L$7=$M$7,L25=M25)*EXACT($L$7&lt;$M$7,L25&lt;M25)),$AO$7,0)))</f>
        <v>0</v>
      </c>
      <c r="O25" s="17" t="s">
        <v>2</v>
      </c>
      <c r="P25" s="18" t="s">
        <v>19</v>
      </c>
      <c r="Q25" s="19" t="str">
        <f t="shared" ref="Q25" si="26">IF(OR(EXACT($O$7,O25)*(EXACT($P$7,P25)))=TRUE,$AO$9,IF(($P$7-$O$7=P25-O25),$AO$8,IF(OR(EXACT($O$7&gt;$P$7,O25&gt;P25)*EXACT($O$7=$P$7,O25=P25)*EXACT($O$7&lt;$P$7,O25&lt;P25)),$AO$7,0)))</f>
        <v>2</v>
      </c>
      <c r="R25" s="17" t="s">
        <v>74</v>
      </c>
      <c r="S25" s="18" t="s">
        <v>76</v>
      </c>
      <c r="T25" s="85">
        <f t="shared" ref="T25" si="27">IF(OR(EXACT($R$7,R25)*(EXACT($S$7,S25)))=TRUE,$AO$9,IF(($S$7-$R$7=S25-R25),$AO$8,IF(OR(EXACT($R$7&gt;$S$7,R25&gt;S25)*EXACT($R$7=$S$7,R25=S25)*EXACT($R$7&lt;$S$7,R25&lt;S25)),$AO$7,0)))*2*2</f>
        <v>0</v>
      </c>
      <c r="U25" s="17" t="s">
        <v>74</v>
      </c>
      <c r="V25" s="18" t="s">
        <v>76</v>
      </c>
      <c r="W25" s="66">
        <f t="shared" ref="W25" si="28">IF(OR(EXACT($U$7,U25)*(EXACT($V$7,V25)))=TRUE,$AO$9,IF(($V$7-$U$7=V25-U25),$AO$8,IF(OR(EXACT($U$7&gt;$V$7,U25&gt;V25)*EXACT($U$7=$V$7,U25=V25)*EXACT($U$7&lt;$V$7,U25&lt;V25)),$AO$7,0)))</f>
        <v>0</v>
      </c>
      <c r="X25" s="17" t="s">
        <v>74</v>
      </c>
      <c r="Y25" s="18" t="s">
        <v>19</v>
      </c>
      <c r="Z25" s="19">
        <f t="shared" ref="Z25" si="29">IF(OR(EXACT($X$7,X25)*(EXACT($Y$7,Y25)))=TRUE,$AO$9,IF(($Y$7-$X$7=Y25-X25),$AO$8,IF(OR(EXACT($X$7&gt;$Y$7,X25&gt;Y25)*EXACT($X$7=$Y$7,X25=Y25)*EXACT($X$7&lt;$Y$7,X25&lt;Y25)),$AO$7,0)))</f>
        <v>0</v>
      </c>
      <c r="AA25" s="17" t="s">
        <v>19</v>
      </c>
      <c r="AB25" s="18" t="s">
        <v>76</v>
      </c>
      <c r="AC25" s="19" t="str">
        <f t="shared" ref="AC25" si="30">IF(OR(EXACT($AA$7,AA25)*(EXACT($AB$7,AB25)))=TRUE,$AO$9,IF(($AB$7-$AA$7=AB25-AA25),$AO$8,IF(OR(EXACT($AA$7&gt;$AB$7,AA25&gt;AB25)*EXACT($AA$7=$AB$7,AA25=AB25)*EXACT($AA$7&lt;$AB$7,AA25&lt;AB25)),$AO$7,0)))</f>
        <v>5</v>
      </c>
      <c r="AD25" s="28"/>
      <c r="AE25" s="26"/>
      <c r="AF25" s="19"/>
      <c r="AG25" s="21">
        <f t="shared" si="20"/>
        <v>11</v>
      </c>
      <c r="AH25" s="22">
        <f>'25.Spieltag'!AJ25</f>
        <v>277</v>
      </c>
      <c r="AI25" s="29">
        <f>'25.Spieltag'!AK25</f>
        <v>8</v>
      </c>
      <c r="AJ25" s="24">
        <f t="shared" si="21"/>
        <v>288</v>
      </c>
      <c r="AK25" s="25">
        <f t="shared" si="10"/>
        <v>9</v>
      </c>
      <c r="AL25" s="1"/>
    </row>
    <row r="26" spans="1:38" ht="28.2" customHeight="1" thickBot="1">
      <c r="A26" s="29">
        <f t="shared" si="11"/>
        <v>13</v>
      </c>
      <c r="B26" s="21" t="s">
        <v>82</v>
      </c>
      <c r="C26" s="17" t="s">
        <v>76</v>
      </c>
      <c r="D26" s="18" t="s">
        <v>2</v>
      </c>
      <c r="E26" s="19" t="str">
        <f t="shared" si="12"/>
        <v>2</v>
      </c>
      <c r="F26" s="17" t="s">
        <v>19</v>
      </c>
      <c r="G26" s="18" t="s">
        <v>76</v>
      </c>
      <c r="H26" s="19" t="str">
        <f t="shared" si="13"/>
        <v>2</v>
      </c>
      <c r="I26" s="17" t="s">
        <v>74</v>
      </c>
      <c r="J26" s="18" t="s">
        <v>74</v>
      </c>
      <c r="K26" s="19">
        <f t="shared" si="14"/>
        <v>0</v>
      </c>
      <c r="L26" s="17" t="s">
        <v>76</v>
      </c>
      <c r="M26" s="18" t="s">
        <v>19</v>
      </c>
      <c r="N26" s="66">
        <f t="shared" si="15"/>
        <v>0</v>
      </c>
      <c r="O26" s="17" t="s">
        <v>2</v>
      </c>
      <c r="P26" s="18" t="s">
        <v>76</v>
      </c>
      <c r="Q26" s="19" t="str">
        <f t="shared" si="16"/>
        <v>2</v>
      </c>
      <c r="R26" s="17" t="s">
        <v>74</v>
      </c>
      <c r="S26" s="18" t="s">
        <v>76</v>
      </c>
      <c r="T26" s="85">
        <f t="shared" si="17"/>
        <v>0</v>
      </c>
      <c r="U26" s="17" t="s">
        <v>19</v>
      </c>
      <c r="V26" s="18" t="s">
        <v>76</v>
      </c>
      <c r="W26" s="66">
        <f t="shared" si="5"/>
        <v>0</v>
      </c>
      <c r="X26" s="17" t="s">
        <v>19</v>
      </c>
      <c r="Y26" s="18" t="s">
        <v>76</v>
      </c>
      <c r="Z26" s="19" t="str">
        <f t="shared" si="18"/>
        <v>2</v>
      </c>
      <c r="AA26" s="17" t="s">
        <v>19</v>
      </c>
      <c r="AB26" s="18" t="s">
        <v>74</v>
      </c>
      <c r="AC26" s="19" t="str">
        <f t="shared" si="19"/>
        <v>2</v>
      </c>
      <c r="AD26" s="28"/>
      <c r="AE26" s="26"/>
      <c r="AF26" s="19"/>
      <c r="AG26" s="21">
        <f t="shared" ref="AG26" si="31">E26+H26+K26+N26+Q26+T26+W26+Z26+AC26+AF26</f>
        <v>10</v>
      </c>
      <c r="AH26" s="22">
        <f>'25.Spieltag'!AJ26</f>
        <v>255</v>
      </c>
      <c r="AI26" s="29">
        <f>'25.Spieltag'!AK26</f>
        <v>12</v>
      </c>
      <c r="AJ26" s="24">
        <f t="shared" ref="AJ26" si="32">AG26+AH26</f>
        <v>265</v>
      </c>
      <c r="AK26" s="25">
        <f t="shared" si="10"/>
        <v>13</v>
      </c>
      <c r="AL26" s="1"/>
    </row>
    <row r="27" spans="1:38" ht="28.2" customHeight="1" thickBot="1">
      <c r="A27" s="29">
        <f t="shared" ref="A27" si="33">AK27</f>
        <v>3</v>
      </c>
      <c r="B27" s="21" t="s">
        <v>73</v>
      </c>
      <c r="C27" s="17" t="s">
        <v>74</v>
      </c>
      <c r="D27" s="18" t="s">
        <v>2</v>
      </c>
      <c r="E27" s="19" t="str">
        <f t="shared" si="12"/>
        <v>2</v>
      </c>
      <c r="F27" s="17" t="s">
        <v>19</v>
      </c>
      <c r="G27" s="18" t="s">
        <v>74</v>
      </c>
      <c r="H27" s="19" t="str">
        <f t="shared" si="13"/>
        <v>2</v>
      </c>
      <c r="I27" s="17" t="s">
        <v>74</v>
      </c>
      <c r="J27" s="18" t="s">
        <v>19</v>
      </c>
      <c r="K27" s="19" t="str">
        <f t="shared" si="14"/>
        <v>5</v>
      </c>
      <c r="L27" s="17" t="s">
        <v>74</v>
      </c>
      <c r="M27" s="18" t="s">
        <v>19</v>
      </c>
      <c r="N27" s="66">
        <f t="shared" si="15"/>
        <v>0</v>
      </c>
      <c r="O27" s="17" t="s">
        <v>2</v>
      </c>
      <c r="P27" s="18" t="s">
        <v>74</v>
      </c>
      <c r="Q27" s="19" t="str">
        <f t="shared" si="16"/>
        <v>2</v>
      </c>
      <c r="R27" s="17" t="s">
        <v>74</v>
      </c>
      <c r="S27" s="18" t="s">
        <v>2</v>
      </c>
      <c r="T27" s="86">
        <f>IF(OR(EXACT($R$7,R27)*(EXACT($S$7,S27)))=TRUE,$AO$9,IF(($S$7-$R$7=S27-R27),$AO$8,IF(OR(EXACT($R$7&gt;$S$7,R27&gt;S27)*EXACT($R$7=$S$7,R27=S27)*EXACT($R$7&lt;$S$7,R27&lt;S27)),$AO$7,0)))*2</f>
        <v>4</v>
      </c>
      <c r="U27" s="17" t="s">
        <v>19</v>
      </c>
      <c r="V27" s="18" t="s">
        <v>74</v>
      </c>
      <c r="W27" s="66">
        <f t="shared" si="5"/>
        <v>0</v>
      </c>
      <c r="X27" s="17" t="s">
        <v>19</v>
      </c>
      <c r="Y27" s="18" t="s">
        <v>74</v>
      </c>
      <c r="Z27" s="19" t="str">
        <f t="shared" si="18"/>
        <v>2</v>
      </c>
      <c r="AA27" s="17" t="s">
        <v>19</v>
      </c>
      <c r="AB27" s="18" t="s">
        <v>74</v>
      </c>
      <c r="AC27" s="19" t="str">
        <f t="shared" si="19"/>
        <v>2</v>
      </c>
      <c r="AD27" s="28"/>
      <c r="AE27" s="26"/>
      <c r="AF27" s="19"/>
      <c r="AG27" s="21">
        <f t="shared" ref="AG27" si="34">E27+H27+K27+N27+Q27+T27+W27+Z27+AC27+AF27</f>
        <v>19</v>
      </c>
      <c r="AH27" s="22">
        <f>'25.Spieltag'!AJ27</f>
        <v>304</v>
      </c>
      <c r="AI27" s="29">
        <f>'25.Spieltag'!AK27</f>
        <v>2</v>
      </c>
      <c r="AJ27" s="24">
        <f t="shared" ref="AJ27" si="35">AG27+AH27</f>
        <v>323</v>
      </c>
      <c r="AK27" s="25">
        <f t="shared" si="10"/>
        <v>3</v>
      </c>
      <c r="AL27" s="1"/>
    </row>
    <row r="28" spans="1:38" ht="28.2" customHeight="1">
      <c r="AL28" s="1"/>
    </row>
    <row r="29" spans="1:38" ht="28.2" customHeight="1">
      <c r="AL29" s="1"/>
    </row>
    <row r="30" spans="1:38" ht="28.2" customHeight="1">
      <c r="AL30" s="1"/>
    </row>
  </sheetData>
  <sortState xmlns:xlrd2="http://schemas.microsoft.com/office/spreadsheetml/2017/richdata2" ref="A8:AK25">
    <sortCondition ref="A8:A25"/>
  </sortState>
  <phoneticPr fontId="0" type="noConversion"/>
  <conditionalFormatting sqref="I4:I5 S2:T2 F4:F5 V2:W2 Y2:Z2 R5 O4:O6 U4:U6 L4:L5 X4:X6 C4:C5 AA4:AA6">
    <cfRule type="cellIs" dxfId="45" priority="15" operator="equal">
      <formula>"Schalke 04"</formula>
    </cfRule>
  </conditionalFormatting>
  <conditionalFormatting sqref="AA4 I6 L6 C6 R6 F6 X4 I4 U4 R4">
    <cfRule type="cellIs" dxfId="44" priority="13" operator="equal">
      <formula>"Schalke 04"</formula>
    </cfRule>
  </conditionalFormatting>
  <conditionalFormatting sqref="A27">
    <cfRule type="colorScale" priority="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27">
    <cfRule type="colorScale" priority="1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8:B27">
    <cfRule type="expression" dxfId="43" priority="8">
      <formula>($AG8&gt;40)</formula>
    </cfRule>
  </conditionalFormatting>
  <conditionalFormatting sqref="A31:A1048576 A1:A3 A5:A26">
    <cfRule type="colorScale" priority="76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6:AL10">
    <cfRule type="top10" dxfId="42" priority="771" rank="3"/>
  </conditionalFormatting>
  <conditionalFormatting sqref="AI8:AI26">
    <cfRule type="colorScale" priority="120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G1:AG1048576">
    <cfRule type="top10" dxfId="41" priority="1" rank="3"/>
  </conditionalFormatting>
  <pageMargins left="0.19685039370078741" right="0" top="0" bottom="0" header="0.51181102362204722" footer="0.51181102362204722"/>
  <pageSetup paperSize="9" scale="85" orientation="landscape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AP30"/>
  <sheetViews>
    <sheetView topLeftCell="A13" workbookViewId="0">
      <selection activeCell="V23" sqref="V23"/>
    </sheetView>
  </sheetViews>
  <sheetFormatPr baseColWidth="10" defaultColWidth="11.44140625" defaultRowHeight="10.199999999999999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3.2">
      <c r="AC1" s="71"/>
      <c r="AD1" s="68"/>
      <c r="AE1" s="69"/>
      <c r="AF1" s="69"/>
      <c r="AK1" s="32"/>
    </row>
    <row r="2" spans="1:42" ht="13.2">
      <c r="B2" s="16"/>
      <c r="D2" s="71"/>
      <c r="S2" s="71"/>
      <c r="T2" s="73"/>
      <c r="V2" s="71"/>
      <c r="W2" s="73"/>
      <c r="AC2" s="71"/>
      <c r="AD2" s="68"/>
      <c r="AE2" s="70"/>
      <c r="AF2" s="70"/>
    </row>
    <row r="3" spans="1:42" ht="11.4">
      <c r="B3" s="16"/>
      <c r="J3" s="69"/>
      <c r="K3" s="69"/>
      <c r="AD3" s="68"/>
      <c r="AE3" s="69"/>
      <c r="AF3" s="69"/>
    </row>
    <row r="4" spans="1:42" ht="16.2" thickBot="1">
      <c r="A4" s="2" t="s">
        <v>48</v>
      </c>
      <c r="B4" s="16"/>
      <c r="C4" s="68" t="s">
        <v>56</v>
      </c>
      <c r="F4" s="68" t="s">
        <v>21</v>
      </c>
      <c r="I4" s="68" t="s">
        <v>13</v>
      </c>
      <c r="L4" s="68" t="s">
        <v>15</v>
      </c>
      <c r="O4" s="68" t="s">
        <v>16</v>
      </c>
      <c r="R4" s="68" t="s">
        <v>59</v>
      </c>
      <c r="U4" s="68" t="s">
        <v>17</v>
      </c>
      <c r="X4" s="68" t="s">
        <v>70</v>
      </c>
      <c r="AA4" s="68" t="s">
        <v>68</v>
      </c>
      <c r="AD4" s="67"/>
      <c r="AE4" s="71"/>
      <c r="AF4" s="71"/>
      <c r="AK4" s="45"/>
    </row>
    <row r="5" spans="1:42" ht="13.8" thickBot="1">
      <c r="B5" s="16"/>
      <c r="C5" s="72"/>
      <c r="F5" s="72"/>
      <c r="I5" s="72"/>
      <c r="L5" s="72"/>
      <c r="O5" s="72"/>
      <c r="R5" s="72"/>
      <c r="U5" s="72"/>
      <c r="X5" s="72"/>
      <c r="AA5" s="72"/>
      <c r="AD5" s="67"/>
      <c r="AE5" s="71"/>
      <c r="AF5" s="71"/>
      <c r="AG5" s="83" t="s">
        <v>22</v>
      </c>
      <c r="AH5" s="30"/>
      <c r="AI5" s="30"/>
      <c r="AJ5" s="31"/>
      <c r="AK5" s="45"/>
      <c r="AL5" s="1"/>
    </row>
    <row r="6" spans="1:42" ht="16.2" thickBot="1">
      <c r="C6" s="68" t="s">
        <v>18</v>
      </c>
      <c r="F6" s="68" t="s">
        <v>71</v>
      </c>
      <c r="I6" s="68" t="s">
        <v>11</v>
      </c>
      <c r="L6" s="68" t="s">
        <v>57</v>
      </c>
      <c r="O6" s="68" t="s">
        <v>69</v>
      </c>
      <c r="R6" s="68" t="s">
        <v>12</v>
      </c>
      <c r="U6" s="68" t="s">
        <v>58</v>
      </c>
      <c r="X6" s="68" t="s">
        <v>14</v>
      </c>
      <c r="AA6" s="68" t="s">
        <v>67</v>
      </c>
      <c r="AD6" s="67"/>
      <c r="AE6" s="67"/>
      <c r="AF6" s="67"/>
      <c r="AG6" s="84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>
      <c r="A7" s="8" t="s">
        <v>6</v>
      </c>
      <c r="B7" s="14" t="s">
        <v>7</v>
      </c>
      <c r="C7" s="76" t="s">
        <v>19</v>
      </c>
      <c r="D7" s="76" t="s">
        <v>74</v>
      </c>
      <c r="E7" s="77" t="s">
        <v>1</v>
      </c>
      <c r="F7" s="76" t="s">
        <v>74</v>
      </c>
      <c r="G7" s="76" t="s">
        <v>74</v>
      </c>
      <c r="H7" s="77" t="s">
        <v>1</v>
      </c>
      <c r="I7" s="76" t="s">
        <v>19</v>
      </c>
      <c r="J7" s="76" t="s">
        <v>74</v>
      </c>
      <c r="K7" s="77" t="s">
        <v>1</v>
      </c>
      <c r="L7" s="76" t="s">
        <v>74</v>
      </c>
      <c r="M7" s="76" t="s">
        <v>19</v>
      </c>
      <c r="N7" s="77" t="s">
        <v>1</v>
      </c>
      <c r="O7" s="76" t="s">
        <v>74</v>
      </c>
      <c r="P7" s="76" t="s">
        <v>76</v>
      </c>
      <c r="Q7" s="77" t="s">
        <v>1</v>
      </c>
      <c r="R7" s="76" t="s">
        <v>76</v>
      </c>
      <c r="S7" s="76" t="s">
        <v>74</v>
      </c>
      <c r="T7" s="77" t="s">
        <v>1</v>
      </c>
      <c r="U7" s="76" t="s">
        <v>19</v>
      </c>
      <c r="V7" s="76" t="s">
        <v>74</v>
      </c>
      <c r="W7" s="77" t="s">
        <v>1</v>
      </c>
      <c r="X7" s="76" t="s">
        <v>74</v>
      </c>
      <c r="Y7" s="76" t="s">
        <v>76</v>
      </c>
      <c r="Z7" s="77" t="s">
        <v>1</v>
      </c>
      <c r="AA7" s="76" t="s">
        <v>74</v>
      </c>
      <c r="AB7" s="76" t="s">
        <v>74</v>
      </c>
      <c r="AC7" s="77" t="s">
        <v>1</v>
      </c>
      <c r="AD7" s="78"/>
      <c r="AE7" s="78"/>
      <c r="AF7" s="79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65</v>
      </c>
      <c r="AM7" s="38"/>
      <c r="AN7" s="34"/>
      <c r="AO7" s="39" t="s">
        <v>19</v>
      </c>
    </row>
    <row r="8" spans="1:42" ht="24.9" customHeight="1" thickBot="1">
      <c r="A8" s="29">
        <f t="shared" ref="A8" si="0">AK8</f>
        <v>3</v>
      </c>
      <c r="B8" s="21" t="s">
        <v>85</v>
      </c>
      <c r="C8" s="17" t="s">
        <v>74</v>
      </c>
      <c r="D8" s="18" t="s">
        <v>2</v>
      </c>
      <c r="E8" s="19">
        <f t="shared" ref="E8" si="1">IF(OR(EXACT($C$7,C8)*(EXACT($D$7,D8)))=TRUE,$AO$9,IF(($D$7-$C$7=D8-C8),$AO$8,IF(OR(EXACT($C$7&gt;$D$7,C8&gt;D8)*EXACT($C$7=$D$7,C8=D8)*EXACT($C$7&lt;$D$7,C8&lt;D8)),$AO$7,0)))</f>
        <v>0</v>
      </c>
      <c r="F8" s="17" t="s">
        <v>2</v>
      </c>
      <c r="G8" s="18" t="s">
        <v>74</v>
      </c>
      <c r="H8" s="19">
        <f t="shared" ref="H8" si="2">IF(OR(EXACT($F$7,F8)*(EXACT($G$7,G8)))=TRUE,$AO$9,IF(($G$7-$F$7=G8-F8),$AO$8,IF(OR(EXACT($F$7&gt;$G$7,F8&gt;G8)*EXACT($F$7=$G$7,F8=G8)*EXACT($F$7&lt;$G$7,F8&lt;G8)),$AO$7,0)))</f>
        <v>0</v>
      </c>
      <c r="I8" s="17" t="s">
        <v>20</v>
      </c>
      <c r="J8" s="18" t="s">
        <v>76</v>
      </c>
      <c r="K8" s="66">
        <f>IF(OR(EXACT($I$7,I8)*(EXACT($J$7,J8)))=TRUE,$AO$9,IF(($J$7-$I$7=J8-I8),$AO$8,IF(OR(EXACT($I$7&gt;$J$7,I8&gt;J8)*EXACT($I$7=$J$7,I8=J8)*EXACT($I$7&lt;$J$7,I8&lt;J8)),$AO$7,0)))*2</f>
        <v>4</v>
      </c>
      <c r="L8" s="17" t="s">
        <v>74</v>
      </c>
      <c r="M8" s="18" t="s">
        <v>19</v>
      </c>
      <c r="N8" s="66" t="str">
        <f t="shared" ref="N8" si="3">IF(OR(EXACT($L$7,L8)*(EXACT($M$7,M8)))=TRUE,$AO$9,IF(($M$7-$L$7=M8-L8),$AO$8,IF(OR(EXACT($L$7&gt;$M$7,L8&gt;M8)*EXACT($L$7=$M$7,L8=M8)*EXACT($L$7&lt;$M$7,L8&lt;M8)),$AO$7,0)))</f>
        <v>5</v>
      </c>
      <c r="O8" s="17" t="s">
        <v>77</v>
      </c>
      <c r="P8" s="18" t="s">
        <v>76</v>
      </c>
      <c r="Q8" s="85">
        <f>IF(OR(EXACT($O$7,O8)*(EXACT($P$7,P8)))=TRUE,$AO$9,IF(($P$7-$O$7=P8-O8),$AO$8,IF(OR(EXACT($O$7&gt;$P$7,O8&gt;P8)*EXACT($O$7=$P$7,O8=P8)*EXACT($O$7&lt;$P$7,O8&lt;P8)),$AO$7,0)))*2</f>
        <v>4</v>
      </c>
      <c r="R8" s="17" t="s">
        <v>2</v>
      </c>
      <c r="S8" s="18" t="s">
        <v>74</v>
      </c>
      <c r="T8" s="19">
        <f t="shared" ref="T8" si="4">IF(OR(EXACT($R$7,R8)*(EXACT($S$7,S8)))=TRUE,$AO$9,IF(($S$7-$R$7=S8-R8),$AO$8,IF(OR(EXACT($R$7&gt;$S$7,R8&gt;S8)*EXACT($R$7=$S$7,R8=S8)*EXACT($R$7&lt;$S$7,R8&lt;S8)),$AO$7,0)))</f>
        <v>0</v>
      </c>
      <c r="U8" s="17" t="s">
        <v>74</v>
      </c>
      <c r="V8" s="18" t="s">
        <v>19</v>
      </c>
      <c r="W8" s="66">
        <f t="shared" ref="W8:W27" si="5">IF(OR(EXACT($U$7,U8)*(EXACT($V$7,V8)))=TRUE,$AO$9,IF(($V$7-$U$7=V8-U8),$AO$8,IF(OR(EXACT($U$7&gt;$V$7,U8&gt;V8)*EXACT($U$7=$V$7,U8=V8)*EXACT($U$7&lt;$V$7,U8&lt;V8)),$AO$7,0)))</f>
        <v>0</v>
      </c>
      <c r="X8" s="17" t="s">
        <v>74</v>
      </c>
      <c r="Y8" s="18" t="s">
        <v>74</v>
      </c>
      <c r="Z8" s="19">
        <f t="shared" ref="Z8" si="6">IF(OR(EXACT($X$7,X8)*(EXACT($Y$7,Y8)))=TRUE,$AO$9,IF(($Y$7-$X$7=Y8-X8),$AO$8,IF(OR(EXACT($X$7&gt;$Y$7,X8&gt;Y8)*EXACT($X$7=$Y$7,X8=Y8)*EXACT($X$7&lt;$Y$7,X8&lt;Y8)),$AO$7,0)))</f>
        <v>0</v>
      </c>
      <c r="AA8" s="17" t="s">
        <v>74</v>
      </c>
      <c r="AB8" s="18" t="s">
        <v>19</v>
      </c>
      <c r="AC8" s="19">
        <f t="shared" ref="AC8" si="7">IF(OR(EXACT($AA$7,AA8)*(EXACT($AB$7,AB8)))=TRUE,$AO$9,IF(($AB$7-$AA$7=AB8-AA8),$AO$8,IF(OR(EXACT($AA$7&gt;$AB$7,AA8&gt;AB8)*EXACT($AA$7=$AB$7,AA8=AB8)*EXACT($AA$7&lt;$AB$7,AA8&lt;AB8)),$AO$7,0)))</f>
        <v>0</v>
      </c>
      <c r="AD8" s="20"/>
      <c r="AE8" s="18"/>
      <c r="AF8" s="19"/>
      <c r="AG8" s="21">
        <f t="shared" ref="AG8" si="8">E8+H8+K8+N8+Q8+T8+W8+Z8+AC8+AF8</f>
        <v>13</v>
      </c>
      <c r="AH8" s="22">
        <f>'26.Spieltag'!AJ8</f>
        <v>325</v>
      </c>
      <c r="AI8" s="29">
        <f>'26.Spieltag'!AK8</f>
        <v>2</v>
      </c>
      <c r="AJ8" s="24">
        <f t="shared" ref="AJ8" si="9">AG8+AH8</f>
        <v>338</v>
      </c>
      <c r="AK8" s="25">
        <f t="shared" ref="AK8:AK27" si="10">RANK(AJ8,$AJ$8:$AJ$27)</f>
        <v>3</v>
      </c>
      <c r="AL8" s="40" t="s">
        <v>66</v>
      </c>
      <c r="AM8" s="41"/>
      <c r="AN8" s="41"/>
      <c r="AO8" s="42" t="s">
        <v>2</v>
      </c>
    </row>
    <row r="9" spans="1:42" ht="24.9" customHeight="1" thickBot="1">
      <c r="A9" s="29">
        <f t="shared" ref="A9:A26" si="11">AK9</f>
        <v>16</v>
      </c>
      <c r="B9" s="21" t="s">
        <v>90</v>
      </c>
      <c r="C9" s="17" t="s">
        <v>74</v>
      </c>
      <c r="D9" s="18" t="s">
        <v>74</v>
      </c>
      <c r="E9" s="19">
        <f t="shared" ref="E9:E27" si="12">IF(OR(EXACT($C$7,C9)*(EXACT($D$7,D9)))=TRUE,$AO$9,IF(($D$7-$C$7=D9-C9),$AO$8,IF(OR(EXACT($C$7&gt;$D$7,C9&gt;D9)*EXACT($C$7=$D$7,C9=D9)*EXACT($C$7&lt;$D$7,C9&lt;D9)),$AO$7,0)))</f>
        <v>0</v>
      </c>
      <c r="F9" s="17" t="s">
        <v>19</v>
      </c>
      <c r="G9" s="18" t="s">
        <v>76</v>
      </c>
      <c r="H9" s="19">
        <f t="shared" ref="H9:H27" si="13">IF(OR(EXACT($F$7,F9)*(EXACT($G$7,G9)))=TRUE,$AO$9,IF(($G$7-$F$7=G9-F9),$AO$8,IF(OR(EXACT($F$7&gt;$G$7,F9&gt;G9)*EXACT($F$7=$G$7,F9=G9)*EXACT($F$7&lt;$G$7,F9&lt;G9)),$AO$7,0)))</f>
        <v>0</v>
      </c>
      <c r="I9" s="17" t="s">
        <v>74</v>
      </c>
      <c r="J9" s="18" t="s">
        <v>74</v>
      </c>
      <c r="K9" s="85">
        <f t="shared" ref="K9:K11" si="14">IF(OR(EXACT($I$7,I9)*(EXACT($J$7,J9)))=TRUE,$AO$9,IF(($J$7-$I$7=J9-I9),$AO$8,IF(OR(EXACT($I$7&gt;$J$7,I9&gt;J9)*EXACT($I$7=$J$7,I9=J9)*EXACT($I$7&lt;$J$7,I9&lt;J9)),$AO$7,0)))*2*2</f>
        <v>0</v>
      </c>
      <c r="L9" s="17" t="s">
        <v>2</v>
      </c>
      <c r="M9" s="18" t="s">
        <v>74</v>
      </c>
      <c r="N9" s="66">
        <f t="shared" ref="N9:N27" si="15">IF(OR(EXACT($L$7,L9)*(EXACT($M$7,M9)))=TRUE,$AO$9,IF(($M$7-$L$7=M9-L9),$AO$8,IF(OR(EXACT($L$7&gt;$M$7,L9&gt;M9)*EXACT($L$7=$M$7,L9=M9)*EXACT($L$7&lt;$M$7,L9&lt;M9)),$AO$7,0)))</f>
        <v>0</v>
      </c>
      <c r="O9" s="17" t="s">
        <v>2</v>
      </c>
      <c r="P9" s="18" t="s">
        <v>76</v>
      </c>
      <c r="Q9" s="19" t="str">
        <f t="shared" ref="Q9:Q27" si="16">IF(OR(EXACT($O$7,O9)*(EXACT($P$7,P9)))=TRUE,$AO$9,IF(($P$7-$O$7=P9-O9),$AO$8,IF(OR(EXACT($O$7&gt;$P$7,O9&gt;P9)*EXACT($O$7=$P$7,O9=P9)*EXACT($O$7&lt;$P$7,O9&lt;P9)),$AO$7,0)))</f>
        <v>2</v>
      </c>
      <c r="R9" s="17" t="s">
        <v>2</v>
      </c>
      <c r="S9" s="18" t="s">
        <v>19</v>
      </c>
      <c r="T9" s="19">
        <f t="shared" ref="T9:T27" si="17">IF(OR(EXACT($R$7,R9)*(EXACT($S$7,S9)))=TRUE,$AO$9,IF(($S$7-$R$7=S9-R9),$AO$8,IF(OR(EXACT($R$7&gt;$S$7,R9&gt;S9)*EXACT($R$7=$S$7,R9=S9)*EXACT($R$7&lt;$S$7,R9&lt;S9)),$AO$7,0)))</f>
        <v>0</v>
      </c>
      <c r="U9" s="17" t="s">
        <v>19</v>
      </c>
      <c r="V9" s="18" t="s">
        <v>76</v>
      </c>
      <c r="W9" s="66" t="str">
        <f t="shared" si="5"/>
        <v>2</v>
      </c>
      <c r="X9" s="17" t="s">
        <v>74</v>
      </c>
      <c r="Y9" s="18" t="s">
        <v>76</v>
      </c>
      <c r="Z9" s="19" t="str">
        <f t="shared" ref="Z9:Z27" si="18">IF(OR(EXACT($X$7,X9)*(EXACT($Y$7,Y9)))=TRUE,$AO$9,IF(($Y$7-$X$7=Y9-X9),$AO$8,IF(OR(EXACT($X$7&gt;$Y$7,X9&gt;Y9)*EXACT($X$7=$Y$7,X9=Y9)*EXACT($X$7&lt;$Y$7,X9&lt;Y9)),$AO$7,0)))</f>
        <v>5</v>
      </c>
      <c r="AA9" s="17" t="s">
        <v>74</v>
      </c>
      <c r="AB9" s="18" t="s">
        <v>74</v>
      </c>
      <c r="AC9" s="19" t="str">
        <f t="shared" ref="AC9:AC27" si="19">IF(OR(EXACT($AA$7,AA9)*(EXACT($AB$7,AB9)))=TRUE,$AO$9,IF(($AB$7-$AA$7=AB9-AA9),$AO$8,IF(OR(EXACT($AA$7&gt;$AB$7,AA9&gt;AB9)*EXACT($AA$7=$AB$7,AA9=AB9)*EXACT($AA$7&lt;$AB$7,AA9&lt;AB9)),$AO$7,0)))</f>
        <v>5</v>
      </c>
      <c r="AD9" s="28"/>
      <c r="AE9" s="26"/>
      <c r="AF9" s="19"/>
      <c r="AG9" s="21">
        <f t="shared" ref="AG9:AG25" si="20">E9+H9+K9+N9+Q9+T9+W9+Z9+AC9+AF9</f>
        <v>14</v>
      </c>
      <c r="AH9" s="22">
        <f>'26.Spieltag'!AJ9</f>
        <v>240</v>
      </c>
      <c r="AI9" s="29">
        <f>'26.Spieltag'!AK9</f>
        <v>17</v>
      </c>
      <c r="AJ9" s="24">
        <f t="shared" ref="AJ9:AJ25" si="21">AG9+AH9</f>
        <v>254</v>
      </c>
      <c r="AK9" s="25">
        <f t="shared" si="10"/>
        <v>16</v>
      </c>
      <c r="AL9" s="37" t="s">
        <v>23</v>
      </c>
      <c r="AM9" s="34"/>
      <c r="AN9" s="43"/>
      <c r="AO9" s="44" t="s">
        <v>20</v>
      </c>
    </row>
    <row r="10" spans="1:42" ht="24.9" customHeight="1" thickBot="1">
      <c r="A10" s="29">
        <f t="shared" si="11"/>
        <v>6</v>
      </c>
      <c r="B10" s="21" t="s">
        <v>95</v>
      </c>
      <c r="C10" s="17" t="s">
        <v>74</v>
      </c>
      <c r="D10" s="18" t="s">
        <v>19</v>
      </c>
      <c r="E10" s="19">
        <f t="shared" si="12"/>
        <v>0</v>
      </c>
      <c r="F10" s="17" t="s">
        <v>19</v>
      </c>
      <c r="G10" s="18" t="s">
        <v>74</v>
      </c>
      <c r="H10" s="19">
        <f t="shared" si="13"/>
        <v>0</v>
      </c>
      <c r="I10" s="17" t="s">
        <v>2</v>
      </c>
      <c r="J10" s="18" t="s">
        <v>74</v>
      </c>
      <c r="K10" s="66">
        <f>IF(OR(EXACT($I$7,I10)*(EXACT($J$7,J10)))=TRUE,$AO$9,IF(($J$7-$I$7=J10-I10),$AO$8,IF(OR(EXACT($I$7&gt;$J$7,I10&gt;J10)*EXACT($I$7=$J$7,I10=J10)*EXACT($I$7&lt;$J$7,I10&lt;J10)),$AO$7,0)))*2</f>
        <v>4</v>
      </c>
      <c r="L10" s="17" t="s">
        <v>19</v>
      </c>
      <c r="M10" s="18" t="s">
        <v>74</v>
      </c>
      <c r="N10" s="66">
        <f t="shared" si="15"/>
        <v>0</v>
      </c>
      <c r="O10" s="17" t="s">
        <v>2</v>
      </c>
      <c r="P10" s="18" t="s">
        <v>74</v>
      </c>
      <c r="Q10" s="85">
        <f>IF(OR(EXACT($O$7,O10)*(EXACT($P$7,P10)))=TRUE,$AO$9,IF(($P$7-$O$7=P10-O10),$AO$8,IF(OR(EXACT($O$7&gt;$P$7,O10&gt;P10)*EXACT($O$7=$P$7,O10=P10)*EXACT($O$7&lt;$P$7,O10&lt;P10)),$AO$7,0)))*2</f>
        <v>4</v>
      </c>
      <c r="R10" s="17" t="s">
        <v>19</v>
      </c>
      <c r="S10" s="18" t="s">
        <v>19</v>
      </c>
      <c r="T10" s="19">
        <f t="shared" si="17"/>
        <v>0</v>
      </c>
      <c r="U10" s="17" t="s">
        <v>19</v>
      </c>
      <c r="V10" s="18" t="s">
        <v>74</v>
      </c>
      <c r="W10" s="66" t="str">
        <f t="shared" si="5"/>
        <v>5</v>
      </c>
      <c r="X10" s="17" t="s">
        <v>19</v>
      </c>
      <c r="Y10" s="18" t="s">
        <v>74</v>
      </c>
      <c r="Z10" s="19" t="str">
        <f t="shared" si="18"/>
        <v>3</v>
      </c>
      <c r="AA10" s="17" t="s">
        <v>19</v>
      </c>
      <c r="AB10" s="18" t="s">
        <v>76</v>
      </c>
      <c r="AC10" s="19">
        <f t="shared" si="19"/>
        <v>0</v>
      </c>
      <c r="AD10" s="28"/>
      <c r="AE10" s="26"/>
      <c r="AF10" s="19"/>
      <c r="AG10" s="21">
        <f t="shared" si="20"/>
        <v>16</v>
      </c>
      <c r="AH10" s="22">
        <f>'26.Spieltag'!AJ10</f>
        <v>308</v>
      </c>
      <c r="AI10" s="29">
        <f>'26.Spieltag'!AK10</f>
        <v>6</v>
      </c>
      <c r="AJ10" s="24">
        <f t="shared" si="21"/>
        <v>324</v>
      </c>
      <c r="AK10" s="25">
        <f t="shared" si="10"/>
        <v>6</v>
      </c>
      <c r="AL10" s="80"/>
      <c r="AM10" s="81"/>
      <c r="AN10" s="81"/>
      <c r="AO10" s="82"/>
    </row>
    <row r="11" spans="1:42" ht="24.9" customHeight="1" thickBot="1">
      <c r="A11" s="29">
        <f t="shared" si="11"/>
        <v>10</v>
      </c>
      <c r="B11" s="21" t="s">
        <v>98</v>
      </c>
      <c r="C11" s="17" t="s">
        <v>74</v>
      </c>
      <c r="D11" s="18" t="s">
        <v>19</v>
      </c>
      <c r="E11" s="19">
        <f t="shared" si="12"/>
        <v>0</v>
      </c>
      <c r="F11" s="17" t="s">
        <v>74</v>
      </c>
      <c r="G11" s="18" t="s">
        <v>19</v>
      </c>
      <c r="H11" s="19">
        <f t="shared" si="13"/>
        <v>0</v>
      </c>
      <c r="I11" s="17" t="s">
        <v>74</v>
      </c>
      <c r="J11" s="18" t="s">
        <v>19</v>
      </c>
      <c r="K11" s="85">
        <f t="shared" si="14"/>
        <v>0</v>
      </c>
      <c r="L11" s="17" t="s">
        <v>2</v>
      </c>
      <c r="M11" s="18" t="s">
        <v>19</v>
      </c>
      <c r="N11" s="66">
        <f t="shared" si="15"/>
        <v>0</v>
      </c>
      <c r="O11" s="17" t="s">
        <v>19</v>
      </c>
      <c r="P11" s="18" t="s">
        <v>74</v>
      </c>
      <c r="Q11" s="19" t="str">
        <f t="shared" si="16"/>
        <v>3</v>
      </c>
      <c r="R11" s="17" t="s">
        <v>2</v>
      </c>
      <c r="S11" s="18" t="s">
        <v>77</v>
      </c>
      <c r="T11" s="19" t="str">
        <f t="shared" si="17"/>
        <v>3</v>
      </c>
      <c r="U11" s="17" t="s">
        <v>2</v>
      </c>
      <c r="V11" s="18" t="s">
        <v>19</v>
      </c>
      <c r="W11" s="66" t="str">
        <f t="shared" si="5"/>
        <v>3</v>
      </c>
      <c r="X11" s="17" t="s">
        <v>19</v>
      </c>
      <c r="Y11" s="18" t="s">
        <v>74</v>
      </c>
      <c r="Z11" s="19" t="str">
        <f t="shared" si="18"/>
        <v>3</v>
      </c>
      <c r="AA11" s="17" t="s">
        <v>19</v>
      </c>
      <c r="AB11" s="18" t="s">
        <v>74</v>
      </c>
      <c r="AC11" s="19">
        <f t="shared" si="19"/>
        <v>0</v>
      </c>
      <c r="AD11" s="28"/>
      <c r="AE11" s="26"/>
      <c r="AF11" s="19"/>
      <c r="AG11" s="21">
        <f t="shared" si="20"/>
        <v>12</v>
      </c>
      <c r="AH11" s="22">
        <f>'26.Spieltag'!AJ11</f>
        <v>276</v>
      </c>
      <c r="AI11" s="29">
        <f>'26.Spieltag'!AK11</f>
        <v>10</v>
      </c>
      <c r="AJ11" s="24">
        <f t="shared" si="21"/>
        <v>288</v>
      </c>
      <c r="AK11" s="25">
        <f t="shared" si="10"/>
        <v>10</v>
      </c>
      <c r="AL11" s="1"/>
      <c r="AP11" s="67"/>
    </row>
    <row r="12" spans="1:42" ht="24.9" customHeight="1" thickBot="1">
      <c r="A12" s="29">
        <f t="shared" si="11"/>
        <v>1</v>
      </c>
      <c r="B12" s="21" t="s">
        <v>88</v>
      </c>
      <c r="C12" s="17" t="s">
        <v>19</v>
      </c>
      <c r="D12" s="18" t="s">
        <v>19</v>
      </c>
      <c r="E12" s="19">
        <f t="shared" si="12"/>
        <v>0</v>
      </c>
      <c r="F12" s="17" t="s">
        <v>19</v>
      </c>
      <c r="G12" s="18" t="s">
        <v>74</v>
      </c>
      <c r="H12" s="19">
        <f t="shared" si="13"/>
        <v>0</v>
      </c>
      <c r="I12" s="17" t="s">
        <v>74</v>
      </c>
      <c r="J12" s="18" t="s">
        <v>74</v>
      </c>
      <c r="K12" s="66">
        <f>IF(OR(EXACT($I$7,I12)*(EXACT($J$7,J12)))=TRUE,$AO$9,IF(($J$7-$I$7=J12-I12),$AO$8,IF(OR(EXACT($I$7&gt;$J$7,I12&gt;J12)*EXACT($I$7=$J$7,I12=J12)*EXACT($I$7&lt;$J$7,I12&lt;J12)),$AO$7,0)))*2</f>
        <v>0</v>
      </c>
      <c r="L12" s="17" t="s">
        <v>19</v>
      </c>
      <c r="M12" s="18" t="s">
        <v>19</v>
      </c>
      <c r="N12" s="66">
        <f t="shared" si="15"/>
        <v>0</v>
      </c>
      <c r="O12" s="17" t="s">
        <v>2</v>
      </c>
      <c r="P12" s="18" t="s">
        <v>74</v>
      </c>
      <c r="Q12" s="19" t="str">
        <f t="shared" si="16"/>
        <v>2</v>
      </c>
      <c r="R12" s="17" t="s">
        <v>19</v>
      </c>
      <c r="S12" s="18" t="s">
        <v>2</v>
      </c>
      <c r="T12" s="19" t="str">
        <f t="shared" si="17"/>
        <v>3</v>
      </c>
      <c r="U12" s="17" t="s">
        <v>19</v>
      </c>
      <c r="V12" s="18" t="s">
        <v>74</v>
      </c>
      <c r="W12" s="66" t="str">
        <f t="shared" si="5"/>
        <v>5</v>
      </c>
      <c r="X12" s="17" t="s">
        <v>2</v>
      </c>
      <c r="Y12" s="18" t="s">
        <v>74</v>
      </c>
      <c r="Z12" s="85">
        <f>IF(OR(EXACT($X$7,X12)*(EXACT($Y$7,Y12)))=TRUE,$AO$9,IF(($Y$7-$X$7=Y12-X12),$AO$8,IF(OR(EXACT($X$7&gt;$Y$7,X12&gt;Y12)*EXACT($X$7=$Y$7,X12=Y12)*EXACT($X$7&lt;$Y$7,X12&lt;Y12)),$AO$7,0)))*2</f>
        <v>4</v>
      </c>
      <c r="AA12" s="17" t="s">
        <v>2</v>
      </c>
      <c r="AB12" s="18" t="s">
        <v>19</v>
      </c>
      <c r="AC12" s="19">
        <f t="shared" si="19"/>
        <v>0</v>
      </c>
      <c r="AD12" s="28"/>
      <c r="AE12" s="26"/>
      <c r="AF12" s="19"/>
      <c r="AG12" s="21">
        <f t="shared" si="20"/>
        <v>14</v>
      </c>
      <c r="AH12" s="22">
        <f>'26.Spieltag'!AJ12</f>
        <v>332</v>
      </c>
      <c r="AI12" s="29">
        <f>'26.Spieltag'!AK12</f>
        <v>1</v>
      </c>
      <c r="AJ12" s="24">
        <f t="shared" si="21"/>
        <v>346</v>
      </c>
      <c r="AK12" s="25">
        <f t="shared" si="10"/>
        <v>1</v>
      </c>
      <c r="AL12" s="1"/>
    </row>
    <row r="13" spans="1:42" ht="24.9" customHeight="1" thickBot="1">
      <c r="A13" s="29">
        <f t="shared" si="11"/>
        <v>8</v>
      </c>
      <c r="B13" s="21" t="s">
        <v>75</v>
      </c>
      <c r="C13" s="17" t="s">
        <v>19</v>
      </c>
      <c r="D13" s="18" t="s">
        <v>74</v>
      </c>
      <c r="E13" s="19" t="str">
        <f t="shared" si="12"/>
        <v>5</v>
      </c>
      <c r="F13" s="17" t="s">
        <v>19</v>
      </c>
      <c r="G13" s="18" t="s">
        <v>74</v>
      </c>
      <c r="H13" s="19">
        <f t="shared" si="13"/>
        <v>0</v>
      </c>
      <c r="I13" s="17" t="s">
        <v>76</v>
      </c>
      <c r="J13" s="18" t="s">
        <v>76</v>
      </c>
      <c r="K13" s="85">
        <f t="shared" ref="K13" si="22">IF(OR(EXACT($I$7,I13)*(EXACT($J$7,J13)))=TRUE,$AO$9,IF(($J$7-$I$7=J13-I13),$AO$8,IF(OR(EXACT($I$7&gt;$J$7,I13&gt;J13)*EXACT($I$7=$J$7,I13=J13)*EXACT($I$7&lt;$J$7,I13&lt;J13)),$AO$7,0)))*2*2</f>
        <v>0</v>
      </c>
      <c r="L13" s="17" t="s">
        <v>19</v>
      </c>
      <c r="M13" s="18" t="s">
        <v>74</v>
      </c>
      <c r="N13" s="66">
        <f t="shared" si="15"/>
        <v>0</v>
      </c>
      <c r="O13" s="17" t="s">
        <v>2</v>
      </c>
      <c r="P13" s="18" t="s">
        <v>74</v>
      </c>
      <c r="Q13" s="19" t="str">
        <f t="shared" si="16"/>
        <v>2</v>
      </c>
      <c r="R13" s="17" t="s">
        <v>74</v>
      </c>
      <c r="S13" s="18" t="s">
        <v>19</v>
      </c>
      <c r="T13" s="19" t="str">
        <f t="shared" si="17"/>
        <v>3</v>
      </c>
      <c r="U13" s="17" t="s">
        <v>2</v>
      </c>
      <c r="V13" s="18" t="s">
        <v>74</v>
      </c>
      <c r="W13" s="66" t="str">
        <f t="shared" si="5"/>
        <v>2</v>
      </c>
      <c r="X13" s="17" t="s">
        <v>19</v>
      </c>
      <c r="Y13" s="18" t="s">
        <v>74</v>
      </c>
      <c r="Z13" s="19" t="str">
        <f t="shared" si="18"/>
        <v>3</v>
      </c>
      <c r="AA13" s="17" t="s">
        <v>19</v>
      </c>
      <c r="AB13" s="18" t="s">
        <v>74</v>
      </c>
      <c r="AC13" s="19">
        <f t="shared" si="19"/>
        <v>0</v>
      </c>
      <c r="AD13" s="27"/>
      <c r="AE13" s="26"/>
      <c r="AF13" s="19"/>
      <c r="AG13" s="21">
        <f t="shared" si="20"/>
        <v>15</v>
      </c>
      <c r="AH13" s="22">
        <f>'26.Spieltag'!AJ13</f>
        <v>291</v>
      </c>
      <c r="AI13" s="29">
        <f>'26.Spieltag'!AK13</f>
        <v>8</v>
      </c>
      <c r="AJ13" s="24">
        <f t="shared" si="21"/>
        <v>306</v>
      </c>
      <c r="AK13" s="25">
        <f t="shared" si="10"/>
        <v>8</v>
      </c>
      <c r="AL13" s="1"/>
    </row>
    <row r="14" spans="1:42" ht="24.9" customHeight="1" thickBot="1">
      <c r="A14" s="29">
        <f t="shared" si="11"/>
        <v>5</v>
      </c>
      <c r="B14" s="21" t="s">
        <v>93</v>
      </c>
      <c r="C14" s="17" t="s">
        <v>74</v>
      </c>
      <c r="D14" s="18" t="s">
        <v>74</v>
      </c>
      <c r="E14" s="19">
        <f t="shared" si="12"/>
        <v>0</v>
      </c>
      <c r="F14" s="17" t="s">
        <v>19</v>
      </c>
      <c r="G14" s="18" t="s">
        <v>74</v>
      </c>
      <c r="H14" s="19">
        <f t="shared" si="13"/>
        <v>0</v>
      </c>
      <c r="I14" s="17" t="s">
        <v>2</v>
      </c>
      <c r="J14" s="18" t="s">
        <v>74</v>
      </c>
      <c r="K14" s="66">
        <f>IF(OR(EXACT($I$7,I14)*(EXACT($J$7,J14)))=TRUE,$AO$9,IF(($J$7-$I$7=J14-I14),$AO$8,IF(OR(EXACT($I$7&gt;$J$7,I14&gt;J14)*EXACT($I$7=$J$7,I14=J14)*EXACT($I$7&lt;$J$7,I14&lt;J14)),$AO$7,0)))*2</f>
        <v>4</v>
      </c>
      <c r="L14" s="17" t="s">
        <v>19</v>
      </c>
      <c r="M14" s="18" t="s">
        <v>74</v>
      </c>
      <c r="N14" s="66">
        <f t="shared" si="15"/>
        <v>0</v>
      </c>
      <c r="O14" s="17" t="s">
        <v>2</v>
      </c>
      <c r="P14" s="18" t="s">
        <v>76</v>
      </c>
      <c r="Q14" s="85">
        <f>IF(OR(EXACT($O$7,O14)*(EXACT($P$7,P14)))=TRUE,$AO$9,IF(($P$7-$O$7=P14-O14),$AO$8,IF(OR(EXACT($O$7&gt;$P$7,O14&gt;P14)*EXACT($O$7=$P$7,O14=P14)*EXACT($O$7&lt;$P$7,O14&lt;P14)),$AO$7,0)))*2</f>
        <v>4</v>
      </c>
      <c r="R14" s="17" t="s">
        <v>2</v>
      </c>
      <c r="S14" s="18" t="s">
        <v>19</v>
      </c>
      <c r="T14" s="19">
        <f t="shared" si="17"/>
        <v>0</v>
      </c>
      <c r="U14" s="17" t="s">
        <v>74</v>
      </c>
      <c r="V14" s="18" t="s">
        <v>2</v>
      </c>
      <c r="W14" s="66">
        <f t="shared" si="5"/>
        <v>0</v>
      </c>
      <c r="X14" s="17" t="s">
        <v>19</v>
      </c>
      <c r="Y14" s="18" t="s">
        <v>74</v>
      </c>
      <c r="Z14" s="19" t="str">
        <f t="shared" si="18"/>
        <v>3</v>
      </c>
      <c r="AA14" s="17" t="s">
        <v>2</v>
      </c>
      <c r="AB14" s="18" t="s">
        <v>19</v>
      </c>
      <c r="AC14" s="19">
        <f t="shared" si="19"/>
        <v>0</v>
      </c>
      <c r="AD14" s="28"/>
      <c r="AE14" s="26"/>
      <c r="AF14" s="19"/>
      <c r="AG14" s="21">
        <f t="shared" si="20"/>
        <v>11</v>
      </c>
      <c r="AH14" s="22">
        <f>'26.Spieltag'!AJ14</f>
        <v>314</v>
      </c>
      <c r="AI14" s="29">
        <f>'26.Spieltag'!AK14</f>
        <v>4</v>
      </c>
      <c r="AJ14" s="24">
        <f t="shared" si="21"/>
        <v>325</v>
      </c>
      <c r="AK14" s="25">
        <f t="shared" si="10"/>
        <v>5</v>
      </c>
      <c r="AL14" s="1"/>
    </row>
    <row r="15" spans="1:42" ht="24.9" customHeight="1" thickBot="1">
      <c r="A15" s="29">
        <f t="shared" si="11"/>
        <v>11</v>
      </c>
      <c r="B15" s="21" t="s">
        <v>81</v>
      </c>
      <c r="C15" s="17" t="s">
        <v>74</v>
      </c>
      <c r="D15" s="18" t="s">
        <v>19</v>
      </c>
      <c r="E15" s="19">
        <f t="shared" si="12"/>
        <v>0</v>
      </c>
      <c r="F15" s="17" t="s">
        <v>19</v>
      </c>
      <c r="G15" s="18" t="s">
        <v>74</v>
      </c>
      <c r="H15" s="19">
        <f t="shared" si="13"/>
        <v>0</v>
      </c>
      <c r="I15" s="17" t="s">
        <v>19</v>
      </c>
      <c r="J15" s="18" t="s">
        <v>19</v>
      </c>
      <c r="K15" s="85">
        <f>IF(OR(EXACT($I$7,I15)*(EXACT($J$7,J15)))=TRUE,$AO$9,IF(($J$7-$I$7=J15-I15),$AO$8,IF(OR(EXACT($I$7&gt;$J$7,I15&gt;J15)*EXACT($I$7=$J$7,I15=J15)*EXACT($I$7&lt;$J$7,I15&lt;J15)),$AO$7,0)))*2*2</f>
        <v>0</v>
      </c>
      <c r="L15" s="17" t="s">
        <v>2</v>
      </c>
      <c r="M15" s="18" t="s">
        <v>74</v>
      </c>
      <c r="N15" s="66">
        <f t="shared" si="15"/>
        <v>0</v>
      </c>
      <c r="O15" s="17" t="s">
        <v>19</v>
      </c>
      <c r="P15" s="18" t="s">
        <v>76</v>
      </c>
      <c r="Q15" s="19" t="str">
        <f t="shared" si="16"/>
        <v>2</v>
      </c>
      <c r="R15" s="17" t="s">
        <v>74</v>
      </c>
      <c r="S15" s="18" t="s">
        <v>19</v>
      </c>
      <c r="T15" s="19" t="str">
        <f t="shared" si="17"/>
        <v>3</v>
      </c>
      <c r="U15" s="17" t="s">
        <v>19</v>
      </c>
      <c r="V15" s="18" t="s">
        <v>76</v>
      </c>
      <c r="W15" s="66" t="str">
        <f t="shared" si="5"/>
        <v>2</v>
      </c>
      <c r="X15" s="17" t="s">
        <v>74</v>
      </c>
      <c r="Y15" s="18" t="s">
        <v>74</v>
      </c>
      <c r="Z15" s="19">
        <f t="shared" si="18"/>
        <v>0</v>
      </c>
      <c r="AA15" s="17" t="s">
        <v>76</v>
      </c>
      <c r="AB15" s="18" t="s">
        <v>19</v>
      </c>
      <c r="AC15" s="19">
        <f t="shared" si="19"/>
        <v>0</v>
      </c>
      <c r="AD15" s="28"/>
      <c r="AE15" s="26"/>
      <c r="AF15" s="19"/>
      <c r="AG15" s="21">
        <f t="shared" si="20"/>
        <v>7</v>
      </c>
      <c r="AH15" s="22">
        <f>'26.Spieltag'!AJ15</f>
        <v>276</v>
      </c>
      <c r="AI15" s="29">
        <f>'26.Spieltag'!AK15</f>
        <v>10</v>
      </c>
      <c r="AJ15" s="24">
        <f t="shared" si="21"/>
        <v>283</v>
      </c>
      <c r="AK15" s="25">
        <f t="shared" si="10"/>
        <v>11</v>
      </c>
      <c r="AL15" s="1"/>
    </row>
    <row r="16" spans="1:42" ht="24.9" customHeight="1" thickBot="1">
      <c r="A16" s="29">
        <f t="shared" si="11"/>
        <v>4</v>
      </c>
      <c r="B16" s="21" t="s">
        <v>87</v>
      </c>
      <c r="C16" s="17" t="s">
        <v>74</v>
      </c>
      <c r="D16" s="18" t="s">
        <v>19</v>
      </c>
      <c r="E16" s="19">
        <f t="shared" si="12"/>
        <v>0</v>
      </c>
      <c r="F16" s="17" t="s">
        <v>19</v>
      </c>
      <c r="G16" s="18" t="s">
        <v>74</v>
      </c>
      <c r="H16" s="85">
        <f>IF(OR(EXACT($F$7,F16)*(EXACT($G$7,G16)))=TRUE,$AO$9,IF(($G$7-$F$7=G16-F16),$AO$8,IF(OR(EXACT($F$7&gt;$G$7,F16&gt;G16)*EXACT($F$7=$G$7,F16=G16)*EXACT($F$7&lt;$G$7,F16&lt;G16)),$AO$7,0)))*2</f>
        <v>0</v>
      </c>
      <c r="I16" s="17" t="s">
        <v>2</v>
      </c>
      <c r="J16" s="18" t="s">
        <v>76</v>
      </c>
      <c r="K16" s="66">
        <f>IF(OR(EXACT($I$7,I16)*(EXACT($J$7,J16)))=TRUE,$AO$9,IF(($J$7-$I$7=J16-I16),$AO$8,IF(OR(EXACT($I$7&gt;$J$7,I16&gt;J16)*EXACT($I$7=$J$7,I16=J16)*EXACT($I$7&lt;$J$7,I16&lt;J16)),$AO$7,0)))*2</f>
        <v>4</v>
      </c>
      <c r="L16" s="17" t="s">
        <v>19</v>
      </c>
      <c r="M16" s="18" t="s">
        <v>76</v>
      </c>
      <c r="N16" s="66">
        <f t="shared" si="15"/>
        <v>0</v>
      </c>
      <c r="O16" s="17" t="s">
        <v>2</v>
      </c>
      <c r="P16" s="18" t="s">
        <v>76</v>
      </c>
      <c r="Q16" s="19" t="str">
        <f t="shared" si="16"/>
        <v>2</v>
      </c>
      <c r="R16" s="17" t="s">
        <v>74</v>
      </c>
      <c r="S16" s="18" t="s">
        <v>19</v>
      </c>
      <c r="T16" s="19" t="str">
        <f t="shared" si="17"/>
        <v>3</v>
      </c>
      <c r="U16" s="17" t="s">
        <v>19</v>
      </c>
      <c r="V16" s="18" t="s">
        <v>74</v>
      </c>
      <c r="W16" s="66" t="str">
        <f t="shared" si="5"/>
        <v>5</v>
      </c>
      <c r="X16" s="17" t="s">
        <v>19</v>
      </c>
      <c r="Y16" s="18" t="s">
        <v>19</v>
      </c>
      <c r="Z16" s="19">
        <f t="shared" si="18"/>
        <v>0</v>
      </c>
      <c r="AA16" s="17" t="s">
        <v>74</v>
      </c>
      <c r="AB16" s="18" t="s">
        <v>74</v>
      </c>
      <c r="AC16" s="19" t="str">
        <f t="shared" si="19"/>
        <v>5</v>
      </c>
      <c r="AD16" s="28"/>
      <c r="AE16" s="26"/>
      <c r="AF16" s="19"/>
      <c r="AG16" s="21">
        <f t="shared" si="20"/>
        <v>19</v>
      </c>
      <c r="AH16" s="22">
        <f>'26.Spieltag'!AJ16</f>
        <v>311</v>
      </c>
      <c r="AI16" s="29">
        <f>'26.Spieltag'!AK16</f>
        <v>5</v>
      </c>
      <c r="AJ16" s="24">
        <f t="shared" si="21"/>
        <v>330</v>
      </c>
      <c r="AK16" s="25">
        <f t="shared" si="10"/>
        <v>4</v>
      </c>
      <c r="AL16" s="1"/>
    </row>
    <row r="17" spans="1:38" ht="24.9" customHeight="1" thickBot="1">
      <c r="A17" s="29">
        <f t="shared" si="11"/>
        <v>15</v>
      </c>
      <c r="B17" s="21" t="s">
        <v>80</v>
      </c>
      <c r="C17" s="17" t="s">
        <v>19</v>
      </c>
      <c r="D17" s="18" t="s">
        <v>74</v>
      </c>
      <c r="E17" s="19" t="str">
        <f t="shared" si="12"/>
        <v>5</v>
      </c>
      <c r="F17" s="17" t="s">
        <v>19</v>
      </c>
      <c r="G17" s="18" t="s">
        <v>74</v>
      </c>
      <c r="H17" s="19">
        <f t="shared" si="13"/>
        <v>0</v>
      </c>
      <c r="I17" s="17" t="s">
        <v>74</v>
      </c>
      <c r="J17" s="18" t="s">
        <v>106</v>
      </c>
      <c r="K17" s="85">
        <f t="shared" ref="K17" si="23">IF(OR(EXACT($I$7,I17)*(EXACT($J$7,J17)))=TRUE,$AO$9,IF(($J$7-$I$7=J17-I17),$AO$8,IF(OR(EXACT($I$7&gt;$J$7,I17&gt;J17)*EXACT($I$7=$J$7,I17=J17)*EXACT($I$7&lt;$J$7,I17&lt;J17)),$AO$7,0)))*2*2</f>
        <v>0</v>
      </c>
      <c r="L17" s="17" t="s">
        <v>2</v>
      </c>
      <c r="M17" s="18" t="s">
        <v>19</v>
      </c>
      <c r="N17" s="66">
        <f t="shared" si="15"/>
        <v>0</v>
      </c>
      <c r="O17" s="17" t="s">
        <v>20</v>
      </c>
      <c r="P17" s="18" t="s">
        <v>76</v>
      </c>
      <c r="Q17" s="19" t="str">
        <f t="shared" si="16"/>
        <v>2</v>
      </c>
      <c r="R17" s="17" t="s">
        <v>99</v>
      </c>
      <c r="S17" s="18" t="s">
        <v>74</v>
      </c>
      <c r="T17" s="19">
        <f t="shared" si="17"/>
        <v>0</v>
      </c>
      <c r="U17" s="17" t="s">
        <v>99</v>
      </c>
      <c r="V17" s="18" t="s">
        <v>20</v>
      </c>
      <c r="W17" s="66" t="str">
        <f t="shared" si="5"/>
        <v>3</v>
      </c>
      <c r="X17" s="17" t="s">
        <v>19</v>
      </c>
      <c r="Y17" s="18" t="s">
        <v>19</v>
      </c>
      <c r="Z17" s="19">
        <f t="shared" si="18"/>
        <v>0</v>
      </c>
      <c r="AA17" s="17" t="s">
        <v>100</v>
      </c>
      <c r="AB17" s="18" t="s">
        <v>99</v>
      </c>
      <c r="AC17" s="19">
        <f t="shared" si="19"/>
        <v>0</v>
      </c>
      <c r="AD17" s="28"/>
      <c r="AE17" s="26"/>
      <c r="AF17" s="19"/>
      <c r="AG17" s="21">
        <f t="shared" si="20"/>
        <v>10</v>
      </c>
      <c r="AH17" s="22">
        <f>'26.Spieltag'!AJ17</f>
        <v>246</v>
      </c>
      <c r="AI17" s="29">
        <f>'26.Spieltag'!AK17</f>
        <v>15</v>
      </c>
      <c r="AJ17" s="24">
        <f t="shared" si="21"/>
        <v>256</v>
      </c>
      <c r="AK17" s="25">
        <f t="shared" si="10"/>
        <v>15</v>
      </c>
      <c r="AL17" s="1"/>
    </row>
    <row r="18" spans="1:38" ht="24.9" customHeight="1" thickBot="1">
      <c r="A18" s="29">
        <f t="shared" si="11"/>
        <v>19</v>
      </c>
      <c r="B18" s="21" t="s">
        <v>84</v>
      </c>
      <c r="C18" s="17" t="s">
        <v>74</v>
      </c>
      <c r="D18" s="18" t="s">
        <v>19</v>
      </c>
      <c r="E18" s="19">
        <f t="shared" si="12"/>
        <v>0</v>
      </c>
      <c r="F18" s="17" t="s">
        <v>74</v>
      </c>
      <c r="G18" s="18" t="s">
        <v>76</v>
      </c>
      <c r="H18" s="19">
        <f t="shared" si="13"/>
        <v>0</v>
      </c>
      <c r="I18" s="17" t="s">
        <v>76</v>
      </c>
      <c r="J18" s="18" t="s">
        <v>19</v>
      </c>
      <c r="K18" s="85">
        <f>IF(OR(EXACT($I$7,I18)*(EXACT($J$7,J18)))=TRUE,$AO$9,IF(($J$7-$I$7=J18-I18),$AO$8,IF(OR(EXACT($I$7&gt;$J$7,I18&gt;J18)*EXACT($I$7=$J$7,I18=J18)*EXACT($I$7&lt;$J$7,I18&lt;J18)),$AO$7,0)))*2*2</f>
        <v>0</v>
      </c>
      <c r="L18" s="17" t="s">
        <v>19</v>
      </c>
      <c r="M18" s="18" t="s">
        <v>74</v>
      </c>
      <c r="N18" s="66">
        <f t="shared" si="15"/>
        <v>0</v>
      </c>
      <c r="O18" s="17" t="s">
        <v>2</v>
      </c>
      <c r="P18" s="18" t="s">
        <v>76</v>
      </c>
      <c r="Q18" s="19" t="str">
        <f t="shared" si="16"/>
        <v>2</v>
      </c>
      <c r="R18" s="17" t="s">
        <v>74</v>
      </c>
      <c r="S18" s="18" t="s">
        <v>2</v>
      </c>
      <c r="T18" s="19" t="str">
        <f t="shared" si="17"/>
        <v>2</v>
      </c>
      <c r="U18" s="17" t="s">
        <v>19</v>
      </c>
      <c r="V18" s="18" t="s">
        <v>74</v>
      </c>
      <c r="W18" s="66" t="str">
        <f t="shared" si="5"/>
        <v>5</v>
      </c>
      <c r="X18" s="17" t="s">
        <v>19</v>
      </c>
      <c r="Y18" s="18" t="s">
        <v>76</v>
      </c>
      <c r="Z18" s="19" t="str">
        <f t="shared" si="18"/>
        <v>2</v>
      </c>
      <c r="AA18" s="17" t="s">
        <v>19</v>
      </c>
      <c r="AB18" s="18" t="s">
        <v>74</v>
      </c>
      <c r="AC18" s="19">
        <f t="shared" si="19"/>
        <v>0</v>
      </c>
      <c r="AD18" s="28"/>
      <c r="AE18" s="26"/>
      <c r="AF18" s="19"/>
      <c r="AG18" s="21">
        <f t="shared" si="20"/>
        <v>11</v>
      </c>
      <c r="AH18" s="22">
        <f>'26.Spieltag'!AJ18</f>
        <v>177</v>
      </c>
      <c r="AI18" s="29">
        <f>'26.Spieltag'!AK18</f>
        <v>19</v>
      </c>
      <c r="AJ18" s="24">
        <f t="shared" si="21"/>
        <v>188</v>
      </c>
      <c r="AK18" s="25">
        <f t="shared" si="10"/>
        <v>19</v>
      </c>
      <c r="AL18" s="1"/>
    </row>
    <row r="19" spans="1:38" ht="24.9" customHeight="1" thickBot="1">
      <c r="A19" s="29">
        <f t="shared" si="11"/>
        <v>12</v>
      </c>
      <c r="B19" s="21" t="s">
        <v>89</v>
      </c>
      <c r="C19" s="17" t="s">
        <v>74</v>
      </c>
      <c r="D19" s="18" t="s">
        <v>74</v>
      </c>
      <c r="E19" s="19">
        <f t="shared" si="12"/>
        <v>0</v>
      </c>
      <c r="F19" s="17" t="s">
        <v>76</v>
      </c>
      <c r="G19" s="18" t="s">
        <v>76</v>
      </c>
      <c r="H19" s="19" t="str">
        <f t="shared" si="13"/>
        <v>3</v>
      </c>
      <c r="I19" s="17" t="s">
        <v>76</v>
      </c>
      <c r="J19" s="18" t="s">
        <v>74</v>
      </c>
      <c r="K19" s="85">
        <f t="shared" ref="K19:K20" si="24">IF(OR(EXACT($I$7,I19)*(EXACT($J$7,J19)))=TRUE,$AO$9,IF(($J$7-$I$7=J19-I19),$AO$8,IF(OR(EXACT($I$7&gt;$J$7,I19&gt;J19)*EXACT($I$7=$J$7,I19=J19)*EXACT($I$7&lt;$J$7,I19&lt;J19)),$AO$7,0)))*2*2</f>
        <v>0</v>
      </c>
      <c r="L19" s="17" t="s">
        <v>19</v>
      </c>
      <c r="M19" s="18" t="s">
        <v>74</v>
      </c>
      <c r="N19" s="66">
        <f t="shared" si="15"/>
        <v>0</v>
      </c>
      <c r="O19" s="17" t="s">
        <v>77</v>
      </c>
      <c r="P19" s="18" t="s">
        <v>74</v>
      </c>
      <c r="Q19" s="19" t="str">
        <f t="shared" si="16"/>
        <v>2</v>
      </c>
      <c r="R19" s="17" t="s">
        <v>74</v>
      </c>
      <c r="S19" s="18" t="s">
        <v>19</v>
      </c>
      <c r="T19" s="19" t="str">
        <f t="shared" si="17"/>
        <v>3</v>
      </c>
      <c r="U19" s="17" t="s">
        <v>74</v>
      </c>
      <c r="V19" s="18" t="s">
        <v>19</v>
      </c>
      <c r="W19" s="66">
        <f t="shared" si="5"/>
        <v>0</v>
      </c>
      <c r="X19" s="17" t="s">
        <v>76</v>
      </c>
      <c r="Y19" s="18" t="s">
        <v>74</v>
      </c>
      <c r="Z19" s="19">
        <f t="shared" si="18"/>
        <v>0</v>
      </c>
      <c r="AA19" s="17" t="s">
        <v>19</v>
      </c>
      <c r="AB19" s="18" t="s">
        <v>19</v>
      </c>
      <c r="AC19" s="19" t="str">
        <f t="shared" si="19"/>
        <v>3</v>
      </c>
      <c r="AD19" s="28"/>
      <c r="AE19" s="26"/>
      <c r="AF19" s="19"/>
      <c r="AG19" s="21">
        <f t="shared" si="20"/>
        <v>11</v>
      </c>
      <c r="AH19" s="22">
        <f>'26.Spieltag'!AJ19</f>
        <v>267</v>
      </c>
      <c r="AI19" s="29">
        <f>'26.Spieltag'!AK19</f>
        <v>12</v>
      </c>
      <c r="AJ19" s="24">
        <f t="shared" si="21"/>
        <v>278</v>
      </c>
      <c r="AK19" s="25">
        <f t="shared" si="10"/>
        <v>12</v>
      </c>
      <c r="AL19" s="1"/>
    </row>
    <row r="20" spans="1:38" ht="24.9" customHeight="1" thickBot="1">
      <c r="A20" s="29">
        <f t="shared" si="11"/>
        <v>13</v>
      </c>
      <c r="B20" s="21" t="s">
        <v>83</v>
      </c>
      <c r="C20" s="17" t="s">
        <v>74</v>
      </c>
      <c r="D20" s="18" t="s">
        <v>74</v>
      </c>
      <c r="E20" s="19">
        <f t="shared" si="12"/>
        <v>0</v>
      </c>
      <c r="F20" s="17" t="s">
        <v>19</v>
      </c>
      <c r="G20" s="18" t="s">
        <v>74</v>
      </c>
      <c r="H20" s="19">
        <f t="shared" si="13"/>
        <v>0</v>
      </c>
      <c r="I20" s="17" t="s">
        <v>76</v>
      </c>
      <c r="J20" s="18" t="s">
        <v>19</v>
      </c>
      <c r="K20" s="85">
        <f t="shared" si="24"/>
        <v>0</v>
      </c>
      <c r="L20" s="17" t="s">
        <v>76</v>
      </c>
      <c r="M20" s="18" t="s">
        <v>19</v>
      </c>
      <c r="N20" s="66" t="str">
        <f t="shared" si="15"/>
        <v>2</v>
      </c>
      <c r="O20" s="17" t="s">
        <v>2</v>
      </c>
      <c r="P20" s="18" t="s">
        <v>76</v>
      </c>
      <c r="Q20" s="19" t="str">
        <f t="shared" si="16"/>
        <v>2</v>
      </c>
      <c r="R20" s="17" t="s">
        <v>74</v>
      </c>
      <c r="S20" s="18" t="s">
        <v>74</v>
      </c>
      <c r="T20" s="19">
        <f t="shared" si="17"/>
        <v>0</v>
      </c>
      <c r="U20" s="17" t="s">
        <v>74</v>
      </c>
      <c r="V20" s="18" t="s">
        <v>76</v>
      </c>
      <c r="W20" s="66" t="str">
        <f t="shared" si="5"/>
        <v>3</v>
      </c>
      <c r="X20" s="17" t="s">
        <v>74</v>
      </c>
      <c r="Y20" s="18" t="s">
        <v>19</v>
      </c>
      <c r="Z20" s="19">
        <f t="shared" si="18"/>
        <v>0</v>
      </c>
      <c r="AA20" s="17" t="s">
        <v>74</v>
      </c>
      <c r="AB20" s="18" t="s">
        <v>74</v>
      </c>
      <c r="AC20" s="19" t="str">
        <f t="shared" si="19"/>
        <v>5</v>
      </c>
      <c r="AD20" s="28"/>
      <c r="AE20" s="26"/>
      <c r="AF20" s="19"/>
      <c r="AG20" s="21">
        <f t="shared" si="20"/>
        <v>12</v>
      </c>
      <c r="AH20" s="22">
        <f>'26.Spieltag'!AJ20</f>
        <v>264</v>
      </c>
      <c r="AI20" s="29">
        <f>'26.Spieltag'!AK20</f>
        <v>14</v>
      </c>
      <c r="AJ20" s="24">
        <f t="shared" si="21"/>
        <v>276</v>
      </c>
      <c r="AK20" s="25">
        <f t="shared" si="10"/>
        <v>13</v>
      </c>
      <c r="AL20" s="1"/>
    </row>
    <row r="21" spans="1:38" ht="24.9" customHeight="1" thickBot="1">
      <c r="A21" s="29">
        <f t="shared" si="11"/>
        <v>7</v>
      </c>
      <c r="B21" s="21" t="s">
        <v>86</v>
      </c>
      <c r="C21" s="17" t="s">
        <v>74</v>
      </c>
      <c r="D21" s="18" t="s">
        <v>74</v>
      </c>
      <c r="E21" s="19">
        <f t="shared" si="12"/>
        <v>0</v>
      </c>
      <c r="F21" s="17" t="s">
        <v>19</v>
      </c>
      <c r="G21" s="18" t="s">
        <v>74</v>
      </c>
      <c r="H21" s="19">
        <f t="shared" si="13"/>
        <v>0</v>
      </c>
      <c r="I21" s="17" t="s">
        <v>74</v>
      </c>
      <c r="J21" s="18" t="s">
        <v>19</v>
      </c>
      <c r="K21" s="85">
        <f>IF(OR(EXACT($I$7,I21)*(EXACT($J$7,J21)))=TRUE,$AO$9,IF(($J$7-$I$7=J21-I21),$AO$8,IF(OR(EXACT($I$7&gt;$J$7,I21&gt;J21)*EXACT($I$7=$J$7,I21=J21)*EXACT($I$7&lt;$J$7,I21&lt;J21)),$AO$7,0)))*2*2</f>
        <v>0</v>
      </c>
      <c r="L21" s="17" t="s">
        <v>19</v>
      </c>
      <c r="M21" s="18" t="s">
        <v>19</v>
      </c>
      <c r="N21" s="66">
        <f t="shared" si="15"/>
        <v>0</v>
      </c>
      <c r="O21" s="17" t="s">
        <v>77</v>
      </c>
      <c r="P21" s="18" t="s">
        <v>74</v>
      </c>
      <c r="Q21" s="19" t="str">
        <f t="shared" si="16"/>
        <v>2</v>
      </c>
      <c r="R21" s="17" t="s">
        <v>74</v>
      </c>
      <c r="S21" s="18" t="s">
        <v>19</v>
      </c>
      <c r="T21" s="19" t="str">
        <f t="shared" si="17"/>
        <v>3</v>
      </c>
      <c r="U21" s="17" t="s">
        <v>19</v>
      </c>
      <c r="V21" s="18" t="s">
        <v>74</v>
      </c>
      <c r="W21" s="66" t="str">
        <f t="shared" si="5"/>
        <v>5</v>
      </c>
      <c r="X21" s="17" t="s">
        <v>19</v>
      </c>
      <c r="Y21" s="18" t="s">
        <v>74</v>
      </c>
      <c r="Z21" s="19" t="str">
        <f t="shared" si="18"/>
        <v>3</v>
      </c>
      <c r="AA21" s="17" t="s">
        <v>74</v>
      </c>
      <c r="AB21" s="18" t="s">
        <v>74</v>
      </c>
      <c r="AC21" s="19" t="str">
        <f t="shared" si="19"/>
        <v>5</v>
      </c>
      <c r="AD21" s="28"/>
      <c r="AE21" s="26"/>
      <c r="AF21" s="19"/>
      <c r="AG21" s="21">
        <f t="shared" si="20"/>
        <v>18</v>
      </c>
      <c r="AH21" s="22">
        <f>'26.Spieltag'!AJ21</f>
        <v>300</v>
      </c>
      <c r="AI21" s="29">
        <f>'26.Spieltag'!AK21</f>
        <v>7</v>
      </c>
      <c r="AJ21" s="24">
        <f t="shared" si="21"/>
        <v>318</v>
      </c>
      <c r="AK21" s="25">
        <f t="shared" si="10"/>
        <v>7</v>
      </c>
      <c r="AL21" s="1"/>
    </row>
    <row r="22" spans="1:38" ht="24.9" customHeight="1" thickBot="1">
      <c r="A22" s="29">
        <f t="shared" si="11"/>
        <v>17</v>
      </c>
      <c r="B22" s="21" t="s">
        <v>96</v>
      </c>
      <c r="C22" s="17" t="s">
        <v>74</v>
      </c>
      <c r="D22" s="18" t="s">
        <v>2</v>
      </c>
      <c r="E22" s="19">
        <f t="shared" si="12"/>
        <v>0</v>
      </c>
      <c r="F22" s="17" t="s">
        <v>74</v>
      </c>
      <c r="G22" s="18" t="s">
        <v>74</v>
      </c>
      <c r="H22" s="19" t="str">
        <f t="shared" si="13"/>
        <v>5</v>
      </c>
      <c r="I22" s="17" t="s">
        <v>74</v>
      </c>
      <c r="J22" s="18" t="s">
        <v>19</v>
      </c>
      <c r="K22" s="85">
        <f t="shared" ref="K22" si="25">IF(OR(EXACT($I$7,I22)*(EXACT($J$7,J22)))=TRUE,$AO$9,IF(($J$7-$I$7=J22-I22),$AO$8,IF(OR(EXACT($I$7&gt;$J$7,I22&gt;J22)*EXACT($I$7=$J$7,I22=J22)*EXACT($I$7&lt;$J$7,I22&lt;J22)),$AO$7,0)))*2*2</f>
        <v>0</v>
      </c>
      <c r="L22" s="17" t="s">
        <v>2</v>
      </c>
      <c r="M22" s="18" t="s">
        <v>19</v>
      </c>
      <c r="N22" s="66">
        <f t="shared" si="15"/>
        <v>0</v>
      </c>
      <c r="O22" s="17" t="s">
        <v>19</v>
      </c>
      <c r="P22" s="18" t="s">
        <v>76</v>
      </c>
      <c r="Q22" s="19" t="str">
        <f t="shared" si="16"/>
        <v>2</v>
      </c>
      <c r="R22" s="17" t="s">
        <v>19</v>
      </c>
      <c r="S22" s="18" t="s">
        <v>74</v>
      </c>
      <c r="T22" s="19">
        <f t="shared" si="17"/>
        <v>0</v>
      </c>
      <c r="U22" s="17" t="s">
        <v>2</v>
      </c>
      <c r="V22" s="18" t="s">
        <v>74</v>
      </c>
      <c r="W22" s="66" t="str">
        <f t="shared" si="5"/>
        <v>2</v>
      </c>
      <c r="X22" s="17" t="s">
        <v>19</v>
      </c>
      <c r="Y22" s="18" t="s">
        <v>76</v>
      </c>
      <c r="Z22" s="19" t="str">
        <f t="shared" si="18"/>
        <v>2</v>
      </c>
      <c r="AA22" s="17" t="s">
        <v>74</v>
      </c>
      <c r="AB22" s="18" t="s">
        <v>76</v>
      </c>
      <c r="AC22" s="19">
        <f t="shared" si="19"/>
        <v>0</v>
      </c>
      <c r="AD22" s="28"/>
      <c r="AE22" s="26"/>
      <c r="AF22" s="19"/>
      <c r="AG22" s="21">
        <f t="shared" si="20"/>
        <v>11</v>
      </c>
      <c r="AH22" s="22">
        <f>'26.Spieltag'!AJ22</f>
        <v>242</v>
      </c>
      <c r="AI22" s="29">
        <f>'26.Spieltag'!AK22</f>
        <v>16</v>
      </c>
      <c r="AJ22" s="24">
        <f t="shared" si="21"/>
        <v>253</v>
      </c>
      <c r="AK22" s="25">
        <f t="shared" si="10"/>
        <v>17</v>
      </c>
      <c r="AL22" s="1"/>
    </row>
    <row r="23" spans="1:38" ht="24.9" customHeight="1" thickBot="1">
      <c r="A23" s="29">
        <f t="shared" si="11"/>
        <v>18</v>
      </c>
      <c r="B23" s="21" t="s">
        <v>94</v>
      </c>
      <c r="C23" s="17"/>
      <c r="D23" s="18"/>
      <c r="E23" s="19"/>
      <c r="F23" s="17"/>
      <c r="G23" s="18"/>
      <c r="H23" s="19"/>
      <c r="I23" s="17"/>
      <c r="J23" s="18"/>
      <c r="K23" s="19"/>
      <c r="L23" s="17"/>
      <c r="M23" s="18"/>
      <c r="N23" s="66"/>
      <c r="O23" s="17"/>
      <c r="P23" s="18"/>
      <c r="Q23" s="19"/>
      <c r="R23" s="17"/>
      <c r="S23" s="18"/>
      <c r="T23" s="19"/>
      <c r="U23" s="17"/>
      <c r="V23" s="18"/>
      <c r="W23" s="66"/>
      <c r="X23" s="17"/>
      <c r="Y23" s="18"/>
      <c r="Z23" s="19"/>
      <c r="AA23" s="17"/>
      <c r="AB23" s="18"/>
      <c r="AC23" s="19"/>
      <c r="AD23" s="28"/>
      <c r="AE23" s="26"/>
      <c r="AF23" s="19"/>
      <c r="AG23" s="21">
        <f t="shared" si="20"/>
        <v>0</v>
      </c>
      <c r="AH23" s="22">
        <f>'26.Spieltag'!AJ23</f>
        <v>230</v>
      </c>
      <c r="AI23" s="29">
        <f>'26.Spieltag'!AK23</f>
        <v>18</v>
      </c>
      <c r="AJ23" s="24">
        <f t="shared" si="21"/>
        <v>230</v>
      </c>
      <c r="AK23" s="25">
        <f t="shared" si="10"/>
        <v>18</v>
      </c>
      <c r="AL23" s="1"/>
    </row>
    <row r="24" spans="1:38" ht="24.9" customHeight="1" thickBot="1">
      <c r="A24" s="29">
        <f t="shared" si="11"/>
        <v>20</v>
      </c>
      <c r="B24" s="21" t="s">
        <v>92</v>
      </c>
      <c r="C24" s="17"/>
      <c r="D24" s="18"/>
      <c r="E24" s="19"/>
      <c r="F24" s="17"/>
      <c r="G24" s="18"/>
      <c r="H24" s="19"/>
      <c r="I24" s="17"/>
      <c r="J24" s="18"/>
      <c r="K24" s="19"/>
      <c r="L24" s="17"/>
      <c r="M24" s="18"/>
      <c r="N24" s="66"/>
      <c r="O24" s="17"/>
      <c r="P24" s="18"/>
      <c r="Q24" s="19"/>
      <c r="R24" s="17"/>
      <c r="S24" s="18"/>
      <c r="T24" s="19"/>
      <c r="U24" s="17"/>
      <c r="V24" s="18"/>
      <c r="W24" s="66"/>
      <c r="X24" s="17"/>
      <c r="Y24" s="18"/>
      <c r="Z24" s="19"/>
      <c r="AA24" s="17"/>
      <c r="AB24" s="18"/>
      <c r="AC24" s="19"/>
      <c r="AD24" s="28"/>
      <c r="AE24" s="26"/>
      <c r="AF24" s="19"/>
      <c r="AG24" s="21">
        <f t="shared" si="20"/>
        <v>0</v>
      </c>
      <c r="AH24" s="22">
        <f>'26.Spieltag'!AJ24</f>
        <v>147</v>
      </c>
      <c r="AI24" s="29">
        <f>'26.Spieltag'!AK24</f>
        <v>20</v>
      </c>
      <c r="AJ24" s="24">
        <f t="shared" si="21"/>
        <v>147</v>
      </c>
      <c r="AK24" s="25">
        <f t="shared" si="10"/>
        <v>20</v>
      </c>
      <c r="AL24" s="1"/>
    </row>
    <row r="25" spans="1:38" ht="24.9" customHeight="1" thickBot="1">
      <c r="A25" s="29">
        <f t="shared" si="11"/>
        <v>9</v>
      </c>
      <c r="B25" s="21" t="s">
        <v>78</v>
      </c>
      <c r="C25" s="17" t="s">
        <v>74</v>
      </c>
      <c r="D25" s="18" t="s">
        <v>76</v>
      </c>
      <c r="E25" s="19" t="str">
        <f t="shared" si="12"/>
        <v>3</v>
      </c>
      <c r="F25" s="17" t="s">
        <v>19</v>
      </c>
      <c r="G25" s="18" t="s">
        <v>74</v>
      </c>
      <c r="H25" s="19">
        <f t="shared" si="13"/>
        <v>0</v>
      </c>
      <c r="I25" s="17" t="s">
        <v>2</v>
      </c>
      <c r="J25" s="18" t="s">
        <v>76</v>
      </c>
      <c r="K25" s="66">
        <f>IF(OR(EXACT($I$7,I25)*(EXACT($J$7,J25)))=TRUE,$AO$9,IF(($J$7-$I$7=J25-I25),$AO$8,IF(OR(EXACT($I$7&gt;$J$7,I25&gt;J25)*EXACT($I$7=$J$7,I25=J25)*EXACT($I$7&lt;$J$7,I25&lt;J25)),$AO$7,0)))*2</f>
        <v>4</v>
      </c>
      <c r="L25" s="17" t="s">
        <v>19</v>
      </c>
      <c r="M25" s="18" t="s">
        <v>74</v>
      </c>
      <c r="N25" s="66">
        <f t="shared" si="15"/>
        <v>0</v>
      </c>
      <c r="O25" s="17" t="s">
        <v>77</v>
      </c>
      <c r="P25" s="18" t="s">
        <v>74</v>
      </c>
      <c r="Q25" s="85">
        <f>IF(OR(EXACT($O$7,O25)*(EXACT($P$7,P25)))=TRUE,$AO$9,IF(($P$7-$O$7=P25-O25),$AO$8,IF(OR(EXACT($O$7&gt;$P$7,O25&gt;P25)*EXACT($O$7=$P$7,O25=P25)*EXACT($O$7&lt;$P$7,O25&lt;P25)),$AO$7,0)))*2</f>
        <v>4</v>
      </c>
      <c r="R25" s="17" t="s">
        <v>19</v>
      </c>
      <c r="S25" s="18" t="s">
        <v>74</v>
      </c>
      <c r="T25" s="19">
        <f t="shared" si="17"/>
        <v>0</v>
      </c>
      <c r="U25" s="17" t="s">
        <v>19</v>
      </c>
      <c r="V25" s="18" t="s">
        <v>19</v>
      </c>
      <c r="W25" s="66">
        <f t="shared" si="5"/>
        <v>0</v>
      </c>
      <c r="X25" s="17" t="s">
        <v>74</v>
      </c>
      <c r="Y25" s="18" t="s">
        <v>76</v>
      </c>
      <c r="Z25" s="19" t="str">
        <f t="shared" si="18"/>
        <v>5</v>
      </c>
      <c r="AA25" s="17" t="s">
        <v>19</v>
      </c>
      <c r="AB25" s="18" t="s">
        <v>74</v>
      </c>
      <c r="AC25" s="19">
        <f t="shared" si="19"/>
        <v>0</v>
      </c>
      <c r="AD25" s="28"/>
      <c r="AE25" s="26"/>
      <c r="AF25" s="19"/>
      <c r="AG25" s="21">
        <f t="shared" si="20"/>
        <v>16</v>
      </c>
      <c r="AH25" s="22">
        <f>'26.Spieltag'!AJ25</f>
        <v>288</v>
      </c>
      <c r="AI25" s="29">
        <f>'26.Spieltag'!AK25</f>
        <v>9</v>
      </c>
      <c r="AJ25" s="24">
        <f t="shared" si="21"/>
        <v>304</v>
      </c>
      <c r="AK25" s="25">
        <f t="shared" si="10"/>
        <v>9</v>
      </c>
      <c r="AL25" s="1"/>
    </row>
    <row r="26" spans="1:38" ht="28.2" customHeight="1" thickBot="1">
      <c r="A26" s="29">
        <f t="shared" si="11"/>
        <v>14</v>
      </c>
      <c r="B26" s="21" t="s">
        <v>82</v>
      </c>
      <c r="C26" s="17" t="s">
        <v>74</v>
      </c>
      <c r="D26" s="18" t="s">
        <v>74</v>
      </c>
      <c r="E26" s="19">
        <f t="shared" si="12"/>
        <v>0</v>
      </c>
      <c r="F26" s="17" t="s">
        <v>19</v>
      </c>
      <c r="G26" s="18" t="s">
        <v>76</v>
      </c>
      <c r="H26" s="19">
        <f t="shared" si="13"/>
        <v>0</v>
      </c>
      <c r="I26" s="17" t="s">
        <v>74</v>
      </c>
      <c r="J26" s="18" t="s">
        <v>74</v>
      </c>
      <c r="K26" s="85">
        <f t="shared" ref="K26" si="26">IF(OR(EXACT($I$7,I26)*(EXACT($J$7,J26)))=TRUE,$AO$9,IF(($J$7-$I$7=J26-I26),$AO$8,IF(OR(EXACT($I$7&gt;$J$7,I26&gt;J26)*EXACT($I$7=$J$7,I26=J26)*EXACT($I$7&lt;$J$7,I26&lt;J26)),$AO$7,0)))*2*2</f>
        <v>0</v>
      </c>
      <c r="L26" s="17" t="s">
        <v>19</v>
      </c>
      <c r="M26" s="18" t="s">
        <v>76</v>
      </c>
      <c r="N26" s="66">
        <f t="shared" si="15"/>
        <v>0</v>
      </c>
      <c r="O26" s="17" t="s">
        <v>2</v>
      </c>
      <c r="P26" s="18" t="s">
        <v>74</v>
      </c>
      <c r="Q26" s="19" t="str">
        <f>IF(OR(EXACT($O$7,O26)*(EXACT($P$7,P26)))=TRUE,$AO$9,IF(($P$7-$O$7=P26-O26),$AO$8,IF(OR(EXACT($O$7&gt;$P$7,O26&gt;P26)*EXACT($O$7=$P$7,O26=P26)*EXACT($O$7&lt;$P$7,O26&lt;P26)),$AO$7,0)))</f>
        <v>2</v>
      </c>
      <c r="R26" s="17" t="s">
        <v>76</v>
      </c>
      <c r="S26" s="18" t="s">
        <v>19</v>
      </c>
      <c r="T26" s="19" t="str">
        <f t="shared" si="17"/>
        <v>2</v>
      </c>
      <c r="U26" s="17" t="s">
        <v>19</v>
      </c>
      <c r="V26" s="18" t="s">
        <v>76</v>
      </c>
      <c r="W26" s="66" t="str">
        <f t="shared" si="5"/>
        <v>2</v>
      </c>
      <c r="X26" s="17" t="s">
        <v>19</v>
      </c>
      <c r="Y26" s="18" t="s">
        <v>74</v>
      </c>
      <c r="Z26" s="19" t="str">
        <f t="shared" si="18"/>
        <v>3</v>
      </c>
      <c r="AA26" s="17" t="s">
        <v>74</v>
      </c>
      <c r="AB26" s="18" t="s">
        <v>19</v>
      </c>
      <c r="AC26" s="19">
        <f t="shared" si="19"/>
        <v>0</v>
      </c>
      <c r="AD26" s="28"/>
      <c r="AE26" s="26"/>
      <c r="AF26" s="19"/>
      <c r="AG26" s="21">
        <f t="shared" ref="AG26" si="27">E26+H26+K26+N26+Q26+T26+W26+Z26+AC26+AF26</f>
        <v>9</v>
      </c>
      <c r="AH26" s="22">
        <f>'26.Spieltag'!AJ26</f>
        <v>265</v>
      </c>
      <c r="AI26" s="29">
        <f>'26.Spieltag'!AK26</f>
        <v>13</v>
      </c>
      <c r="AJ26" s="24">
        <f t="shared" ref="AJ26" si="28">AG26+AH26</f>
        <v>274</v>
      </c>
      <c r="AK26" s="25">
        <f t="shared" si="10"/>
        <v>14</v>
      </c>
      <c r="AL26" s="1"/>
    </row>
    <row r="27" spans="1:38" ht="28.2" customHeight="1" thickBot="1">
      <c r="A27" s="29">
        <f t="shared" ref="A27" si="29">AK27</f>
        <v>2</v>
      </c>
      <c r="B27" s="21" t="s">
        <v>73</v>
      </c>
      <c r="C27" s="17" t="s">
        <v>74</v>
      </c>
      <c r="D27" s="18" t="s">
        <v>74</v>
      </c>
      <c r="E27" s="19">
        <f t="shared" si="12"/>
        <v>0</v>
      </c>
      <c r="F27" s="17" t="s">
        <v>19</v>
      </c>
      <c r="G27" s="18" t="s">
        <v>74</v>
      </c>
      <c r="H27" s="19">
        <f t="shared" si="13"/>
        <v>0</v>
      </c>
      <c r="I27" s="17" t="s">
        <v>2</v>
      </c>
      <c r="J27" s="18" t="s">
        <v>74</v>
      </c>
      <c r="K27" s="86">
        <f>IF(OR(EXACT($I$7,I27)*(EXACT($J$7,J27)))=TRUE,$AO$9,IF(($J$7-$I$7=J27-I27),$AO$8,IF(OR(EXACT($I$7&gt;$J$7,I27&gt;J27)*EXACT($I$7=$J$7,I27=J27)*EXACT($I$7&lt;$J$7,I27&lt;J27)),$AO$7,0)))*2</f>
        <v>4</v>
      </c>
      <c r="L27" s="17" t="s">
        <v>19</v>
      </c>
      <c r="M27" s="18" t="s">
        <v>74</v>
      </c>
      <c r="N27" s="66">
        <f t="shared" si="15"/>
        <v>0</v>
      </c>
      <c r="O27" s="17" t="s">
        <v>77</v>
      </c>
      <c r="P27" s="18" t="s">
        <v>74</v>
      </c>
      <c r="Q27" s="19" t="str">
        <f t="shared" si="16"/>
        <v>2</v>
      </c>
      <c r="R27" s="17" t="s">
        <v>19</v>
      </c>
      <c r="S27" s="18" t="s">
        <v>19</v>
      </c>
      <c r="T27" s="19">
        <f t="shared" si="17"/>
        <v>0</v>
      </c>
      <c r="U27" s="17" t="s">
        <v>19</v>
      </c>
      <c r="V27" s="18" t="s">
        <v>74</v>
      </c>
      <c r="W27" s="66" t="str">
        <f t="shared" si="5"/>
        <v>5</v>
      </c>
      <c r="X27" s="17" t="s">
        <v>19</v>
      </c>
      <c r="Y27" s="18" t="s">
        <v>74</v>
      </c>
      <c r="Z27" s="19" t="str">
        <f t="shared" si="18"/>
        <v>3</v>
      </c>
      <c r="AA27" s="17" t="s">
        <v>74</v>
      </c>
      <c r="AB27" s="18" t="s">
        <v>74</v>
      </c>
      <c r="AC27" s="19" t="str">
        <f t="shared" si="19"/>
        <v>5</v>
      </c>
      <c r="AD27" s="28"/>
      <c r="AE27" s="26"/>
      <c r="AF27" s="19"/>
      <c r="AG27" s="21">
        <f t="shared" ref="AG27" si="30">E27+H27+K27+N27+Q27+T27+W27+Z27+AC27+AF27</f>
        <v>19</v>
      </c>
      <c r="AH27" s="22">
        <f>'26.Spieltag'!AJ27</f>
        <v>323</v>
      </c>
      <c r="AI27" s="29">
        <f>'26.Spieltag'!AK27</f>
        <v>3</v>
      </c>
      <c r="AJ27" s="24">
        <f t="shared" ref="AJ27" si="31">AG27+AH27</f>
        <v>342</v>
      </c>
      <c r="AK27" s="25">
        <f t="shared" si="10"/>
        <v>2</v>
      </c>
      <c r="AL27" s="1"/>
    </row>
    <row r="28" spans="1:38" ht="28.2" customHeight="1">
      <c r="AL28" s="1"/>
    </row>
    <row r="29" spans="1:38" ht="28.2" customHeight="1">
      <c r="AL29" s="1"/>
    </row>
    <row r="30" spans="1:38" ht="28.2" customHeight="1">
      <c r="AL30" s="1"/>
    </row>
  </sheetData>
  <sortState xmlns:xlrd2="http://schemas.microsoft.com/office/spreadsheetml/2017/richdata2" ref="A8:AK25">
    <sortCondition ref="A8:A25"/>
  </sortState>
  <phoneticPr fontId="0" type="noConversion"/>
  <conditionalFormatting sqref="U5 D2 C4:C5 I4:I6 V2:W2 L5 J3:K3 O4:O6 F4:F6 X4:X6 S2:T2 R4:R6 AA5:AA6">
    <cfRule type="cellIs" dxfId="40" priority="16" operator="equal">
      <formula>"Schalke 04"</formula>
    </cfRule>
  </conditionalFormatting>
  <conditionalFormatting sqref="C6 L6 U6 X4 I4 AA4 L4 U4">
    <cfRule type="cellIs" dxfId="39" priority="14" operator="equal">
      <formula>"Schalke 04"</formula>
    </cfRule>
  </conditionalFormatting>
  <conditionalFormatting sqref="A27">
    <cfRule type="colorScale" priority="1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27">
    <cfRule type="colorScale" priority="1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8:B27">
    <cfRule type="expression" dxfId="38" priority="9">
      <formula>($AG8&gt;40)</formula>
    </cfRule>
  </conditionalFormatting>
  <conditionalFormatting sqref="A31:A1048576 A1:A3 A5:A26">
    <cfRule type="colorScale" priority="75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6:AL10">
    <cfRule type="top10" dxfId="37" priority="757" rank="3"/>
  </conditionalFormatting>
  <conditionalFormatting sqref="AI8:AI26">
    <cfRule type="colorScale" priority="119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G1:AG1048576">
    <cfRule type="top10" dxfId="36" priority="1" rank="3"/>
  </conditionalFormatting>
  <pageMargins left="0.19685039370078741" right="0" top="0" bottom="0" header="0.51181102362204722" footer="0.51181102362204722"/>
  <pageSetup paperSize="9" scale="89" orientation="landscape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AP30"/>
  <sheetViews>
    <sheetView topLeftCell="B5" workbookViewId="0">
      <selection activeCell="AG19" sqref="AG19"/>
    </sheetView>
  </sheetViews>
  <sheetFormatPr baseColWidth="10" defaultColWidth="11.44140625" defaultRowHeight="10.199999999999999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3.2">
      <c r="AC1" s="71"/>
      <c r="AD1" s="68"/>
      <c r="AE1" s="69"/>
      <c r="AF1" s="69"/>
      <c r="AK1" s="32"/>
    </row>
    <row r="2" spans="1:42" ht="13.2">
      <c r="B2" s="16"/>
      <c r="M2" s="71"/>
      <c r="N2" s="73"/>
      <c r="AC2" s="71"/>
      <c r="AD2" s="68"/>
      <c r="AE2" s="70"/>
      <c r="AF2" s="70"/>
    </row>
    <row r="3" spans="1:42" ht="11.4">
      <c r="B3" s="16"/>
      <c r="AD3" s="68"/>
      <c r="AE3" s="69"/>
      <c r="AF3" s="69"/>
    </row>
    <row r="4" spans="1:42" ht="16.2" thickBot="1">
      <c r="A4" s="2" t="s">
        <v>49</v>
      </c>
      <c r="B4" s="16"/>
      <c r="C4" s="68" t="s">
        <v>71</v>
      </c>
      <c r="F4" s="68" t="s">
        <v>12</v>
      </c>
      <c r="I4" s="68" t="s">
        <v>14</v>
      </c>
      <c r="L4" s="68" t="s">
        <v>67</v>
      </c>
      <c r="O4" s="68" t="s">
        <v>57</v>
      </c>
      <c r="R4" s="68" t="s">
        <v>70</v>
      </c>
      <c r="U4" s="68" t="s">
        <v>11</v>
      </c>
      <c r="X4" s="68" t="s">
        <v>69</v>
      </c>
      <c r="AA4" s="68" t="s">
        <v>18</v>
      </c>
      <c r="AD4" s="67"/>
      <c r="AE4" s="71"/>
      <c r="AF4" s="71"/>
      <c r="AK4" s="45"/>
    </row>
    <row r="5" spans="1:42" ht="13.8" thickBot="1">
      <c r="B5" s="16"/>
      <c r="C5" s="72"/>
      <c r="F5" s="72"/>
      <c r="I5" s="72"/>
      <c r="L5" s="72"/>
      <c r="O5" s="72"/>
      <c r="R5" s="72"/>
      <c r="U5" s="72"/>
      <c r="X5" s="72"/>
      <c r="AA5" s="72"/>
      <c r="AD5" s="67"/>
      <c r="AE5" s="71"/>
      <c r="AF5" s="71"/>
      <c r="AG5" s="83" t="s">
        <v>22</v>
      </c>
      <c r="AH5" s="30"/>
      <c r="AI5" s="30"/>
      <c r="AJ5" s="31"/>
      <c r="AK5" s="45"/>
      <c r="AL5" s="1"/>
    </row>
    <row r="6" spans="1:42" ht="16.2" thickBot="1">
      <c r="C6" s="68" t="s">
        <v>58</v>
      </c>
      <c r="F6" s="68" t="s">
        <v>68</v>
      </c>
      <c r="I6" s="68" t="s">
        <v>59</v>
      </c>
      <c r="L6" s="68" t="s">
        <v>17</v>
      </c>
      <c r="O6" s="68" t="s">
        <v>16</v>
      </c>
      <c r="R6" s="68" t="s">
        <v>15</v>
      </c>
      <c r="U6" s="68" t="s">
        <v>56</v>
      </c>
      <c r="X6" s="68" t="s">
        <v>21</v>
      </c>
      <c r="AA6" s="68" t="s">
        <v>13</v>
      </c>
      <c r="AD6" s="67"/>
      <c r="AE6" s="67"/>
      <c r="AF6" s="67"/>
      <c r="AG6" s="84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>
      <c r="A7" s="8" t="s">
        <v>6</v>
      </c>
      <c r="B7" s="14" t="s">
        <v>7</v>
      </c>
      <c r="C7" s="76" t="s">
        <v>74</v>
      </c>
      <c r="D7" s="76" t="s">
        <v>76</v>
      </c>
      <c r="E7" s="77" t="s">
        <v>1</v>
      </c>
      <c r="F7" s="76" t="s">
        <v>74</v>
      </c>
      <c r="G7" s="76" t="s">
        <v>74</v>
      </c>
      <c r="H7" s="77" t="s">
        <v>1</v>
      </c>
      <c r="I7" s="76" t="s">
        <v>74</v>
      </c>
      <c r="J7" s="76" t="s">
        <v>77</v>
      </c>
      <c r="K7" s="77" t="s">
        <v>1</v>
      </c>
      <c r="L7" s="76" t="s">
        <v>19</v>
      </c>
      <c r="M7" s="76" t="s">
        <v>19</v>
      </c>
      <c r="N7" s="77" t="s">
        <v>1</v>
      </c>
      <c r="O7" s="76" t="s">
        <v>77</v>
      </c>
      <c r="P7" s="76" t="s">
        <v>2</v>
      </c>
      <c r="Q7" s="77" t="s">
        <v>1</v>
      </c>
      <c r="R7" s="76" t="s">
        <v>19</v>
      </c>
      <c r="S7" s="76" t="s">
        <v>2</v>
      </c>
      <c r="T7" s="77" t="s">
        <v>1</v>
      </c>
      <c r="U7" s="76" t="s">
        <v>74</v>
      </c>
      <c r="V7" s="76" t="s">
        <v>76</v>
      </c>
      <c r="W7" s="77" t="s">
        <v>1</v>
      </c>
      <c r="X7" s="76" t="s">
        <v>19</v>
      </c>
      <c r="Y7" s="76" t="s">
        <v>2</v>
      </c>
      <c r="Z7" s="77" t="s">
        <v>1</v>
      </c>
      <c r="AA7" s="76" t="s">
        <v>76</v>
      </c>
      <c r="AB7" s="76" t="s">
        <v>76</v>
      </c>
      <c r="AC7" s="77" t="s">
        <v>1</v>
      </c>
      <c r="AD7" s="78"/>
      <c r="AE7" s="78"/>
      <c r="AF7" s="79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65</v>
      </c>
      <c r="AM7" s="38"/>
      <c r="AN7" s="34"/>
      <c r="AO7" s="39" t="s">
        <v>19</v>
      </c>
    </row>
    <row r="8" spans="1:42" ht="24.9" customHeight="1" thickBot="1">
      <c r="A8" s="29">
        <f t="shared" ref="A8" si="0">AK8</f>
        <v>2</v>
      </c>
      <c r="B8" s="21" t="s">
        <v>85</v>
      </c>
      <c r="C8" s="17" t="s">
        <v>19</v>
      </c>
      <c r="D8" s="18" t="s">
        <v>74</v>
      </c>
      <c r="E8" s="19" t="str">
        <f t="shared" ref="E8" si="1">IF(OR(EXACT($C$7,C8)*(EXACT($D$7,D8)))=TRUE,$AO$9,IF(($D$7-$C$7=D8-C8),$AO$8,IF(OR(EXACT($C$7&gt;$D$7,C8&gt;D8)*EXACT($C$7=$D$7,C8=D8)*EXACT($C$7&lt;$D$7,C8&lt;D8)),$AO$7,0)))</f>
        <v>3</v>
      </c>
      <c r="F8" s="17" t="s">
        <v>2</v>
      </c>
      <c r="G8" s="18" t="s">
        <v>19</v>
      </c>
      <c r="H8" s="19">
        <f t="shared" ref="H8" si="2">IF(OR(EXACT($F$7,F8)*(EXACT($G$7,G8)))=TRUE,$AO$9,IF(($G$7-$F$7=G8-F8),$AO$8,IF(OR(EXACT($F$7&gt;$G$7,F8&gt;G8)*EXACT($F$7=$G$7,F8=G8)*EXACT($F$7&lt;$G$7,F8&lt;G8)),$AO$7,0)))</f>
        <v>0</v>
      </c>
      <c r="I8" s="17" t="s">
        <v>74</v>
      </c>
      <c r="J8" s="18" t="s">
        <v>77</v>
      </c>
      <c r="K8" s="19" t="str">
        <f t="shared" ref="K8" si="3">IF(OR(EXACT($I$7,I8)*(EXACT($J$7,J8)))=TRUE,$AO$9,IF(($J$7-$I$7=J8-I8),$AO$8,IF(OR(EXACT($I$7&gt;$J$7,I8&gt;J8)*EXACT($I$7=$J$7,I8=J8)*EXACT($I$7&lt;$J$7,I8&lt;J8)),$AO$7,0)))</f>
        <v>5</v>
      </c>
      <c r="L8" s="17" t="s">
        <v>19</v>
      </c>
      <c r="M8" s="18" t="s">
        <v>74</v>
      </c>
      <c r="N8" s="66">
        <f t="shared" ref="N8" si="4">IF(OR(EXACT($L$7,L8)*(EXACT($M$7,M8)))=TRUE,$AO$9,IF(($M$7-$L$7=M8-L8),$AO$8,IF(OR(EXACT($L$7&gt;$M$7,L8&gt;M8)*EXACT($L$7=$M$7,L8=M8)*EXACT($L$7&lt;$M$7,L8&lt;M8)),$AO$7,0)))</f>
        <v>0</v>
      </c>
      <c r="O8" s="17" t="s">
        <v>19</v>
      </c>
      <c r="P8" s="18" t="s">
        <v>19</v>
      </c>
      <c r="Q8" s="19">
        <f t="shared" ref="Q8" si="5">IF(OR(EXACT($O$7,O8)*(EXACT($P$7,P8)))=TRUE,$AO$9,IF(($P$7-$O$7=P8-O8),$AO$8,IF(OR(EXACT($O$7&gt;$P$7,O8&gt;P8)*EXACT($O$7=$P$7,O8=P8)*EXACT($O$7&lt;$P$7,O8&lt;P8)),$AO$7,0)))</f>
        <v>0</v>
      </c>
      <c r="R8" s="17" t="s">
        <v>19</v>
      </c>
      <c r="S8" s="18" t="s">
        <v>74</v>
      </c>
      <c r="T8" s="19">
        <f t="shared" ref="T8" si="6">IF(OR(EXACT($R$7,R8)*(EXACT($S$7,S8)))=TRUE,$AO$9,IF(($S$7-$R$7=S8-R8),$AO$8,IF(OR(EXACT($R$7&gt;$S$7,R8&gt;S8)*EXACT($R$7=$S$7,R8=S8)*EXACT($R$7&lt;$S$7,R8&lt;S8)),$AO$7,0)))</f>
        <v>0</v>
      </c>
      <c r="U8" s="17" t="s">
        <v>74</v>
      </c>
      <c r="V8" s="18" t="s">
        <v>74</v>
      </c>
      <c r="W8" s="85">
        <f>IF(OR(EXACT($U$7,U8)*(EXACT($V$7,V8)))=TRUE,$AO$9,IF(($V$7-$U$7=V8-U8),$AO$8,IF(OR(EXACT($U$7&gt;$V$7,U8&gt;V8)*EXACT($U$7=$V$7,U8=V8)*EXACT($U$7&lt;$V$7,U8&lt;V8)),$AO$7,0)))*2*2</f>
        <v>0</v>
      </c>
      <c r="X8" s="17" t="s">
        <v>74</v>
      </c>
      <c r="Y8" s="18" t="s">
        <v>19</v>
      </c>
      <c r="Z8" s="19" t="str">
        <f t="shared" ref="Z8" si="7">IF(OR(EXACT($X$7,X8)*(EXACT($Y$7,Y8)))=TRUE,$AO$9,IF(($Y$7-$X$7=Y8-X8),$AO$8,IF(OR(EXACT($X$7&gt;$Y$7,X8&gt;Y8)*EXACT($X$7=$Y$7,X8=Y8)*EXACT($X$7&lt;$Y$7,X8&lt;Y8)),$AO$7,0)))</f>
        <v>3</v>
      </c>
      <c r="AA8" s="17" t="s">
        <v>19</v>
      </c>
      <c r="AB8" s="18" t="s">
        <v>74</v>
      </c>
      <c r="AC8" s="19">
        <f t="shared" ref="AC8" si="8">IF(OR(EXACT($AA$7,AA8)*(EXACT($AB$7,AB8)))=TRUE,$AO$9,IF(($AB$7-$AA$7=AB8-AA8),$AO$8,IF(OR(EXACT($AA$7&gt;$AB$7,AA8&gt;AB8)*EXACT($AA$7=$AB$7,AA8=AB8)*EXACT($AA$7&lt;$AB$7,AA8&lt;AB8)),$AO$7,0)))</f>
        <v>0</v>
      </c>
      <c r="AD8" s="20"/>
      <c r="AE8" s="18"/>
      <c r="AF8" s="19"/>
      <c r="AG8" s="21">
        <f t="shared" ref="AG8" si="9">E8+H8+K8+N8+Q8+T8+W8+Z8+AC8+AF8</f>
        <v>11</v>
      </c>
      <c r="AH8" s="22">
        <f>'27.Spieltag'!AJ8</f>
        <v>338</v>
      </c>
      <c r="AI8" s="29">
        <f>'27.Spieltag'!AK8</f>
        <v>3</v>
      </c>
      <c r="AJ8" s="24">
        <f t="shared" ref="AJ8" si="10">AG8+AH8</f>
        <v>349</v>
      </c>
      <c r="AK8" s="25">
        <f t="shared" ref="AK8:AK27" si="11">RANK(AJ8,$AJ$8:$AJ$27)</f>
        <v>2</v>
      </c>
      <c r="AL8" s="40" t="s">
        <v>66</v>
      </c>
      <c r="AM8" s="41"/>
      <c r="AN8" s="41"/>
      <c r="AO8" s="42" t="s">
        <v>2</v>
      </c>
    </row>
    <row r="9" spans="1:42" ht="24.9" customHeight="1" thickBot="1">
      <c r="A9" s="29">
        <f t="shared" ref="A9:A26" si="12">AK9</f>
        <v>16</v>
      </c>
      <c r="B9" s="21" t="s">
        <v>90</v>
      </c>
      <c r="C9" s="17" t="s">
        <v>74</v>
      </c>
      <c r="D9" s="18" t="s">
        <v>2</v>
      </c>
      <c r="E9" s="19">
        <f t="shared" ref="E9:E27" si="13">IF(OR(EXACT($C$7,C9)*(EXACT($D$7,D9)))=TRUE,$AO$9,IF(($D$7-$C$7=D9-C9),$AO$8,IF(OR(EXACT($C$7&gt;$D$7,C9&gt;D9)*EXACT($C$7=$D$7,C9=D9)*EXACT($C$7&lt;$D$7,C9&lt;D9)),$AO$7,0)))</f>
        <v>0</v>
      </c>
      <c r="F9" s="17" t="s">
        <v>77</v>
      </c>
      <c r="G9" s="18" t="s">
        <v>76</v>
      </c>
      <c r="H9" s="19">
        <f t="shared" ref="H9:H27" si="14">IF(OR(EXACT($F$7,F9)*(EXACT($G$7,G9)))=TRUE,$AO$9,IF(($G$7-$F$7=G9-F9),$AO$8,IF(OR(EXACT($F$7&gt;$G$7,F9&gt;G9)*EXACT($F$7=$G$7,F9=G9)*EXACT($F$7&lt;$G$7,F9&lt;G9)),$AO$7,0)))</f>
        <v>0</v>
      </c>
      <c r="I9" s="17" t="s">
        <v>19</v>
      </c>
      <c r="J9" s="18" t="s">
        <v>77</v>
      </c>
      <c r="K9" s="19" t="str">
        <f t="shared" ref="K9:K27" si="15">IF(OR(EXACT($I$7,I9)*(EXACT($J$7,J9)))=TRUE,$AO$9,IF(($J$7-$I$7=J9-I9),$AO$8,IF(OR(EXACT($I$7&gt;$J$7,I9&gt;J9)*EXACT($I$7=$J$7,I9=J9)*EXACT($I$7&lt;$J$7,I9&lt;J9)),$AO$7,0)))</f>
        <v>2</v>
      </c>
      <c r="L9" s="17" t="s">
        <v>74</v>
      </c>
      <c r="M9" s="18" t="s">
        <v>2</v>
      </c>
      <c r="N9" s="66">
        <f t="shared" ref="N9:N27" si="16">IF(OR(EXACT($L$7,L9)*(EXACT($M$7,M9)))=TRUE,$AO$9,IF(($M$7-$L$7=M9-L9),$AO$8,IF(OR(EXACT($L$7&gt;$M$7,L9&gt;M9)*EXACT($L$7=$M$7,L9=M9)*EXACT($L$7&lt;$M$7,L9&lt;M9)),$AO$7,0)))</f>
        <v>0</v>
      </c>
      <c r="O9" s="17" t="s">
        <v>76</v>
      </c>
      <c r="P9" s="18" t="s">
        <v>74</v>
      </c>
      <c r="Q9" s="19">
        <f t="shared" ref="Q9:Q27" si="17">IF(OR(EXACT($O$7,O9)*(EXACT($P$7,P9)))=TRUE,$AO$9,IF(($P$7-$O$7=P9-O9),$AO$8,IF(OR(EXACT($O$7&gt;$P$7,O9&gt;P9)*EXACT($O$7=$P$7,O9=P9)*EXACT($O$7&lt;$P$7,O9&lt;P9)),$AO$7,0)))</f>
        <v>0</v>
      </c>
      <c r="R9" s="17" t="s">
        <v>74</v>
      </c>
      <c r="S9" s="18" t="s">
        <v>2</v>
      </c>
      <c r="T9" s="19" t="str">
        <f t="shared" ref="T9:T27" si="18">IF(OR(EXACT($R$7,R9)*(EXACT($S$7,S9)))=TRUE,$AO$9,IF(($S$7-$R$7=S9-R9),$AO$8,IF(OR(EXACT($R$7&gt;$S$7,R9&gt;S9)*EXACT($R$7=$S$7,R9=S9)*EXACT($R$7&lt;$S$7,R9&lt;S9)),$AO$7,0)))</f>
        <v>2</v>
      </c>
      <c r="U9" s="17" t="s">
        <v>74</v>
      </c>
      <c r="V9" s="18" t="s">
        <v>76</v>
      </c>
      <c r="W9" s="85">
        <f t="shared" ref="W9:W27" si="19">IF(OR(EXACT($U$7,U9)*(EXACT($V$7,V9)))=TRUE,$AO$9,IF(($V$7-$U$7=V9-U9),$AO$8,IF(OR(EXACT($U$7&gt;$V$7,U9&gt;V9)*EXACT($U$7=$V$7,U9=V9)*EXACT($U$7&lt;$V$7,U9&lt;V9)),$AO$7,0)))*2*2</f>
        <v>20</v>
      </c>
      <c r="X9" s="17" t="s">
        <v>74</v>
      </c>
      <c r="Y9" s="18" t="s">
        <v>74</v>
      </c>
      <c r="Z9" s="19">
        <f t="shared" ref="Z9:Z27" si="20">IF(OR(EXACT($X$7,X9)*(EXACT($Y$7,Y9)))=TRUE,$AO$9,IF(($Y$7-$X$7=Y9-X9),$AO$8,IF(OR(EXACT($X$7&gt;$Y$7,X9&gt;Y9)*EXACT($X$7=$Y$7,X9=Y9)*EXACT($X$7&lt;$Y$7,X9&lt;Y9)),$AO$7,0)))</f>
        <v>0</v>
      </c>
      <c r="AA9" s="17" t="s">
        <v>74</v>
      </c>
      <c r="AB9" s="18" t="s">
        <v>19</v>
      </c>
      <c r="AC9" s="19">
        <f t="shared" ref="AC9:AC27" si="21">IF(OR(EXACT($AA$7,AA9)*(EXACT($AB$7,AB9)))=TRUE,$AO$9,IF(($AB$7-$AA$7=AB9-AA9),$AO$8,IF(OR(EXACT($AA$7&gt;$AB$7,AA9&gt;AB9)*EXACT($AA$7=$AB$7,AA9=AB9)*EXACT($AA$7&lt;$AB$7,AA9&lt;AB9)),$AO$7,0)))</f>
        <v>0</v>
      </c>
      <c r="AD9" s="28"/>
      <c r="AE9" s="26"/>
      <c r="AF9" s="19"/>
      <c r="AG9" s="21">
        <f t="shared" ref="AG9:AG25" si="22">E9+H9+K9+N9+Q9+T9+W9+Z9+AC9+AF9</f>
        <v>24</v>
      </c>
      <c r="AH9" s="22">
        <f>'27.Spieltag'!AJ9</f>
        <v>254</v>
      </c>
      <c r="AI9" s="29">
        <f>'27.Spieltag'!AK9</f>
        <v>16</v>
      </c>
      <c r="AJ9" s="24">
        <f t="shared" ref="AJ9:AJ25" si="23">AG9+AH9</f>
        <v>278</v>
      </c>
      <c r="AK9" s="25">
        <f t="shared" si="11"/>
        <v>16</v>
      </c>
      <c r="AL9" s="37" t="s">
        <v>23</v>
      </c>
      <c r="AM9" s="34"/>
      <c r="AN9" s="43"/>
      <c r="AO9" s="44" t="s">
        <v>20</v>
      </c>
    </row>
    <row r="10" spans="1:42" ht="24.9" customHeight="1" thickBot="1">
      <c r="A10" s="29">
        <f t="shared" si="12"/>
        <v>8</v>
      </c>
      <c r="B10" s="21" t="s">
        <v>95</v>
      </c>
      <c r="C10" s="17" t="s">
        <v>74</v>
      </c>
      <c r="D10" s="18" t="s">
        <v>19</v>
      </c>
      <c r="E10" s="19">
        <f t="shared" si="13"/>
        <v>0</v>
      </c>
      <c r="F10" s="17" t="s">
        <v>19</v>
      </c>
      <c r="G10" s="18" t="s">
        <v>74</v>
      </c>
      <c r="H10" s="85">
        <f>IF(OR(EXACT($F$7,F10)*(EXACT($G$7,G10)))=TRUE,$AO$9,IF(($G$7-$F$7=G10-F10),$AO$8,IF(OR(EXACT($F$7&gt;$G$7,F10&gt;G10)*EXACT($F$7=$G$7,F10=G10)*EXACT($F$7&lt;$G$7,F10&lt;G10)),$AO$7,0)))*2</f>
        <v>0</v>
      </c>
      <c r="I10" s="17" t="s">
        <v>74</v>
      </c>
      <c r="J10" s="18" t="s">
        <v>2</v>
      </c>
      <c r="K10" s="19" t="str">
        <f t="shared" si="15"/>
        <v>2</v>
      </c>
      <c r="L10" s="17" t="s">
        <v>74</v>
      </c>
      <c r="M10" s="18" t="s">
        <v>19</v>
      </c>
      <c r="N10" s="66">
        <f t="shared" si="16"/>
        <v>0</v>
      </c>
      <c r="O10" s="17" t="s">
        <v>19</v>
      </c>
      <c r="P10" s="18" t="s">
        <v>19</v>
      </c>
      <c r="Q10" s="19">
        <f t="shared" si="17"/>
        <v>0</v>
      </c>
      <c r="R10" s="17" t="s">
        <v>74</v>
      </c>
      <c r="S10" s="18" t="s">
        <v>2</v>
      </c>
      <c r="T10" s="19" t="str">
        <f t="shared" si="18"/>
        <v>2</v>
      </c>
      <c r="U10" s="17" t="s">
        <v>74</v>
      </c>
      <c r="V10" s="18" t="s">
        <v>19</v>
      </c>
      <c r="W10" s="66">
        <f>IF(OR(EXACT($U$7,U10)*(EXACT($V$7,V10)))=TRUE,$AO$9,IF(($V$7-$U$7=V10-U10),$AO$8,IF(OR(EXACT($U$7&gt;$V$7,U10&gt;V10)*EXACT($U$7=$V$7,U10=V10)*EXACT($U$7&lt;$V$7,U10&lt;V10)),$AO$7,0)))*2</f>
        <v>0</v>
      </c>
      <c r="X10" s="17" t="s">
        <v>19</v>
      </c>
      <c r="Y10" s="18" t="s">
        <v>19</v>
      </c>
      <c r="Z10" s="19">
        <f t="shared" si="20"/>
        <v>0</v>
      </c>
      <c r="AA10" s="17" t="s">
        <v>74</v>
      </c>
      <c r="AB10" s="18" t="s">
        <v>19</v>
      </c>
      <c r="AC10" s="19">
        <f t="shared" si="21"/>
        <v>0</v>
      </c>
      <c r="AD10" s="28"/>
      <c r="AE10" s="26"/>
      <c r="AF10" s="19"/>
      <c r="AG10" s="21">
        <f t="shared" si="22"/>
        <v>4</v>
      </c>
      <c r="AH10" s="22">
        <f>'27.Spieltag'!AJ10</f>
        <v>324</v>
      </c>
      <c r="AI10" s="29">
        <f>'27.Spieltag'!AK10</f>
        <v>6</v>
      </c>
      <c r="AJ10" s="24">
        <f t="shared" si="23"/>
        <v>328</v>
      </c>
      <c r="AK10" s="25">
        <f t="shared" si="11"/>
        <v>8</v>
      </c>
      <c r="AL10" s="80"/>
      <c r="AM10" s="81"/>
      <c r="AN10" s="81"/>
      <c r="AO10" s="82"/>
    </row>
    <row r="11" spans="1:42" ht="24.9" customHeight="1" thickBot="1">
      <c r="A11" s="29">
        <f t="shared" si="12"/>
        <v>10</v>
      </c>
      <c r="B11" s="21" t="s">
        <v>98</v>
      </c>
      <c r="C11" s="17" t="s">
        <v>74</v>
      </c>
      <c r="D11" s="18" t="s">
        <v>19</v>
      </c>
      <c r="E11" s="19">
        <f t="shared" si="13"/>
        <v>0</v>
      </c>
      <c r="F11" s="17" t="s">
        <v>2</v>
      </c>
      <c r="G11" s="18" t="s">
        <v>74</v>
      </c>
      <c r="H11" s="19">
        <f t="shared" si="14"/>
        <v>0</v>
      </c>
      <c r="I11" s="17" t="s">
        <v>74</v>
      </c>
      <c r="J11" s="18" t="s">
        <v>2</v>
      </c>
      <c r="K11" s="19" t="str">
        <f t="shared" si="15"/>
        <v>2</v>
      </c>
      <c r="L11" s="17" t="s">
        <v>76</v>
      </c>
      <c r="M11" s="18" t="s">
        <v>2</v>
      </c>
      <c r="N11" s="66">
        <f t="shared" si="16"/>
        <v>0</v>
      </c>
      <c r="O11" s="17" t="s">
        <v>2</v>
      </c>
      <c r="P11" s="18" t="s">
        <v>19</v>
      </c>
      <c r="Q11" s="19" t="str">
        <f t="shared" si="17"/>
        <v>3</v>
      </c>
      <c r="R11" s="17" t="s">
        <v>19</v>
      </c>
      <c r="S11" s="18" t="s">
        <v>2</v>
      </c>
      <c r="T11" s="19" t="str">
        <f t="shared" si="18"/>
        <v>5</v>
      </c>
      <c r="U11" s="17" t="s">
        <v>19</v>
      </c>
      <c r="V11" s="18" t="s">
        <v>74</v>
      </c>
      <c r="W11" s="85">
        <f t="shared" si="19"/>
        <v>12</v>
      </c>
      <c r="X11" s="17" t="s">
        <v>19</v>
      </c>
      <c r="Y11" s="18" t="s">
        <v>19</v>
      </c>
      <c r="Z11" s="19">
        <f t="shared" si="20"/>
        <v>0</v>
      </c>
      <c r="AA11" s="17" t="s">
        <v>19</v>
      </c>
      <c r="AB11" s="18" t="s">
        <v>19</v>
      </c>
      <c r="AC11" s="19" t="str">
        <f t="shared" si="21"/>
        <v>3</v>
      </c>
      <c r="AD11" s="28"/>
      <c r="AE11" s="26"/>
      <c r="AF11" s="19"/>
      <c r="AG11" s="21">
        <f t="shared" si="22"/>
        <v>25</v>
      </c>
      <c r="AH11" s="22">
        <f>'27.Spieltag'!AJ11</f>
        <v>288</v>
      </c>
      <c r="AI11" s="29">
        <f>'27.Spieltag'!AK11</f>
        <v>10</v>
      </c>
      <c r="AJ11" s="24">
        <f t="shared" si="23"/>
        <v>313</v>
      </c>
      <c r="AK11" s="25">
        <f t="shared" si="11"/>
        <v>10</v>
      </c>
      <c r="AL11" s="1"/>
      <c r="AP11" s="67"/>
    </row>
    <row r="12" spans="1:42" ht="24.9" customHeight="1" thickBot="1">
      <c r="A12" s="29">
        <f t="shared" si="12"/>
        <v>4</v>
      </c>
      <c r="B12" s="21" t="s">
        <v>88</v>
      </c>
      <c r="C12" s="17"/>
      <c r="D12" s="18"/>
      <c r="E12" s="19"/>
      <c r="F12" s="17"/>
      <c r="G12" s="18"/>
      <c r="H12" s="19"/>
      <c r="I12" s="17"/>
      <c r="J12" s="18"/>
      <c r="K12" s="19"/>
      <c r="L12" s="17"/>
      <c r="M12" s="18"/>
      <c r="N12" s="66"/>
      <c r="O12" s="17"/>
      <c r="P12" s="18"/>
      <c r="Q12" s="19"/>
      <c r="R12" s="17"/>
      <c r="S12" s="18"/>
      <c r="T12" s="19"/>
      <c r="U12" s="17"/>
      <c r="V12" s="18"/>
      <c r="W12" s="66"/>
      <c r="X12" s="17"/>
      <c r="Y12" s="18"/>
      <c r="Z12" s="19"/>
      <c r="AA12" s="17"/>
      <c r="AB12" s="18"/>
      <c r="AC12" s="19"/>
      <c r="AD12" s="28"/>
      <c r="AE12" s="26"/>
      <c r="AF12" s="19"/>
      <c r="AG12" s="21">
        <f t="shared" si="22"/>
        <v>0</v>
      </c>
      <c r="AH12" s="22">
        <f>'27.Spieltag'!AJ12</f>
        <v>346</v>
      </c>
      <c r="AI12" s="29">
        <f>'27.Spieltag'!AK12</f>
        <v>1</v>
      </c>
      <c r="AJ12" s="24">
        <f t="shared" si="23"/>
        <v>346</v>
      </c>
      <c r="AK12" s="25">
        <f t="shared" si="11"/>
        <v>4</v>
      </c>
      <c r="AL12" s="1"/>
    </row>
    <row r="13" spans="1:42" ht="24.9" customHeight="1" thickBot="1">
      <c r="A13" s="29">
        <f t="shared" si="12"/>
        <v>7</v>
      </c>
      <c r="B13" s="21" t="s">
        <v>75</v>
      </c>
      <c r="C13" s="17" t="s">
        <v>74</v>
      </c>
      <c r="D13" s="18" t="s">
        <v>19</v>
      </c>
      <c r="E13" s="19">
        <f t="shared" si="13"/>
        <v>0</v>
      </c>
      <c r="F13" s="17" t="s">
        <v>2</v>
      </c>
      <c r="G13" s="18" t="s">
        <v>74</v>
      </c>
      <c r="H13" s="19">
        <f t="shared" si="14"/>
        <v>0</v>
      </c>
      <c r="I13" s="17" t="s">
        <v>74</v>
      </c>
      <c r="J13" s="18" t="s">
        <v>19</v>
      </c>
      <c r="K13" s="19" t="str">
        <f t="shared" si="15"/>
        <v>2</v>
      </c>
      <c r="L13" s="17" t="s">
        <v>74</v>
      </c>
      <c r="M13" s="18" t="s">
        <v>19</v>
      </c>
      <c r="N13" s="66">
        <f t="shared" si="16"/>
        <v>0</v>
      </c>
      <c r="O13" s="17" t="s">
        <v>19</v>
      </c>
      <c r="P13" s="18" t="s">
        <v>74</v>
      </c>
      <c r="Q13" s="19" t="str">
        <f t="shared" si="17"/>
        <v>3</v>
      </c>
      <c r="R13" s="17" t="s">
        <v>74</v>
      </c>
      <c r="S13" s="18" t="s">
        <v>76</v>
      </c>
      <c r="T13" s="19">
        <f t="shared" si="18"/>
        <v>0</v>
      </c>
      <c r="U13" s="17" t="s">
        <v>74</v>
      </c>
      <c r="V13" s="18" t="s">
        <v>76</v>
      </c>
      <c r="W13" s="85">
        <f t="shared" si="19"/>
        <v>20</v>
      </c>
      <c r="X13" s="17" t="s">
        <v>19</v>
      </c>
      <c r="Y13" s="18" t="s">
        <v>74</v>
      </c>
      <c r="Z13" s="19">
        <f t="shared" si="20"/>
        <v>0</v>
      </c>
      <c r="AA13" s="17" t="s">
        <v>19</v>
      </c>
      <c r="AB13" s="18" t="s">
        <v>76</v>
      </c>
      <c r="AC13" s="19">
        <f t="shared" si="21"/>
        <v>0</v>
      </c>
      <c r="AD13" s="27"/>
      <c r="AE13" s="26"/>
      <c r="AF13" s="19"/>
      <c r="AG13" s="21">
        <f t="shared" si="22"/>
        <v>25</v>
      </c>
      <c r="AH13" s="22">
        <f>'27.Spieltag'!AJ13</f>
        <v>306</v>
      </c>
      <c r="AI13" s="29">
        <f>'27.Spieltag'!AK13</f>
        <v>8</v>
      </c>
      <c r="AJ13" s="24">
        <f t="shared" si="23"/>
        <v>331</v>
      </c>
      <c r="AK13" s="25">
        <f t="shared" si="11"/>
        <v>7</v>
      </c>
      <c r="AL13" s="1"/>
    </row>
    <row r="14" spans="1:42" ht="24.9" customHeight="1" thickBot="1">
      <c r="A14" s="29">
        <f t="shared" si="12"/>
        <v>5</v>
      </c>
      <c r="B14" s="21" t="s">
        <v>93</v>
      </c>
      <c r="C14" s="17" t="s">
        <v>74</v>
      </c>
      <c r="D14" s="18" t="s">
        <v>2</v>
      </c>
      <c r="E14" s="19">
        <f t="shared" si="13"/>
        <v>0</v>
      </c>
      <c r="F14" s="17" t="s">
        <v>19</v>
      </c>
      <c r="G14" s="18" t="s">
        <v>74</v>
      </c>
      <c r="H14" s="19">
        <f t="shared" si="14"/>
        <v>0</v>
      </c>
      <c r="I14" s="17" t="s">
        <v>74</v>
      </c>
      <c r="J14" s="18" t="s">
        <v>2</v>
      </c>
      <c r="K14" s="19" t="str">
        <f t="shared" si="15"/>
        <v>2</v>
      </c>
      <c r="L14" s="17" t="s">
        <v>74</v>
      </c>
      <c r="M14" s="18" t="s">
        <v>19</v>
      </c>
      <c r="N14" s="66">
        <f t="shared" si="16"/>
        <v>0</v>
      </c>
      <c r="O14" s="17" t="s">
        <v>2</v>
      </c>
      <c r="P14" s="18" t="s">
        <v>19</v>
      </c>
      <c r="Q14" s="19" t="str">
        <f t="shared" si="17"/>
        <v>3</v>
      </c>
      <c r="R14" s="17" t="s">
        <v>74</v>
      </c>
      <c r="S14" s="18" t="s">
        <v>74</v>
      </c>
      <c r="T14" s="19">
        <f t="shared" si="18"/>
        <v>0</v>
      </c>
      <c r="U14" s="17" t="s">
        <v>19</v>
      </c>
      <c r="V14" s="18" t="s">
        <v>74</v>
      </c>
      <c r="W14" s="85">
        <f t="shared" si="19"/>
        <v>12</v>
      </c>
      <c r="X14" s="17" t="s">
        <v>19</v>
      </c>
      <c r="Y14" s="18" t="s">
        <v>19</v>
      </c>
      <c r="Z14" s="19">
        <f t="shared" si="20"/>
        <v>0</v>
      </c>
      <c r="AA14" s="17" t="s">
        <v>76</v>
      </c>
      <c r="AB14" s="18" t="s">
        <v>19</v>
      </c>
      <c r="AC14" s="19">
        <f t="shared" si="21"/>
        <v>0</v>
      </c>
      <c r="AD14" s="28"/>
      <c r="AE14" s="26"/>
      <c r="AF14" s="19"/>
      <c r="AG14" s="21">
        <f t="shared" si="22"/>
        <v>17</v>
      </c>
      <c r="AH14" s="22">
        <f>'27.Spieltag'!AJ14</f>
        <v>325</v>
      </c>
      <c r="AI14" s="29">
        <f>'27.Spieltag'!AK14</f>
        <v>5</v>
      </c>
      <c r="AJ14" s="24">
        <f t="shared" si="23"/>
        <v>342</v>
      </c>
      <c r="AK14" s="25">
        <f t="shared" si="11"/>
        <v>5</v>
      </c>
      <c r="AL14" s="1"/>
    </row>
    <row r="15" spans="1:42" ht="24.9" customHeight="1" thickBot="1">
      <c r="A15" s="29">
        <f t="shared" si="12"/>
        <v>12</v>
      </c>
      <c r="B15" s="21" t="s">
        <v>81</v>
      </c>
      <c r="C15" s="17" t="s">
        <v>74</v>
      </c>
      <c r="D15" s="18" t="s">
        <v>76</v>
      </c>
      <c r="E15" s="19" t="str">
        <f t="shared" si="13"/>
        <v>5</v>
      </c>
      <c r="F15" s="17" t="s">
        <v>2</v>
      </c>
      <c r="G15" s="18" t="s">
        <v>76</v>
      </c>
      <c r="H15" s="19">
        <f t="shared" si="14"/>
        <v>0</v>
      </c>
      <c r="I15" s="17" t="s">
        <v>76</v>
      </c>
      <c r="J15" s="18" t="s">
        <v>19</v>
      </c>
      <c r="K15" s="19" t="str">
        <f t="shared" si="15"/>
        <v>2</v>
      </c>
      <c r="L15" s="17" t="s">
        <v>74</v>
      </c>
      <c r="M15" s="18" t="s">
        <v>19</v>
      </c>
      <c r="N15" s="66">
        <f t="shared" si="16"/>
        <v>0</v>
      </c>
      <c r="O15" s="17" t="s">
        <v>74</v>
      </c>
      <c r="P15" s="18" t="s">
        <v>74</v>
      </c>
      <c r="Q15" s="19">
        <f t="shared" si="17"/>
        <v>0</v>
      </c>
      <c r="R15" s="17" t="s">
        <v>76</v>
      </c>
      <c r="S15" s="18" t="s">
        <v>19</v>
      </c>
      <c r="T15" s="19" t="str">
        <f t="shared" si="18"/>
        <v>2</v>
      </c>
      <c r="U15" s="17" t="s">
        <v>19</v>
      </c>
      <c r="V15" s="18" t="s">
        <v>74</v>
      </c>
      <c r="W15" s="85">
        <f t="shared" si="19"/>
        <v>12</v>
      </c>
      <c r="X15" s="17" t="s">
        <v>19</v>
      </c>
      <c r="Y15" s="18" t="s">
        <v>74</v>
      </c>
      <c r="Z15" s="19">
        <f t="shared" si="20"/>
        <v>0</v>
      </c>
      <c r="AA15" s="17" t="s">
        <v>74</v>
      </c>
      <c r="AB15" s="18" t="s">
        <v>19</v>
      </c>
      <c r="AC15" s="19">
        <f t="shared" si="21"/>
        <v>0</v>
      </c>
      <c r="AD15" s="28"/>
      <c r="AE15" s="26"/>
      <c r="AF15" s="19"/>
      <c r="AG15" s="21">
        <f t="shared" si="22"/>
        <v>21</v>
      </c>
      <c r="AH15" s="22">
        <f>'27.Spieltag'!AJ15</f>
        <v>283</v>
      </c>
      <c r="AI15" s="29">
        <f>'27.Spieltag'!AK15</f>
        <v>11</v>
      </c>
      <c r="AJ15" s="24">
        <f t="shared" si="23"/>
        <v>304</v>
      </c>
      <c r="AK15" s="25">
        <f t="shared" si="11"/>
        <v>12</v>
      </c>
      <c r="AL15" s="1"/>
    </row>
    <row r="16" spans="1:42" ht="24.9" customHeight="1" thickBot="1">
      <c r="A16" s="29">
        <f t="shared" si="12"/>
        <v>2</v>
      </c>
      <c r="B16" s="21" t="s">
        <v>87</v>
      </c>
      <c r="C16" s="17" t="s">
        <v>74</v>
      </c>
      <c r="D16" s="18" t="s">
        <v>19</v>
      </c>
      <c r="E16" s="19">
        <f t="shared" si="13"/>
        <v>0</v>
      </c>
      <c r="F16" s="17" t="s">
        <v>2</v>
      </c>
      <c r="G16" s="18" t="s">
        <v>74</v>
      </c>
      <c r="H16" s="19">
        <f t="shared" si="14"/>
        <v>0</v>
      </c>
      <c r="I16" s="17" t="s">
        <v>76</v>
      </c>
      <c r="J16" s="18" t="s">
        <v>2</v>
      </c>
      <c r="K16" s="19" t="str">
        <f t="shared" si="15"/>
        <v>3</v>
      </c>
      <c r="L16" s="17" t="s">
        <v>19</v>
      </c>
      <c r="M16" s="18" t="s">
        <v>74</v>
      </c>
      <c r="N16" s="66">
        <f t="shared" si="16"/>
        <v>0</v>
      </c>
      <c r="O16" s="17" t="s">
        <v>19</v>
      </c>
      <c r="P16" s="18" t="s">
        <v>74</v>
      </c>
      <c r="Q16" s="19" t="str">
        <f t="shared" si="17"/>
        <v>3</v>
      </c>
      <c r="R16" s="17" t="s">
        <v>74</v>
      </c>
      <c r="S16" s="18" t="s">
        <v>2</v>
      </c>
      <c r="T16" s="19" t="str">
        <f t="shared" si="18"/>
        <v>2</v>
      </c>
      <c r="U16" s="17" t="s">
        <v>19</v>
      </c>
      <c r="V16" s="18" t="s">
        <v>76</v>
      </c>
      <c r="W16" s="85">
        <f t="shared" si="19"/>
        <v>8</v>
      </c>
      <c r="X16" s="17" t="s">
        <v>74</v>
      </c>
      <c r="Y16" s="18" t="s">
        <v>19</v>
      </c>
      <c r="Z16" s="19" t="str">
        <f t="shared" si="20"/>
        <v>3</v>
      </c>
      <c r="AA16" s="17" t="s">
        <v>74</v>
      </c>
      <c r="AB16" s="18" t="s">
        <v>2</v>
      </c>
      <c r="AC16" s="19">
        <f t="shared" si="21"/>
        <v>0</v>
      </c>
      <c r="AD16" s="28"/>
      <c r="AE16" s="26"/>
      <c r="AF16" s="19"/>
      <c r="AG16" s="21">
        <f t="shared" si="22"/>
        <v>19</v>
      </c>
      <c r="AH16" s="22">
        <f>'27.Spieltag'!AJ16</f>
        <v>330</v>
      </c>
      <c r="AI16" s="29">
        <f>'27.Spieltag'!AK16</f>
        <v>4</v>
      </c>
      <c r="AJ16" s="24">
        <f t="shared" si="23"/>
        <v>349</v>
      </c>
      <c r="AK16" s="25">
        <f t="shared" si="11"/>
        <v>2</v>
      </c>
      <c r="AL16" s="1"/>
    </row>
    <row r="17" spans="1:38" ht="24.9" customHeight="1" thickBot="1">
      <c r="A17" s="29">
        <f t="shared" si="12"/>
        <v>17</v>
      </c>
      <c r="B17" s="21" t="s">
        <v>80</v>
      </c>
      <c r="C17" s="17" t="s">
        <v>19</v>
      </c>
      <c r="D17" s="18" t="s">
        <v>2</v>
      </c>
      <c r="E17" s="19">
        <f t="shared" si="13"/>
        <v>0</v>
      </c>
      <c r="F17" s="17" t="s">
        <v>100</v>
      </c>
      <c r="G17" s="18" t="s">
        <v>74</v>
      </c>
      <c r="H17" s="19">
        <f t="shared" si="14"/>
        <v>0</v>
      </c>
      <c r="I17" s="17" t="s">
        <v>20</v>
      </c>
      <c r="J17" s="18" t="s">
        <v>19</v>
      </c>
      <c r="K17" s="19">
        <f t="shared" si="15"/>
        <v>0</v>
      </c>
      <c r="L17" s="17" t="s">
        <v>74</v>
      </c>
      <c r="M17" s="18" t="s">
        <v>19</v>
      </c>
      <c r="N17" s="66">
        <f t="shared" si="16"/>
        <v>0</v>
      </c>
      <c r="O17" s="17" t="s">
        <v>19</v>
      </c>
      <c r="P17" s="18" t="s">
        <v>74</v>
      </c>
      <c r="Q17" s="19" t="str">
        <f t="shared" si="17"/>
        <v>3</v>
      </c>
      <c r="R17" s="17" t="s">
        <v>2</v>
      </c>
      <c r="S17" s="18" t="s">
        <v>76</v>
      </c>
      <c r="T17" s="19">
        <f t="shared" si="18"/>
        <v>0</v>
      </c>
      <c r="U17" s="17" t="s">
        <v>100</v>
      </c>
      <c r="V17" s="18" t="s">
        <v>76</v>
      </c>
      <c r="W17" s="85">
        <f t="shared" si="19"/>
        <v>8</v>
      </c>
      <c r="X17" s="17" t="s">
        <v>19</v>
      </c>
      <c r="Y17" s="18" t="s">
        <v>77</v>
      </c>
      <c r="Z17" s="19" t="str">
        <f t="shared" si="20"/>
        <v>2</v>
      </c>
      <c r="AA17" s="17" t="s">
        <v>19</v>
      </c>
      <c r="AB17" s="18" t="s">
        <v>99</v>
      </c>
      <c r="AC17" s="19">
        <f t="shared" si="21"/>
        <v>0</v>
      </c>
      <c r="AD17" s="28"/>
      <c r="AE17" s="26"/>
      <c r="AF17" s="19"/>
      <c r="AG17" s="21">
        <f t="shared" si="22"/>
        <v>13</v>
      </c>
      <c r="AH17" s="22">
        <f>'27.Spieltag'!AJ17</f>
        <v>256</v>
      </c>
      <c r="AI17" s="29">
        <f>'27.Spieltag'!AK17</f>
        <v>15</v>
      </c>
      <c r="AJ17" s="24">
        <f t="shared" si="23"/>
        <v>269</v>
      </c>
      <c r="AK17" s="25">
        <f t="shared" si="11"/>
        <v>17</v>
      </c>
      <c r="AL17" s="1"/>
    </row>
    <row r="18" spans="1:38" ht="24.9" customHeight="1" thickBot="1">
      <c r="A18" s="29">
        <f t="shared" si="12"/>
        <v>19</v>
      </c>
      <c r="B18" s="21" t="s">
        <v>84</v>
      </c>
      <c r="C18" s="17"/>
      <c r="D18" s="18"/>
      <c r="E18" s="19"/>
      <c r="F18" s="17"/>
      <c r="G18" s="18"/>
      <c r="H18" s="19"/>
      <c r="I18" s="17"/>
      <c r="J18" s="18"/>
      <c r="K18" s="19"/>
      <c r="L18" s="17"/>
      <c r="M18" s="18"/>
      <c r="N18" s="66"/>
      <c r="O18" s="17"/>
      <c r="P18" s="18"/>
      <c r="Q18" s="19"/>
      <c r="R18" s="17"/>
      <c r="S18" s="18"/>
      <c r="T18" s="19"/>
      <c r="U18" s="17"/>
      <c r="V18" s="18"/>
      <c r="W18" s="66"/>
      <c r="X18" s="17"/>
      <c r="Y18" s="18"/>
      <c r="Z18" s="19"/>
      <c r="AA18" s="17"/>
      <c r="AB18" s="18"/>
      <c r="AC18" s="19"/>
      <c r="AD18" s="28"/>
      <c r="AE18" s="26"/>
      <c r="AF18" s="19"/>
      <c r="AG18" s="21">
        <f t="shared" si="22"/>
        <v>0</v>
      </c>
      <c r="AH18" s="22">
        <f>'27.Spieltag'!AJ18</f>
        <v>188</v>
      </c>
      <c r="AI18" s="29">
        <f>'27.Spieltag'!AK18</f>
        <v>19</v>
      </c>
      <c r="AJ18" s="24">
        <f t="shared" si="23"/>
        <v>188</v>
      </c>
      <c r="AK18" s="25">
        <f t="shared" si="11"/>
        <v>19</v>
      </c>
      <c r="AL18" s="1"/>
    </row>
    <row r="19" spans="1:38" ht="24.9" customHeight="1" thickBot="1">
      <c r="A19" s="29">
        <f t="shared" si="12"/>
        <v>11</v>
      </c>
      <c r="B19" s="21" t="s">
        <v>89</v>
      </c>
      <c r="C19" s="17" t="s">
        <v>76</v>
      </c>
      <c r="D19" s="18" t="s">
        <v>74</v>
      </c>
      <c r="E19" s="19">
        <f t="shared" si="13"/>
        <v>0</v>
      </c>
      <c r="F19" s="17" t="s">
        <v>2</v>
      </c>
      <c r="G19" s="18" t="s">
        <v>74</v>
      </c>
      <c r="H19" s="19">
        <f t="shared" si="14"/>
        <v>0</v>
      </c>
      <c r="I19" s="17" t="s">
        <v>76</v>
      </c>
      <c r="J19" s="18" t="s">
        <v>2</v>
      </c>
      <c r="K19" s="19" t="str">
        <f t="shared" si="15"/>
        <v>3</v>
      </c>
      <c r="L19" s="17" t="s">
        <v>74</v>
      </c>
      <c r="M19" s="18" t="s">
        <v>2</v>
      </c>
      <c r="N19" s="66">
        <f t="shared" si="16"/>
        <v>0</v>
      </c>
      <c r="O19" s="17" t="s">
        <v>19</v>
      </c>
      <c r="P19" s="18" t="s">
        <v>74</v>
      </c>
      <c r="Q19" s="19" t="str">
        <f t="shared" si="17"/>
        <v>3</v>
      </c>
      <c r="R19" s="17" t="s">
        <v>76</v>
      </c>
      <c r="S19" s="18" t="s">
        <v>2</v>
      </c>
      <c r="T19" s="19" t="str">
        <f t="shared" si="18"/>
        <v>2</v>
      </c>
      <c r="U19" s="17" t="s">
        <v>74</v>
      </c>
      <c r="V19" s="18" t="s">
        <v>76</v>
      </c>
      <c r="W19" s="85">
        <f t="shared" si="19"/>
        <v>20</v>
      </c>
      <c r="X19" s="17" t="s">
        <v>76</v>
      </c>
      <c r="Y19" s="18" t="s">
        <v>76</v>
      </c>
      <c r="Z19" s="19">
        <f t="shared" si="20"/>
        <v>0</v>
      </c>
      <c r="AA19" s="17" t="s">
        <v>76</v>
      </c>
      <c r="AB19" s="18" t="s">
        <v>2</v>
      </c>
      <c r="AC19" s="19">
        <f t="shared" si="21"/>
        <v>0</v>
      </c>
      <c r="AD19" s="28"/>
      <c r="AE19" s="26"/>
      <c r="AF19" s="19"/>
      <c r="AG19" s="21">
        <f t="shared" si="22"/>
        <v>28</v>
      </c>
      <c r="AH19" s="22">
        <f>'27.Spieltag'!AJ19</f>
        <v>278</v>
      </c>
      <c r="AI19" s="29">
        <f>'27.Spieltag'!AK19</f>
        <v>12</v>
      </c>
      <c r="AJ19" s="24">
        <f t="shared" si="23"/>
        <v>306</v>
      </c>
      <c r="AK19" s="25">
        <f t="shared" si="11"/>
        <v>11</v>
      </c>
      <c r="AL19" s="1"/>
    </row>
    <row r="20" spans="1:38" ht="24.9" customHeight="1" thickBot="1">
      <c r="A20" s="29">
        <f t="shared" si="12"/>
        <v>13</v>
      </c>
      <c r="B20" s="21" t="s">
        <v>83</v>
      </c>
      <c r="C20" s="17" t="s">
        <v>74</v>
      </c>
      <c r="D20" s="18" t="s">
        <v>74</v>
      </c>
      <c r="E20" s="19">
        <f t="shared" si="13"/>
        <v>0</v>
      </c>
      <c r="F20" s="17" t="s">
        <v>19</v>
      </c>
      <c r="G20" s="18" t="s">
        <v>76</v>
      </c>
      <c r="H20" s="19">
        <f t="shared" si="14"/>
        <v>0</v>
      </c>
      <c r="I20" s="17" t="s">
        <v>76</v>
      </c>
      <c r="J20" s="18" t="s">
        <v>74</v>
      </c>
      <c r="K20" s="19" t="str">
        <f t="shared" si="15"/>
        <v>2</v>
      </c>
      <c r="L20" s="17" t="s">
        <v>74</v>
      </c>
      <c r="M20" s="18" t="s">
        <v>74</v>
      </c>
      <c r="N20" s="66" t="str">
        <f t="shared" si="16"/>
        <v>3</v>
      </c>
      <c r="O20" s="17" t="s">
        <v>2</v>
      </c>
      <c r="P20" s="18" t="s">
        <v>74</v>
      </c>
      <c r="Q20" s="19" t="str">
        <f t="shared" si="17"/>
        <v>2</v>
      </c>
      <c r="R20" s="17" t="s">
        <v>76</v>
      </c>
      <c r="S20" s="18" t="s">
        <v>74</v>
      </c>
      <c r="T20" s="19" t="str">
        <f t="shared" si="18"/>
        <v>3</v>
      </c>
      <c r="U20" s="17" t="s">
        <v>19</v>
      </c>
      <c r="V20" s="18" t="s">
        <v>74</v>
      </c>
      <c r="W20" s="85">
        <f t="shared" si="19"/>
        <v>12</v>
      </c>
      <c r="X20" s="17" t="s">
        <v>76</v>
      </c>
      <c r="Y20" s="18" t="s">
        <v>77</v>
      </c>
      <c r="Z20" s="19" t="str">
        <f t="shared" si="20"/>
        <v>2</v>
      </c>
      <c r="AA20" s="17" t="s">
        <v>19</v>
      </c>
      <c r="AB20" s="18" t="s">
        <v>76</v>
      </c>
      <c r="AC20" s="19">
        <f t="shared" si="21"/>
        <v>0</v>
      </c>
      <c r="AD20" s="28"/>
      <c r="AE20" s="26"/>
      <c r="AF20" s="19"/>
      <c r="AG20" s="21">
        <f t="shared" si="22"/>
        <v>24</v>
      </c>
      <c r="AH20" s="22">
        <f>'27.Spieltag'!AJ20</f>
        <v>276</v>
      </c>
      <c r="AI20" s="29">
        <f>'27.Spieltag'!AK20</f>
        <v>13</v>
      </c>
      <c r="AJ20" s="24">
        <f t="shared" si="23"/>
        <v>300</v>
      </c>
      <c r="AK20" s="25">
        <f t="shared" si="11"/>
        <v>13</v>
      </c>
      <c r="AL20" s="1"/>
    </row>
    <row r="21" spans="1:38" ht="24.9" customHeight="1" thickBot="1">
      <c r="A21" s="29">
        <f t="shared" si="12"/>
        <v>6</v>
      </c>
      <c r="B21" s="21" t="s">
        <v>86</v>
      </c>
      <c r="C21" s="17" t="s">
        <v>74</v>
      </c>
      <c r="D21" s="18" t="s">
        <v>19</v>
      </c>
      <c r="E21" s="19">
        <f t="shared" si="13"/>
        <v>0</v>
      </c>
      <c r="F21" s="17" t="s">
        <v>2</v>
      </c>
      <c r="G21" s="18" t="s">
        <v>74</v>
      </c>
      <c r="H21" s="19">
        <f t="shared" si="14"/>
        <v>0</v>
      </c>
      <c r="I21" s="17" t="s">
        <v>74</v>
      </c>
      <c r="J21" s="18" t="s">
        <v>2</v>
      </c>
      <c r="K21" s="19" t="str">
        <f t="shared" si="15"/>
        <v>2</v>
      </c>
      <c r="L21" s="17" t="s">
        <v>19</v>
      </c>
      <c r="M21" s="18" t="s">
        <v>74</v>
      </c>
      <c r="N21" s="66">
        <f t="shared" si="16"/>
        <v>0</v>
      </c>
      <c r="O21" s="17" t="s">
        <v>19</v>
      </c>
      <c r="P21" s="18" t="s">
        <v>74</v>
      </c>
      <c r="Q21" s="19" t="str">
        <f t="shared" si="17"/>
        <v>3</v>
      </c>
      <c r="R21" s="17" t="s">
        <v>19</v>
      </c>
      <c r="S21" s="18" t="s">
        <v>74</v>
      </c>
      <c r="T21" s="19">
        <f t="shared" si="18"/>
        <v>0</v>
      </c>
      <c r="U21" s="17" t="s">
        <v>19</v>
      </c>
      <c r="V21" s="18" t="s">
        <v>74</v>
      </c>
      <c r="W21" s="85">
        <f t="shared" si="19"/>
        <v>12</v>
      </c>
      <c r="X21" s="17" t="s">
        <v>74</v>
      </c>
      <c r="Y21" s="18" t="s">
        <v>74</v>
      </c>
      <c r="Z21" s="19">
        <f t="shared" si="20"/>
        <v>0</v>
      </c>
      <c r="AA21" s="17" t="s">
        <v>74</v>
      </c>
      <c r="AB21" s="18" t="s">
        <v>74</v>
      </c>
      <c r="AC21" s="19" t="str">
        <f t="shared" si="21"/>
        <v>3</v>
      </c>
      <c r="AD21" s="28"/>
      <c r="AE21" s="26"/>
      <c r="AF21" s="19"/>
      <c r="AG21" s="21">
        <f t="shared" si="22"/>
        <v>20</v>
      </c>
      <c r="AH21" s="22">
        <f>'27.Spieltag'!AJ21</f>
        <v>318</v>
      </c>
      <c r="AI21" s="29">
        <f>'27.Spieltag'!AK21</f>
        <v>7</v>
      </c>
      <c r="AJ21" s="24">
        <f t="shared" si="23"/>
        <v>338</v>
      </c>
      <c r="AK21" s="25">
        <f t="shared" si="11"/>
        <v>6</v>
      </c>
      <c r="AL21" s="1"/>
    </row>
    <row r="22" spans="1:38" ht="24.9" customHeight="1" thickBot="1">
      <c r="A22" s="29">
        <f t="shared" si="12"/>
        <v>15</v>
      </c>
      <c r="B22" s="21" t="s">
        <v>96</v>
      </c>
      <c r="C22" s="17" t="s">
        <v>76</v>
      </c>
      <c r="D22" s="18" t="s">
        <v>19</v>
      </c>
      <c r="E22" s="19">
        <f t="shared" si="13"/>
        <v>0</v>
      </c>
      <c r="F22" s="17" t="s">
        <v>2</v>
      </c>
      <c r="G22" s="18" t="s">
        <v>76</v>
      </c>
      <c r="H22" s="19">
        <f t="shared" si="14"/>
        <v>0</v>
      </c>
      <c r="I22" s="17" t="s">
        <v>74</v>
      </c>
      <c r="J22" s="18" t="s">
        <v>2</v>
      </c>
      <c r="K22" s="19" t="str">
        <f t="shared" si="15"/>
        <v>2</v>
      </c>
      <c r="L22" s="17" t="s">
        <v>74</v>
      </c>
      <c r="M22" s="18" t="s">
        <v>19</v>
      </c>
      <c r="N22" s="66">
        <f t="shared" si="16"/>
        <v>0</v>
      </c>
      <c r="O22" s="17" t="s">
        <v>19</v>
      </c>
      <c r="P22" s="18" t="s">
        <v>19</v>
      </c>
      <c r="Q22" s="19">
        <f t="shared" si="17"/>
        <v>0</v>
      </c>
      <c r="R22" s="17" t="s">
        <v>76</v>
      </c>
      <c r="S22" s="18" t="s">
        <v>2</v>
      </c>
      <c r="T22" s="19" t="str">
        <f t="shared" si="18"/>
        <v>2</v>
      </c>
      <c r="U22" s="17" t="s">
        <v>74</v>
      </c>
      <c r="V22" s="18" t="s">
        <v>76</v>
      </c>
      <c r="W22" s="85">
        <f t="shared" si="19"/>
        <v>20</v>
      </c>
      <c r="X22" s="17" t="s">
        <v>19</v>
      </c>
      <c r="Y22" s="18" t="s">
        <v>74</v>
      </c>
      <c r="Z22" s="19">
        <f t="shared" si="20"/>
        <v>0</v>
      </c>
      <c r="AA22" s="17" t="s">
        <v>74</v>
      </c>
      <c r="AB22" s="18" t="s">
        <v>74</v>
      </c>
      <c r="AC22" s="19" t="str">
        <f t="shared" si="21"/>
        <v>3</v>
      </c>
      <c r="AD22" s="28"/>
      <c r="AE22" s="26"/>
      <c r="AF22" s="19"/>
      <c r="AG22" s="21">
        <f t="shared" si="22"/>
        <v>27</v>
      </c>
      <c r="AH22" s="22">
        <f>'27.Spieltag'!AJ22</f>
        <v>253</v>
      </c>
      <c r="AI22" s="29">
        <f>'27.Spieltag'!AK22</f>
        <v>17</v>
      </c>
      <c r="AJ22" s="24">
        <f t="shared" si="23"/>
        <v>280</v>
      </c>
      <c r="AK22" s="25">
        <f t="shared" si="11"/>
        <v>15</v>
      </c>
      <c r="AL22" s="1"/>
    </row>
    <row r="23" spans="1:38" ht="24.9" customHeight="1" thickBot="1">
      <c r="A23" s="29">
        <f t="shared" si="12"/>
        <v>18</v>
      </c>
      <c r="B23" s="21" t="s">
        <v>94</v>
      </c>
      <c r="C23" s="17"/>
      <c r="D23" s="18"/>
      <c r="E23" s="19"/>
      <c r="F23" s="17"/>
      <c r="G23" s="18"/>
      <c r="H23" s="19"/>
      <c r="I23" s="17"/>
      <c r="J23" s="18"/>
      <c r="K23" s="19"/>
      <c r="L23" s="17"/>
      <c r="M23" s="18"/>
      <c r="N23" s="66"/>
      <c r="O23" s="17"/>
      <c r="P23" s="18"/>
      <c r="Q23" s="19"/>
      <c r="R23" s="17"/>
      <c r="S23" s="18"/>
      <c r="T23" s="19"/>
      <c r="U23" s="17"/>
      <c r="V23" s="18"/>
      <c r="W23" s="66"/>
      <c r="X23" s="17"/>
      <c r="Y23" s="18"/>
      <c r="Z23" s="19"/>
      <c r="AA23" s="17"/>
      <c r="AB23" s="18"/>
      <c r="AC23" s="19"/>
      <c r="AD23" s="28"/>
      <c r="AE23" s="26"/>
      <c r="AF23" s="19"/>
      <c r="AG23" s="21">
        <f t="shared" si="22"/>
        <v>0</v>
      </c>
      <c r="AH23" s="22">
        <f>'27.Spieltag'!AJ23</f>
        <v>230</v>
      </c>
      <c r="AI23" s="29">
        <f>'27.Spieltag'!AK23</f>
        <v>18</v>
      </c>
      <c r="AJ23" s="24">
        <f t="shared" si="23"/>
        <v>230</v>
      </c>
      <c r="AK23" s="25">
        <f t="shared" si="11"/>
        <v>18</v>
      </c>
      <c r="AL23" s="1"/>
    </row>
    <row r="24" spans="1:38" ht="24.9" customHeight="1" thickBot="1">
      <c r="A24" s="29">
        <f t="shared" si="12"/>
        <v>20</v>
      </c>
      <c r="B24" s="21" t="s">
        <v>92</v>
      </c>
      <c r="C24" s="17"/>
      <c r="D24" s="18"/>
      <c r="E24" s="19"/>
      <c r="F24" s="17"/>
      <c r="G24" s="18"/>
      <c r="H24" s="19"/>
      <c r="I24" s="17"/>
      <c r="J24" s="18"/>
      <c r="K24" s="19"/>
      <c r="L24" s="17"/>
      <c r="M24" s="18"/>
      <c r="N24" s="66"/>
      <c r="O24" s="17"/>
      <c r="P24" s="18"/>
      <c r="Q24" s="19"/>
      <c r="R24" s="17"/>
      <c r="S24" s="18"/>
      <c r="T24" s="19"/>
      <c r="U24" s="17"/>
      <c r="V24" s="18"/>
      <c r="W24" s="66"/>
      <c r="X24" s="17"/>
      <c r="Y24" s="18"/>
      <c r="Z24" s="19"/>
      <c r="AA24" s="17"/>
      <c r="AB24" s="18"/>
      <c r="AC24" s="19"/>
      <c r="AD24" s="28"/>
      <c r="AE24" s="26"/>
      <c r="AF24" s="19"/>
      <c r="AG24" s="21">
        <f t="shared" si="22"/>
        <v>0</v>
      </c>
      <c r="AH24" s="22">
        <f>'27.Spieltag'!AJ24</f>
        <v>147</v>
      </c>
      <c r="AI24" s="29">
        <f>'27.Spieltag'!AK24</f>
        <v>20</v>
      </c>
      <c r="AJ24" s="24">
        <f t="shared" si="23"/>
        <v>147</v>
      </c>
      <c r="AK24" s="25">
        <f t="shared" si="11"/>
        <v>20</v>
      </c>
      <c r="AL24" s="1"/>
    </row>
    <row r="25" spans="1:38" ht="24.9" customHeight="1" thickBot="1">
      <c r="A25" s="29">
        <f t="shared" si="12"/>
        <v>9</v>
      </c>
      <c r="B25" s="21" t="s">
        <v>78</v>
      </c>
      <c r="C25" s="17" t="s">
        <v>76</v>
      </c>
      <c r="D25" s="18" t="s">
        <v>74</v>
      </c>
      <c r="E25" s="19">
        <f t="shared" si="13"/>
        <v>0</v>
      </c>
      <c r="F25" s="17" t="s">
        <v>19</v>
      </c>
      <c r="G25" s="18" t="s">
        <v>74</v>
      </c>
      <c r="H25" s="19">
        <f t="shared" si="14"/>
        <v>0</v>
      </c>
      <c r="I25" s="17" t="s">
        <v>76</v>
      </c>
      <c r="J25" s="18" t="s">
        <v>19</v>
      </c>
      <c r="K25" s="19" t="str">
        <f t="shared" si="15"/>
        <v>2</v>
      </c>
      <c r="L25" s="17" t="s">
        <v>76</v>
      </c>
      <c r="M25" s="18" t="s">
        <v>74</v>
      </c>
      <c r="N25" s="66">
        <f t="shared" si="16"/>
        <v>0</v>
      </c>
      <c r="O25" s="17" t="s">
        <v>19</v>
      </c>
      <c r="P25" s="18" t="s">
        <v>19</v>
      </c>
      <c r="Q25" s="19">
        <f t="shared" si="17"/>
        <v>0</v>
      </c>
      <c r="R25" s="17" t="s">
        <v>19</v>
      </c>
      <c r="S25" s="18" t="s">
        <v>76</v>
      </c>
      <c r="T25" s="19">
        <f t="shared" si="18"/>
        <v>0</v>
      </c>
      <c r="U25" s="17" t="s">
        <v>74</v>
      </c>
      <c r="V25" s="18" t="s">
        <v>76</v>
      </c>
      <c r="W25" s="85">
        <f t="shared" si="19"/>
        <v>20</v>
      </c>
      <c r="X25" s="17" t="s">
        <v>74</v>
      </c>
      <c r="Y25" s="18" t="s">
        <v>76</v>
      </c>
      <c r="Z25" s="19">
        <f t="shared" si="20"/>
        <v>0</v>
      </c>
      <c r="AA25" s="17" t="s">
        <v>74</v>
      </c>
      <c r="AB25" s="18" t="s">
        <v>2</v>
      </c>
      <c r="AC25" s="19">
        <f t="shared" si="21"/>
        <v>0</v>
      </c>
      <c r="AD25" s="28"/>
      <c r="AE25" s="26"/>
      <c r="AF25" s="19"/>
      <c r="AG25" s="21">
        <f t="shared" si="22"/>
        <v>22</v>
      </c>
      <c r="AH25" s="22">
        <f>'27.Spieltag'!AJ25</f>
        <v>304</v>
      </c>
      <c r="AI25" s="29">
        <f>'27.Spieltag'!AK25</f>
        <v>9</v>
      </c>
      <c r="AJ25" s="24">
        <f t="shared" si="23"/>
        <v>326</v>
      </c>
      <c r="AK25" s="25">
        <f t="shared" si="11"/>
        <v>9</v>
      </c>
      <c r="AL25" s="1"/>
    </row>
    <row r="26" spans="1:38" ht="28.2" customHeight="1" thickBot="1">
      <c r="A26" s="29">
        <f t="shared" si="12"/>
        <v>14</v>
      </c>
      <c r="B26" s="21" t="s">
        <v>82</v>
      </c>
      <c r="C26" s="17" t="s">
        <v>74</v>
      </c>
      <c r="D26" s="18" t="s">
        <v>74</v>
      </c>
      <c r="E26" s="19">
        <f t="shared" si="13"/>
        <v>0</v>
      </c>
      <c r="F26" s="17" t="s">
        <v>2</v>
      </c>
      <c r="G26" s="18" t="s">
        <v>74</v>
      </c>
      <c r="H26" s="19">
        <f t="shared" si="14"/>
        <v>0</v>
      </c>
      <c r="I26" s="17" t="s">
        <v>76</v>
      </c>
      <c r="J26" s="18" t="s">
        <v>19</v>
      </c>
      <c r="K26" s="19" t="str">
        <f t="shared" si="15"/>
        <v>2</v>
      </c>
      <c r="L26" s="17" t="s">
        <v>74</v>
      </c>
      <c r="M26" s="18" t="s">
        <v>76</v>
      </c>
      <c r="N26" s="66">
        <f t="shared" si="16"/>
        <v>0</v>
      </c>
      <c r="O26" s="17" t="s">
        <v>19</v>
      </c>
      <c r="P26" s="18" t="s">
        <v>74</v>
      </c>
      <c r="Q26" s="19" t="str">
        <f t="shared" si="17"/>
        <v>3</v>
      </c>
      <c r="R26" s="17" t="s">
        <v>76</v>
      </c>
      <c r="S26" s="18" t="s">
        <v>19</v>
      </c>
      <c r="T26" s="19" t="str">
        <f t="shared" si="18"/>
        <v>2</v>
      </c>
      <c r="U26" s="17" t="s">
        <v>19</v>
      </c>
      <c r="V26" s="18" t="s">
        <v>76</v>
      </c>
      <c r="W26" s="85">
        <f t="shared" si="19"/>
        <v>8</v>
      </c>
      <c r="X26" s="17" t="s">
        <v>74</v>
      </c>
      <c r="Y26" s="18" t="s">
        <v>74</v>
      </c>
      <c r="Z26" s="19">
        <f t="shared" si="20"/>
        <v>0</v>
      </c>
      <c r="AA26" s="17" t="s">
        <v>19</v>
      </c>
      <c r="AB26" s="18" t="s">
        <v>74</v>
      </c>
      <c r="AC26" s="19">
        <f t="shared" si="21"/>
        <v>0</v>
      </c>
      <c r="AD26" s="28"/>
      <c r="AE26" s="26"/>
      <c r="AF26" s="19"/>
      <c r="AG26" s="21">
        <f t="shared" ref="AG26" si="24">E26+H26+K26+N26+Q26+T26+W26+Z26+AC26+AF26</f>
        <v>15</v>
      </c>
      <c r="AH26" s="22">
        <f>'27.Spieltag'!AJ26</f>
        <v>274</v>
      </c>
      <c r="AI26" s="29">
        <f>'27.Spieltag'!AK26</f>
        <v>14</v>
      </c>
      <c r="AJ26" s="24">
        <f t="shared" ref="AJ26" si="25">AG26+AH26</f>
        <v>289</v>
      </c>
      <c r="AK26" s="25">
        <f t="shared" si="11"/>
        <v>14</v>
      </c>
      <c r="AL26" s="1"/>
    </row>
    <row r="27" spans="1:38" ht="28.2" customHeight="1" thickBot="1">
      <c r="A27" s="29">
        <f t="shared" ref="A27" si="26">AK27</f>
        <v>1</v>
      </c>
      <c r="B27" s="21" t="s">
        <v>73</v>
      </c>
      <c r="C27" s="17" t="s">
        <v>74</v>
      </c>
      <c r="D27" s="18" t="s">
        <v>19</v>
      </c>
      <c r="E27" s="19">
        <f t="shared" si="13"/>
        <v>0</v>
      </c>
      <c r="F27" s="17" t="s">
        <v>2</v>
      </c>
      <c r="G27" s="18" t="s">
        <v>74</v>
      </c>
      <c r="H27" s="19">
        <f t="shared" si="14"/>
        <v>0</v>
      </c>
      <c r="I27" s="17" t="s">
        <v>74</v>
      </c>
      <c r="J27" s="18" t="s">
        <v>2</v>
      </c>
      <c r="K27" s="19" t="str">
        <f t="shared" si="15"/>
        <v>2</v>
      </c>
      <c r="L27" s="17" t="s">
        <v>74</v>
      </c>
      <c r="M27" s="18" t="s">
        <v>19</v>
      </c>
      <c r="N27" s="66">
        <f t="shared" si="16"/>
        <v>0</v>
      </c>
      <c r="O27" s="17" t="s">
        <v>19</v>
      </c>
      <c r="P27" s="18" t="s">
        <v>74</v>
      </c>
      <c r="Q27" s="19" t="str">
        <f t="shared" si="17"/>
        <v>3</v>
      </c>
      <c r="R27" s="17" t="s">
        <v>74</v>
      </c>
      <c r="S27" s="18" t="s">
        <v>2</v>
      </c>
      <c r="T27" s="19" t="str">
        <f t="shared" si="18"/>
        <v>2</v>
      </c>
      <c r="U27" s="17" t="s">
        <v>19</v>
      </c>
      <c r="V27" s="18" t="s">
        <v>74</v>
      </c>
      <c r="W27" s="85">
        <f t="shared" si="19"/>
        <v>12</v>
      </c>
      <c r="X27" s="17" t="s">
        <v>74</v>
      </c>
      <c r="Y27" s="18" t="s">
        <v>76</v>
      </c>
      <c r="Z27" s="19">
        <f t="shared" si="20"/>
        <v>0</v>
      </c>
      <c r="AA27" s="17" t="s">
        <v>74</v>
      </c>
      <c r="AB27" s="18" t="s">
        <v>19</v>
      </c>
      <c r="AC27" s="19">
        <f t="shared" si="21"/>
        <v>0</v>
      </c>
      <c r="AD27" s="28"/>
      <c r="AE27" s="26"/>
      <c r="AF27" s="19"/>
      <c r="AG27" s="21">
        <f t="shared" ref="AG27" si="27">E27+H27+K27+N27+Q27+T27+W27+Z27+AC27+AF27</f>
        <v>19</v>
      </c>
      <c r="AH27" s="22">
        <f>'27.Spieltag'!AJ27</f>
        <v>342</v>
      </c>
      <c r="AI27" s="29">
        <f>'27.Spieltag'!AK27</f>
        <v>2</v>
      </c>
      <c r="AJ27" s="24">
        <f t="shared" ref="AJ27" si="28">AG27+AH27</f>
        <v>361</v>
      </c>
      <c r="AK27" s="25">
        <f t="shared" si="11"/>
        <v>1</v>
      </c>
      <c r="AL27" s="1"/>
    </row>
    <row r="28" spans="1:38" ht="28.2" customHeight="1">
      <c r="AL28" s="1"/>
    </row>
    <row r="29" spans="1:38" ht="28.2" customHeight="1">
      <c r="AL29" s="1"/>
    </row>
    <row r="30" spans="1:38" ht="28.2" customHeight="1">
      <c r="AL30" s="1"/>
    </row>
  </sheetData>
  <sortState xmlns:xlrd2="http://schemas.microsoft.com/office/spreadsheetml/2017/richdata2" ref="A8:AK25">
    <sortCondition ref="A8:A25"/>
  </sortState>
  <phoneticPr fontId="0" type="noConversion"/>
  <conditionalFormatting sqref="C4:C5 R5 M2:N2 L4:L5 O5:O6 I4:I5 F4:F5 X4:X6 U4:U6 AA5:AA6">
    <cfRule type="cellIs" dxfId="35" priority="14" operator="equal">
      <formula>"Schalke 04"</formula>
    </cfRule>
  </conditionalFormatting>
  <conditionalFormatting sqref="C6 C4 X4 O4 I6 AA4 F6 R6 L6 R4">
    <cfRule type="cellIs" dxfId="34" priority="12" operator="equal">
      <formula>"Schalke 04"</formula>
    </cfRule>
  </conditionalFormatting>
  <conditionalFormatting sqref="A27">
    <cfRule type="colorScale" priority="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27">
    <cfRule type="colorScale" priority="1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8:B27">
    <cfRule type="expression" dxfId="33" priority="7">
      <formula>($AG8&gt;40)</formula>
    </cfRule>
  </conditionalFormatting>
  <conditionalFormatting sqref="A31:A1048576 A1:A3 A5:A26">
    <cfRule type="colorScale" priority="73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6:AL10">
    <cfRule type="top10" dxfId="32" priority="740" rank="3"/>
  </conditionalFormatting>
  <conditionalFormatting sqref="AI8:AI26">
    <cfRule type="colorScale" priority="117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G1:AG1048576">
    <cfRule type="top10" dxfId="31" priority="1" rank="3"/>
  </conditionalFormatting>
  <pageMargins left="0.19685039370078741" right="0" top="0" bottom="0" header="0.51181102362204722" footer="0.51181102362204722"/>
  <pageSetup paperSize="9" scale="85" orientation="landscape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AP30"/>
  <sheetViews>
    <sheetView topLeftCell="A3" workbookViewId="0">
      <selection activeCell="AP1" sqref="AP1:AP1048576"/>
    </sheetView>
  </sheetViews>
  <sheetFormatPr baseColWidth="10" defaultColWidth="11.44140625" defaultRowHeight="13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customWidth="1"/>
    <col min="6" max="6" width="3.44140625" style="13" customWidth="1"/>
    <col min="7" max="7" width="3.44140625" style="1" customWidth="1"/>
    <col min="8" max="8" width="4.44140625" style="61" customWidth="1"/>
    <col min="9" max="10" width="3.44140625" style="1" customWidth="1"/>
    <col min="11" max="11" width="4.44140625" style="6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42" width="4.44140625" style="61" bestFit="1" customWidth="1"/>
    <col min="43" max="16384" width="11.44140625" style="1"/>
  </cols>
  <sheetData>
    <row r="1" spans="1:42">
      <c r="AD1" s="68"/>
      <c r="AE1" s="69"/>
      <c r="AF1" s="69"/>
      <c r="AK1" s="32"/>
      <c r="AP1" s="73"/>
    </row>
    <row r="2" spans="1:42">
      <c r="B2" s="16"/>
      <c r="AD2" s="68"/>
      <c r="AE2" s="70"/>
      <c r="AF2" s="70"/>
      <c r="AP2" s="73"/>
    </row>
    <row r="3" spans="1:42">
      <c r="B3" s="16"/>
      <c r="AD3" s="68"/>
      <c r="AE3" s="69"/>
      <c r="AF3" s="69"/>
    </row>
    <row r="4" spans="1:42" ht="16.2" thickBot="1">
      <c r="A4" s="2" t="s">
        <v>50</v>
      </c>
      <c r="B4" s="16"/>
      <c r="C4" s="68" t="s">
        <v>59</v>
      </c>
      <c r="F4" s="68" t="s">
        <v>17</v>
      </c>
      <c r="I4" s="68" t="s">
        <v>56</v>
      </c>
      <c r="L4" s="68" t="s">
        <v>58</v>
      </c>
      <c r="O4" s="68" t="s">
        <v>68</v>
      </c>
      <c r="R4" s="68" t="s">
        <v>16</v>
      </c>
      <c r="U4" s="68" t="s">
        <v>13</v>
      </c>
      <c r="X4" s="68" t="s">
        <v>15</v>
      </c>
      <c r="AA4" s="68" t="s">
        <v>21</v>
      </c>
      <c r="AD4" s="67"/>
      <c r="AE4" s="71"/>
      <c r="AF4" s="71"/>
      <c r="AK4" s="45"/>
    </row>
    <row r="5" spans="1:42" ht="13.8" thickBot="1">
      <c r="B5" s="16"/>
      <c r="C5" s="72"/>
      <c r="F5" s="72"/>
      <c r="I5" s="72"/>
      <c r="L5" s="72"/>
      <c r="O5" s="72"/>
      <c r="R5" s="72"/>
      <c r="U5" s="72"/>
      <c r="X5" s="72"/>
      <c r="AA5" s="72"/>
      <c r="AD5" s="67"/>
      <c r="AE5" s="71"/>
      <c r="AF5" s="71"/>
      <c r="AG5" s="83" t="s">
        <v>22</v>
      </c>
      <c r="AH5" s="30"/>
      <c r="AI5" s="30"/>
      <c r="AJ5" s="31"/>
      <c r="AK5" s="45"/>
      <c r="AL5" s="1"/>
    </row>
    <row r="6" spans="1:42" ht="16.2" thickBot="1">
      <c r="C6" s="68" t="s">
        <v>18</v>
      </c>
      <c r="F6" s="68" t="s">
        <v>57</v>
      </c>
      <c r="I6" s="68" t="s">
        <v>71</v>
      </c>
      <c r="L6" s="68" t="s">
        <v>11</v>
      </c>
      <c r="O6" s="68" t="s">
        <v>70</v>
      </c>
      <c r="R6" s="68" t="s">
        <v>12</v>
      </c>
      <c r="U6" s="68" t="s">
        <v>69</v>
      </c>
      <c r="X6" s="68" t="s">
        <v>14</v>
      </c>
      <c r="AA6" s="68" t="s">
        <v>67</v>
      </c>
      <c r="AD6" s="67"/>
      <c r="AE6" s="67"/>
      <c r="AF6" s="67"/>
      <c r="AG6" s="84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>
      <c r="A7" s="8" t="s">
        <v>6</v>
      </c>
      <c r="B7" s="14" t="s">
        <v>7</v>
      </c>
      <c r="C7" s="76"/>
      <c r="D7" s="76"/>
      <c r="E7" s="77" t="s">
        <v>1</v>
      </c>
      <c r="F7" s="76"/>
      <c r="G7" s="76"/>
      <c r="H7" s="77" t="s">
        <v>1</v>
      </c>
      <c r="I7" s="76"/>
      <c r="J7" s="76"/>
      <c r="K7" s="77" t="s">
        <v>1</v>
      </c>
      <c r="L7" s="76"/>
      <c r="M7" s="76"/>
      <c r="N7" s="77" t="s">
        <v>1</v>
      </c>
      <c r="O7" s="76"/>
      <c r="P7" s="76"/>
      <c r="Q7" s="77" t="s">
        <v>1</v>
      </c>
      <c r="R7" s="76"/>
      <c r="S7" s="76"/>
      <c r="T7" s="77" t="s">
        <v>1</v>
      </c>
      <c r="U7" s="76"/>
      <c r="V7" s="76"/>
      <c r="W7" s="77" t="s">
        <v>1</v>
      </c>
      <c r="X7" s="76"/>
      <c r="Y7" s="76"/>
      <c r="Z7" s="77" t="s">
        <v>1</v>
      </c>
      <c r="AA7" s="76"/>
      <c r="AB7" s="76"/>
      <c r="AD7" s="78"/>
      <c r="AE7" s="78"/>
      <c r="AF7" s="79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65</v>
      </c>
      <c r="AM7" s="38"/>
      <c r="AN7" s="34"/>
      <c r="AO7" s="39" t="s">
        <v>19</v>
      </c>
      <c r="AP7" s="77" t="s">
        <v>1</v>
      </c>
    </row>
    <row r="8" spans="1:42" ht="24.9" customHeight="1" thickBot="1">
      <c r="A8" s="29">
        <f t="shared" ref="A8" si="0">AK8</f>
        <v>1</v>
      </c>
      <c r="B8" s="21" t="s">
        <v>85</v>
      </c>
      <c r="C8" s="17" t="s">
        <v>2</v>
      </c>
      <c r="D8" s="18" t="s">
        <v>74</v>
      </c>
      <c r="E8" s="19">
        <f t="shared" ref="E8" si="1">IF(OR(EXACT($C$7,C8)*(EXACT($D$7,D8)))=TRUE,$AO$9,IF(($D$7-$C$7=D8-C8),$AO$8,IF(OR(EXACT($C$7&gt;$D$7,C8&gt;D8)*EXACT($C$7=$D$7,C8=D8)*EXACT($C$7&lt;$D$7,C8&lt;D8)),$AO$7,0)))</f>
        <v>0</v>
      </c>
      <c r="F8" s="17" t="s">
        <v>19</v>
      </c>
      <c r="G8" s="18" t="s">
        <v>2</v>
      </c>
      <c r="H8" s="19">
        <f t="shared" ref="H8" si="2">IF(OR(EXACT($F$7,F8)*(EXACT($G$7,G8)))=TRUE,$AO$9,IF(($G$7-$F$7=G8-F8),$AO$8,IF(OR(EXACT($F$7&gt;$G$7,F8&gt;G8)*EXACT($F$7=$G$7,F8=G8)*EXACT($F$7&lt;$G$7,F8&lt;G8)),$AO$7,0)))</f>
        <v>0</v>
      </c>
      <c r="I8" s="17" t="s">
        <v>74</v>
      </c>
      <c r="J8" s="18" t="s">
        <v>19</v>
      </c>
      <c r="K8" s="19">
        <f t="shared" ref="K8" si="3">IF(OR(EXACT($I$7,I8)*(EXACT($J$7,J8)))=TRUE,$AO$9,IF(($J$7-$I$7=J8-I8),$AO$8,IF(OR(EXACT($I$7&gt;$J$7,I8&gt;J8)*EXACT($I$7=$J$7,I8=J8)*EXACT($I$7&lt;$J$7,I8&lt;J8)),$AO$7,0)))</f>
        <v>0</v>
      </c>
      <c r="L8" s="17" t="s">
        <v>74</v>
      </c>
      <c r="M8" s="18" t="s">
        <v>74</v>
      </c>
      <c r="N8" s="85">
        <f>IF(OR(EXACT($L$7,L8)*(EXACT($M$7,M8)))=TRUE,$AO$9,IF(($M$7-$L$7=M8-L8),$AO$8,IF(OR(EXACT($L$7&gt;$M$7,L8&gt;M8)*EXACT($L$7=$M$7,L8=M8)*EXACT($L$7&lt;$M$7,L8&lt;M8)),$AO$7,0)))*2*2</f>
        <v>12</v>
      </c>
      <c r="O8" s="17" t="s">
        <v>19</v>
      </c>
      <c r="P8" s="18" t="s">
        <v>74</v>
      </c>
      <c r="Q8" s="19">
        <f t="shared" ref="Q8" si="4">IF(OR(EXACT($O$7,O8)*(EXACT($P$7,P8)))=TRUE,$AO$9,IF(($P$7-$O$7=P8-O8),$AO$8,IF(OR(EXACT($O$7&gt;$P$7,O8&gt;P8)*EXACT($O$7=$P$7,O8=P8)*EXACT($O$7&lt;$P$7,O8&lt;P8)),$AO$7,0)))</f>
        <v>0</v>
      </c>
      <c r="R8" s="17" t="s">
        <v>19</v>
      </c>
      <c r="S8" s="18" t="s">
        <v>74</v>
      </c>
      <c r="T8" s="19">
        <f t="shared" ref="T8" si="5">IF(OR(EXACT($R$7,R8)*(EXACT($S$7,S8)))=TRUE,$AO$9,IF(($S$7-$R$7=S8-R8),$AO$8,IF(OR(EXACT($R$7&gt;$S$7,R8&gt;S8)*EXACT($R$7=$S$7,R8=S8)*EXACT($R$7&lt;$S$7,R8&lt;S8)),$AO$7,0)))</f>
        <v>0</v>
      </c>
      <c r="U8" s="17" t="s">
        <v>19</v>
      </c>
      <c r="V8" s="18" t="s">
        <v>19</v>
      </c>
      <c r="W8" s="66" t="str">
        <f t="shared" ref="W8:W27" si="6">IF(OR(EXACT($U$7,U8)*(EXACT($V$7,V8)))=TRUE,$AO$9,IF(($V$7-$U$7=V8-U8),$AO$8,IF(OR(EXACT($U$7&gt;$V$7,U8&gt;V8)*EXACT($U$7=$V$7,U8=V8)*EXACT($U$7&lt;$V$7,U8&lt;V8)),$AO$7,0)))</f>
        <v>3</v>
      </c>
      <c r="X8" s="17" t="s">
        <v>74</v>
      </c>
      <c r="Y8" s="18" t="s">
        <v>74</v>
      </c>
      <c r="Z8" s="19" t="str">
        <f t="shared" ref="Z8" si="7">IF(OR(EXACT($X$7,X8)*(EXACT($Y$7,Y8)))=TRUE,$AO$9,IF(($Y$7-$X$7=Y8-X8),$AO$8,IF(OR(EXACT($X$7&gt;$Y$7,X8&gt;Y8)*EXACT($X$7=$Y$7,X8=Y8)*EXACT($X$7&lt;$Y$7,X8&lt;Y8)),$AO$7,0)))</f>
        <v>3</v>
      </c>
      <c r="AA8" s="17" t="s">
        <v>2</v>
      </c>
      <c r="AB8" s="18" t="s">
        <v>74</v>
      </c>
      <c r="AD8" s="20"/>
      <c r="AE8" s="18"/>
      <c r="AF8" s="19"/>
      <c r="AG8" s="21">
        <f t="shared" ref="AG8:AG27" si="8">E8+H8+K8+N8+Q8+T8+W8+Z8+AP8+AF8</f>
        <v>18</v>
      </c>
      <c r="AH8" s="22">
        <f>'28.Spieltag'!AJ8</f>
        <v>349</v>
      </c>
      <c r="AI8" s="29">
        <f>'28.Spieltag'!AK8</f>
        <v>2</v>
      </c>
      <c r="AJ8" s="24">
        <f t="shared" ref="AJ8" si="9">AG8+AH8</f>
        <v>367</v>
      </c>
      <c r="AK8" s="25">
        <f t="shared" ref="AK8:AK27" si="10">RANK(AJ8,$AJ$8:$AJ$27)</f>
        <v>1</v>
      </c>
      <c r="AL8" s="40" t="s">
        <v>66</v>
      </c>
      <c r="AM8" s="41"/>
      <c r="AN8" s="41"/>
      <c r="AO8" s="42" t="s">
        <v>2</v>
      </c>
      <c r="AP8" s="19">
        <f>IF(OR(EXACT($AA$7,AA8)*(EXACT($AB$7,AB8)))=TRUE,$AO$9,IF(($AB$7-$AA$7=AB8-AA8),$AO$8,IF(OR(EXACT($AA$7&gt;$AB$7,AA8&gt;AB8)*EXACT($AA$7=$AB$7,AA8=AB8)*EXACT($AA$7&lt;$AB$7,AA8&lt;AB8)),$AO$7,0)))</f>
        <v>0</v>
      </c>
    </row>
    <row r="9" spans="1:42" ht="24.9" customHeight="1" thickBot="1">
      <c r="A9" s="29">
        <f t="shared" ref="A9:A26" si="11">AK9</f>
        <v>16</v>
      </c>
      <c r="B9" s="21" t="s">
        <v>90</v>
      </c>
      <c r="C9" s="17"/>
      <c r="D9" s="18"/>
      <c r="E9" s="19"/>
      <c r="F9" s="17"/>
      <c r="G9" s="18"/>
      <c r="H9" s="19"/>
      <c r="I9" s="17"/>
      <c r="J9" s="18"/>
      <c r="K9" s="19"/>
      <c r="L9" s="17"/>
      <c r="M9" s="18"/>
      <c r="N9" s="85"/>
      <c r="O9" s="17"/>
      <c r="P9" s="18"/>
      <c r="Q9" s="19"/>
      <c r="R9" s="17"/>
      <c r="S9" s="18"/>
      <c r="T9" s="19"/>
      <c r="U9" s="17"/>
      <c r="V9" s="18"/>
      <c r="W9" s="66"/>
      <c r="X9" s="17"/>
      <c r="Y9" s="18"/>
      <c r="Z9" s="19"/>
      <c r="AA9" s="17"/>
      <c r="AB9" s="18"/>
      <c r="AD9" s="28"/>
      <c r="AE9" s="26"/>
      <c r="AF9" s="19"/>
      <c r="AG9" s="21">
        <f t="shared" si="8"/>
        <v>0</v>
      </c>
      <c r="AH9" s="22">
        <f>'28.Spieltag'!AJ9</f>
        <v>278</v>
      </c>
      <c r="AI9" s="29">
        <f>'28.Spieltag'!AK9</f>
        <v>16</v>
      </c>
      <c r="AJ9" s="24">
        <f t="shared" ref="AJ9:AJ25" si="12">AG9+AH9</f>
        <v>278</v>
      </c>
      <c r="AK9" s="25">
        <f t="shared" si="10"/>
        <v>16</v>
      </c>
      <c r="AL9" s="37" t="s">
        <v>23</v>
      </c>
      <c r="AM9" s="34"/>
      <c r="AN9" s="43"/>
      <c r="AO9" s="44" t="s">
        <v>20</v>
      </c>
      <c r="AP9" s="19"/>
    </row>
    <row r="10" spans="1:42" ht="24.9" customHeight="1" thickBot="1">
      <c r="A10" s="29">
        <f t="shared" si="11"/>
        <v>8</v>
      </c>
      <c r="B10" s="21" t="s">
        <v>95</v>
      </c>
      <c r="C10" s="17" t="s">
        <v>19</v>
      </c>
      <c r="D10" s="18" t="s">
        <v>76</v>
      </c>
      <c r="E10" s="85">
        <f>IF(OR(EXACT($C$7,C10)*(EXACT($D$7,D10)))=TRUE,$AO$9,IF(($D$7-$C$7=D10-C10),$AO$8,IF(OR(EXACT($C$7&gt;$D$7,C10&gt;D10)*EXACT($C$7=$D$7,C10=D10)*EXACT($C$7&lt;$D$7,C10&lt;D10)),$AO$7,0)))*2</f>
        <v>0</v>
      </c>
      <c r="F10" s="17" t="s">
        <v>74</v>
      </c>
      <c r="G10" s="18" t="s">
        <v>19</v>
      </c>
      <c r="H10" s="19">
        <f t="shared" ref="H10:H27" si="13">IF(OR(EXACT($F$7,F10)*(EXACT($G$7,G10)))=TRUE,$AO$9,IF(($G$7-$F$7=G10-F10),$AO$8,IF(OR(EXACT($F$7&gt;$G$7,F10&gt;G10)*EXACT($F$7=$G$7,F10=G10)*EXACT($F$7&lt;$G$7,F10&lt;G10)),$AO$7,0)))</f>
        <v>0</v>
      </c>
      <c r="I10" s="17" t="s">
        <v>19</v>
      </c>
      <c r="J10" s="18" t="s">
        <v>74</v>
      </c>
      <c r="K10" s="19">
        <f t="shared" ref="K10:K27" si="14">IF(OR(EXACT($I$7,I10)*(EXACT($J$7,J10)))=TRUE,$AO$9,IF(($J$7-$I$7=J10-I10),$AO$8,IF(OR(EXACT($I$7&gt;$J$7,I10&gt;J10)*EXACT($I$7=$J$7,I10=J10)*EXACT($I$7&lt;$J$7,I10&lt;J10)),$AO$7,0)))</f>
        <v>0</v>
      </c>
      <c r="L10" s="17" t="s">
        <v>19</v>
      </c>
      <c r="M10" s="18" t="s">
        <v>74</v>
      </c>
      <c r="N10" s="19">
        <f>IF(OR(EXACT($L$7,L10)*(EXACT($M$7,M10)))=TRUE,$AO$9,IF(($M$7-$L$7=M10-L10),$AO$8,IF(OR(EXACT($L$7&gt;$M$7,L10&gt;M10)*EXACT($L$7=$M$7,L10=M10)*EXACT($L$7&lt;$M$7,L10&lt;M10)),$AO$7,0)))*2</f>
        <v>0</v>
      </c>
      <c r="O10" s="17" t="s">
        <v>19</v>
      </c>
      <c r="P10" s="18" t="s">
        <v>19</v>
      </c>
      <c r="Q10" s="19" t="str">
        <f t="shared" ref="Q10:Q27" si="15">IF(OR(EXACT($O$7,O10)*(EXACT($P$7,P10)))=TRUE,$AO$9,IF(($P$7-$O$7=P10-O10),$AO$8,IF(OR(EXACT($O$7&gt;$P$7,O10&gt;P10)*EXACT($O$7=$P$7,O10=P10)*EXACT($O$7&lt;$P$7,O10&lt;P10)),$AO$7,0)))</f>
        <v>3</v>
      </c>
      <c r="R10" s="17" t="s">
        <v>74</v>
      </c>
      <c r="S10" s="18" t="s">
        <v>19</v>
      </c>
      <c r="T10" s="19">
        <f t="shared" ref="T10:T27" si="16">IF(OR(EXACT($R$7,R10)*(EXACT($S$7,S10)))=TRUE,$AO$9,IF(($S$7-$R$7=S10-R10),$AO$8,IF(OR(EXACT($R$7&gt;$S$7,R10&gt;S10)*EXACT($R$7=$S$7,R10=S10)*EXACT($R$7&lt;$S$7,R10&lt;S10)),$AO$7,0)))</f>
        <v>0</v>
      </c>
      <c r="U10" s="17" t="s">
        <v>19</v>
      </c>
      <c r="V10" s="18" t="s">
        <v>74</v>
      </c>
      <c r="W10" s="66">
        <f t="shared" si="6"/>
        <v>0</v>
      </c>
      <c r="X10" s="17" t="s">
        <v>19</v>
      </c>
      <c r="Y10" s="18" t="s">
        <v>74</v>
      </c>
      <c r="Z10" s="19">
        <f t="shared" ref="Z10:Z27" si="17">IF(OR(EXACT($X$7,X10)*(EXACT($Y$7,Y10)))=TRUE,$AO$9,IF(($Y$7-$X$7=Y10-X10),$AO$8,IF(OR(EXACT($X$7&gt;$Y$7,X10&gt;Y10)*EXACT($X$7=$Y$7,X10=Y10)*EXACT($X$7&lt;$Y$7,X10&lt;Y10)),$AO$7,0)))</f>
        <v>0</v>
      </c>
      <c r="AA10" s="17" t="s">
        <v>74</v>
      </c>
      <c r="AB10" s="18" t="s">
        <v>74</v>
      </c>
      <c r="AD10" s="28"/>
      <c r="AE10" s="26"/>
      <c r="AF10" s="19"/>
      <c r="AG10" s="21">
        <f t="shared" si="8"/>
        <v>6</v>
      </c>
      <c r="AH10" s="22">
        <f>'28.Spieltag'!AJ10</f>
        <v>328</v>
      </c>
      <c r="AI10" s="29">
        <f>'28.Spieltag'!AK10</f>
        <v>8</v>
      </c>
      <c r="AJ10" s="24">
        <f t="shared" si="12"/>
        <v>334</v>
      </c>
      <c r="AK10" s="25">
        <f t="shared" si="10"/>
        <v>8</v>
      </c>
      <c r="AL10" s="80"/>
      <c r="AM10" s="81"/>
      <c r="AN10" s="81"/>
      <c r="AO10" s="82"/>
      <c r="AP10" s="19" t="str">
        <f>IF(OR(EXACT($AA$7,AA10)*(EXACT($AB$7,AB10)))=TRUE,$AO$9,IF(($AB$7-$AA$7=AB10-AA10),$AO$8,IF(OR(EXACT($AA$7&gt;$AB$7,AA10&gt;AB10)*EXACT($AA$7=$AB$7,AA10=AB10)*EXACT($AA$7&lt;$AB$7,AA10&lt;AB10)),$AO$7,0)))</f>
        <v>3</v>
      </c>
    </row>
    <row r="11" spans="1:42" ht="24.9" customHeight="1" thickBot="1">
      <c r="A11" s="29">
        <f t="shared" si="11"/>
        <v>10</v>
      </c>
      <c r="B11" s="21" t="s">
        <v>98</v>
      </c>
      <c r="C11" s="17" t="s">
        <v>2</v>
      </c>
      <c r="D11" s="18" t="s">
        <v>19</v>
      </c>
      <c r="E11" s="19">
        <f t="shared" ref="E11:E27" si="18">IF(OR(EXACT($C$7,C11)*(EXACT($D$7,D11)))=TRUE,$AO$9,IF(($D$7-$C$7=D11-C11),$AO$8,IF(OR(EXACT($C$7&gt;$D$7,C11&gt;D11)*EXACT($C$7=$D$7,C11=D11)*EXACT($C$7&lt;$D$7,C11&lt;D11)),$AO$7,0)))</f>
        <v>0</v>
      </c>
      <c r="F11" s="17" t="s">
        <v>2</v>
      </c>
      <c r="G11" s="18" t="s">
        <v>74</v>
      </c>
      <c r="H11" s="19">
        <f t="shared" si="13"/>
        <v>0</v>
      </c>
      <c r="I11" s="17" t="s">
        <v>19</v>
      </c>
      <c r="J11" s="18" t="s">
        <v>19</v>
      </c>
      <c r="K11" s="19" t="str">
        <f t="shared" si="14"/>
        <v>3</v>
      </c>
      <c r="L11" s="17" t="s">
        <v>74</v>
      </c>
      <c r="M11" s="18" t="s">
        <v>19</v>
      </c>
      <c r="N11" s="85">
        <f t="shared" ref="N11:N27" si="19">IF(OR(EXACT($L$7,L11)*(EXACT($M$7,M11)))=TRUE,$AO$9,IF(($M$7-$L$7=M11-L11),$AO$8,IF(OR(EXACT($L$7&gt;$M$7,L11&gt;M11)*EXACT($L$7=$M$7,L11=M11)*EXACT($L$7&lt;$M$7,L11&lt;M11)),$AO$7,0)))*2*2</f>
        <v>0</v>
      </c>
      <c r="O11" s="17" t="s">
        <v>19</v>
      </c>
      <c r="P11" s="18" t="s">
        <v>74</v>
      </c>
      <c r="Q11" s="19">
        <f t="shared" si="15"/>
        <v>0</v>
      </c>
      <c r="R11" s="17" t="s">
        <v>74</v>
      </c>
      <c r="S11" s="18" t="s">
        <v>2</v>
      </c>
      <c r="T11" s="19">
        <f t="shared" si="16"/>
        <v>0</v>
      </c>
      <c r="U11" s="17" t="s">
        <v>19</v>
      </c>
      <c r="V11" s="18" t="s">
        <v>74</v>
      </c>
      <c r="W11" s="66">
        <f t="shared" si="6"/>
        <v>0</v>
      </c>
      <c r="X11" s="17" t="s">
        <v>19</v>
      </c>
      <c r="Y11" s="18" t="s">
        <v>76</v>
      </c>
      <c r="Z11" s="19">
        <f t="shared" si="17"/>
        <v>0</v>
      </c>
      <c r="AA11" s="17" t="s">
        <v>19</v>
      </c>
      <c r="AB11" s="18" t="s">
        <v>74</v>
      </c>
      <c r="AD11" s="28"/>
      <c r="AE11" s="26"/>
      <c r="AF11" s="19"/>
      <c r="AG11" s="21">
        <f t="shared" si="8"/>
        <v>3</v>
      </c>
      <c r="AH11" s="22">
        <f>'28.Spieltag'!AJ11</f>
        <v>313</v>
      </c>
      <c r="AI11" s="29">
        <f>'28.Spieltag'!AK11</f>
        <v>10</v>
      </c>
      <c r="AJ11" s="24">
        <f t="shared" si="12"/>
        <v>316</v>
      </c>
      <c r="AK11" s="25">
        <f t="shared" si="10"/>
        <v>10</v>
      </c>
      <c r="AL11" s="1"/>
      <c r="AP11" s="19">
        <f>IF(OR(EXACT($AA$7,AA11)*(EXACT($AB$7,AB11)))=TRUE,$AO$9,IF(($AB$7-$AA$7=AB11-AA11),$AO$8,IF(OR(EXACT($AA$7&gt;$AB$7,AA11&gt;AB11)*EXACT($AA$7=$AB$7,AA11=AB11)*EXACT($AA$7&lt;$AB$7,AA11&lt;AB11)),$AO$7,0)))</f>
        <v>0</v>
      </c>
    </row>
    <row r="12" spans="1:42" ht="24.9" customHeight="1" thickBot="1">
      <c r="A12" s="29">
        <f t="shared" si="11"/>
        <v>4</v>
      </c>
      <c r="B12" s="21" t="s">
        <v>88</v>
      </c>
      <c r="C12" s="17" t="s">
        <v>2</v>
      </c>
      <c r="D12" s="18" t="s">
        <v>74</v>
      </c>
      <c r="E12" s="19">
        <f t="shared" si="18"/>
        <v>0</v>
      </c>
      <c r="F12" s="17" t="s">
        <v>19</v>
      </c>
      <c r="G12" s="18" t="s">
        <v>19</v>
      </c>
      <c r="H12" s="19" t="str">
        <f t="shared" si="13"/>
        <v>3</v>
      </c>
      <c r="I12" s="17" t="s">
        <v>19</v>
      </c>
      <c r="J12" s="18" t="s">
        <v>76</v>
      </c>
      <c r="K12" s="19">
        <f t="shared" si="14"/>
        <v>0</v>
      </c>
      <c r="L12" s="17" t="s">
        <v>74</v>
      </c>
      <c r="M12" s="18" t="s">
        <v>74</v>
      </c>
      <c r="N12" s="19">
        <f>IF(OR(EXACT($L$7,L12)*(EXACT($M$7,M12)))=TRUE,$AO$9,IF(($M$7-$L$7=M12-L12),$AO$8,IF(OR(EXACT($L$7&gt;$M$7,L12&gt;M12)*EXACT($L$7=$M$7,L12=M12)*EXACT($L$7&lt;$M$7,L12&lt;M12)),$AO$7,0)))*2</f>
        <v>6</v>
      </c>
      <c r="O12" s="17" t="s">
        <v>74</v>
      </c>
      <c r="P12" s="18" t="s">
        <v>74</v>
      </c>
      <c r="Q12" s="19" t="str">
        <f t="shared" si="15"/>
        <v>3</v>
      </c>
      <c r="R12" s="17" t="s">
        <v>74</v>
      </c>
      <c r="S12" s="18" t="s">
        <v>19</v>
      </c>
      <c r="T12" s="19">
        <f t="shared" si="16"/>
        <v>0</v>
      </c>
      <c r="U12" s="17" t="s">
        <v>19</v>
      </c>
      <c r="V12" s="18" t="s">
        <v>74</v>
      </c>
      <c r="W12" s="66">
        <f t="shared" si="6"/>
        <v>0</v>
      </c>
      <c r="X12" s="17" t="s">
        <v>2</v>
      </c>
      <c r="Y12" s="18" t="s">
        <v>74</v>
      </c>
      <c r="Z12" s="19">
        <f t="shared" si="17"/>
        <v>0</v>
      </c>
      <c r="AA12" s="17" t="s">
        <v>74</v>
      </c>
      <c r="AB12" s="18" t="s">
        <v>2</v>
      </c>
      <c r="AD12" s="28"/>
      <c r="AE12" s="26"/>
      <c r="AF12" s="19"/>
      <c r="AG12" s="21">
        <f t="shared" si="8"/>
        <v>12</v>
      </c>
      <c r="AH12" s="22">
        <f>'28.Spieltag'!AJ12</f>
        <v>346</v>
      </c>
      <c r="AI12" s="29">
        <f>'28.Spieltag'!AK12</f>
        <v>4</v>
      </c>
      <c r="AJ12" s="24">
        <f t="shared" si="12"/>
        <v>358</v>
      </c>
      <c r="AK12" s="25">
        <f t="shared" si="10"/>
        <v>4</v>
      </c>
      <c r="AL12" s="1"/>
      <c r="AP12" s="85">
        <f>IF(OR(EXACT($AA$7,AA12)*(EXACT($AB$7,AB12)))=TRUE,$AO$9,IF(($AB$7-$AA$7=AB12-AA12),$AO$8,IF(OR(EXACT($AA$7&gt;$AB$7,AA12&gt;AB12)*EXACT($AA$7=$AB$7,AA12=AB12)*EXACT($AA$7&lt;$AB$7,AA12&lt;AB12)),$AO$7,0)))*2</f>
        <v>0</v>
      </c>
    </row>
    <row r="13" spans="1:42" ht="24.9" customHeight="1" thickBot="1">
      <c r="A13" s="29">
        <f t="shared" si="11"/>
        <v>9</v>
      </c>
      <c r="B13" s="21" t="s">
        <v>75</v>
      </c>
      <c r="C13" s="17" t="s">
        <v>2</v>
      </c>
      <c r="D13" s="18" t="s">
        <v>74</v>
      </c>
      <c r="E13" s="19">
        <f t="shared" si="18"/>
        <v>0</v>
      </c>
      <c r="F13" s="17" t="s">
        <v>74</v>
      </c>
      <c r="G13" s="18" t="s">
        <v>19</v>
      </c>
      <c r="H13" s="19">
        <f t="shared" si="13"/>
        <v>0</v>
      </c>
      <c r="I13" s="17" t="s">
        <v>19</v>
      </c>
      <c r="J13" s="18" t="s">
        <v>74</v>
      </c>
      <c r="K13" s="19">
        <f t="shared" si="14"/>
        <v>0</v>
      </c>
      <c r="L13" s="17" t="s">
        <v>74</v>
      </c>
      <c r="M13" s="18" t="s">
        <v>19</v>
      </c>
      <c r="N13" s="85">
        <f t="shared" si="19"/>
        <v>0</v>
      </c>
      <c r="O13" s="17" t="s">
        <v>19</v>
      </c>
      <c r="P13" s="18" t="s">
        <v>74</v>
      </c>
      <c r="Q13" s="19">
        <f t="shared" si="15"/>
        <v>0</v>
      </c>
      <c r="R13" s="17" t="s">
        <v>19</v>
      </c>
      <c r="S13" s="18" t="s">
        <v>74</v>
      </c>
      <c r="T13" s="19">
        <f t="shared" si="16"/>
        <v>0</v>
      </c>
      <c r="U13" s="17" t="s">
        <v>2</v>
      </c>
      <c r="V13" s="18" t="s">
        <v>76</v>
      </c>
      <c r="W13" s="66">
        <f t="shared" si="6"/>
        <v>0</v>
      </c>
      <c r="X13" s="17" t="s">
        <v>2</v>
      </c>
      <c r="Y13" s="18" t="s">
        <v>74</v>
      </c>
      <c r="Z13" s="19">
        <f t="shared" si="17"/>
        <v>0</v>
      </c>
      <c r="AA13" s="17" t="s">
        <v>19</v>
      </c>
      <c r="AB13" s="18" t="s">
        <v>74</v>
      </c>
      <c r="AD13" s="27"/>
      <c r="AE13" s="26"/>
      <c r="AF13" s="19"/>
      <c r="AG13" s="21">
        <f t="shared" si="8"/>
        <v>0</v>
      </c>
      <c r="AH13" s="22">
        <f>'28.Spieltag'!AJ13</f>
        <v>331</v>
      </c>
      <c r="AI13" s="29">
        <f>'28.Spieltag'!AK13</f>
        <v>7</v>
      </c>
      <c r="AJ13" s="24">
        <f t="shared" si="12"/>
        <v>331</v>
      </c>
      <c r="AK13" s="25">
        <f t="shared" si="10"/>
        <v>9</v>
      </c>
      <c r="AL13" s="1"/>
      <c r="AP13" s="19">
        <f>IF(OR(EXACT($AA$7,AA13)*(EXACT($AB$7,AB13)))=TRUE,$AO$9,IF(($AB$7-$AA$7=AB13-AA13),$AO$8,IF(OR(EXACT($AA$7&gt;$AB$7,AA13&gt;AB13)*EXACT($AA$7=$AB$7,AA13=AB13)*EXACT($AA$7&lt;$AB$7,AA13&lt;AB13)),$AO$7,0)))</f>
        <v>0</v>
      </c>
    </row>
    <row r="14" spans="1:42" ht="24.9" customHeight="1" thickBot="1">
      <c r="A14" s="29">
        <f t="shared" si="11"/>
        <v>5</v>
      </c>
      <c r="B14" s="21" t="s">
        <v>93</v>
      </c>
      <c r="C14" s="17" t="s">
        <v>19</v>
      </c>
      <c r="D14" s="18" t="s">
        <v>76</v>
      </c>
      <c r="E14" s="19">
        <f t="shared" si="18"/>
        <v>0</v>
      </c>
      <c r="F14" s="17" t="s">
        <v>74</v>
      </c>
      <c r="G14" s="18" t="s">
        <v>2</v>
      </c>
      <c r="H14" s="19">
        <f t="shared" si="13"/>
        <v>0</v>
      </c>
      <c r="I14" s="17" t="s">
        <v>19</v>
      </c>
      <c r="J14" s="18" t="s">
        <v>74</v>
      </c>
      <c r="K14" s="19">
        <f t="shared" si="14"/>
        <v>0</v>
      </c>
      <c r="L14" s="17" t="s">
        <v>74</v>
      </c>
      <c r="M14" s="18" t="s">
        <v>19</v>
      </c>
      <c r="N14" s="85">
        <f t="shared" si="19"/>
        <v>0</v>
      </c>
      <c r="O14" s="17" t="s">
        <v>74</v>
      </c>
      <c r="P14" s="18" t="s">
        <v>74</v>
      </c>
      <c r="Q14" s="19" t="str">
        <f t="shared" si="15"/>
        <v>3</v>
      </c>
      <c r="R14" s="17" t="s">
        <v>19</v>
      </c>
      <c r="S14" s="18" t="s">
        <v>19</v>
      </c>
      <c r="T14" s="19" t="str">
        <f t="shared" si="16"/>
        <v>3</v>
      </c>
      <c r="U14" s="17" t="s">
        <v>2</v>
      </c>
      <c r="V14" s="18" t="s">
        <v>74</v>
      </c>
      <c r="W14" s="66">
        <f t="shared" si="6"/>
        <v>0</v>
      </c>
      <c r="X14" s="17" t="s">
        <v>19</v>
      </c>
      <c r="Y14" s="18" t="s">
        <v>76</v>
      </c>
      <c r="Z14" s="19">
        <f t="shared" si="17"/>
        <v>0</v>
      </c>
      <c r="AA14" s="17" t="s">
        <v>19</v>
      </c>
      <c r="AB14" s="18" t="s">
        <v>74</v>
      </c>
      <c r="AD14" s="28"/>
      <c r="AE14" s="26"/>
      <c r="AF14" s="19"/>
      <c r="AG14" s="21">
        <f t="shared" si="8"/>
        <v>6</v>
      </c>
      <c r="AH14" s="22">
        <f>'28.Spieltag'!AJ14</f>
        <v>342</v>
      </c>
      <c r="AI14" s="29">
        <f>'28.Spieltag'!AK14</f>
        <v>5</v>
      </c>
      <c r="AJ14" s="24">
        <f t="shared" si="12"/>
        <v>348</v>
      </c>
      <c r="AK14" s="25">
        <f t="shared" si="10"/>
        <v>5</v>
      </c>
      <c r="AL14" s="1"/>
      <c r="AP14" s="19">
        <f>IF(OR(EXACT($AA$7,AA14)*(EXACT($AB$7,AB14)))=TRUE,$AO$9,IF(($AB$7-$AA$7=AB14-AA14),$AO$8,IF(OR(EXACT($AA$7&gt;$AB$7,AA14&gt;AB14)*EXACT($AA$7=$AB$7,AA14=AB14)*EXACT($AA$7&lt;$AB$7,AA14&lt;AB14)),$AO$7,0)))</f>
        <v>0</v>
      </c>
    </row>
    <row r="15" spans="1:42" ht="24.9" customHeight="1" thickBot="1">
      <c r="A15" s="29">
        <f t="shared" si="11"/>
        <v>13</v>
      </c>
      <c r="B15" s="21" t="s">
        <v>81</v>
      </c>
      <c r="C15" s="17" t="s">
        <v>19</v>
      </c>
      <c r="D15" s="18" t="s">
        <v>76</v>
      </c>
      <c r="E15" s="19">
        <f t="shared" si="18"/>
        <v>0</v>
      </c>
      <c r="F15" s="17" t="s">
        <v>19</v>
      </c>
      <c r="G15" s="18" t="s">
        <v>74</v>
      </c>
      <c r="H15" s="19">
        <f t="shared" si="13"/>
        <v>0</v>
      </c>
      <c r="I15" s="17" t="s">
        <v>19</v>
      </c>
      <c r="J15" s="18" t="s">
        <v>76</v>
      </c>
      <c r="K15" s="19">
        <f t="shared" si="14"/>
        <v>0</v>
      </c>
      <c r="L15" s="17" t="s">
        <v>74</v>
      </c>
      <c r="M15" s="18" t="s">
        <v>19</v>
      </c>
      <c r="N15" s="85">
        <f t="shared" si="19"/>
        <v>0</v>
      </c>
      <c r="O15" s="17" t="s">
        <v>74</v>
      </c>
      <c r="P15" s="18" t="s">
        <v>74</v>
      </c>
      <c r="Q15" s="19" t="str">
        <f t="shared" si="15"/>
        <v>3</v>
      </c>
      <c r="R15" s="17" t="s">
        <v>76</v>
      </c>
      <c r="S15" s="18" t="s">
        <v>19</v>
      </c>
      <c r="T15" s="19">
        <f t="shared" si="16"/>
        <v>0</v>
      </c>
      <c r="U15" s="17" t="s">
        <v>19</v>
      </c>
      <c r="V15" s="18" t="s">
        <v>76</v>
      </c>
      <c r="W15" s="66">
        <f t="shared" si="6"/>
        <v>0</v>
      </c>
      <c r="X15" s="17" t="s">
        <v>19</v>
      </c>
      <c r="Y15" s="18" t="s">
        <v>76</v>
      </c>
      <c r="Z15" s="19">
        <f t="shared" si="17"/>
        <v>0</v>
      </c>
      <c r="AA15" s="17" t="s">
        <v>74</v>
      </c>
      <c r="AB15" s="18" t="s">
        <v>19</v>
      </c>
      <c r="AD15" s="28"/>
      <c r="AE15" s="26"/>
      <c r="AF15" s="19"/>
      <c r="AG15" s="21">
        <f t="shared" si="8"/>
        <v>3</v>
      </c>
      <c r="AH15" s="22">
        <f>'28.Spieltag'!AJ15</f>
        <v>304</v>
      </c>
      <c r="AI15" s="29">
        <f>'28.Spieltag'!AK15</f>
        <v>12</v>
      </c>
      <c r="AJ15" s="24">
        <f t="shared" si="12"/>
        <v>307</v>
      </c>
      <c r="AK15" s="25">
        <f t="shared" si="10"/>
        <v>13</v>
      </c>
      <c r="AL15" s="1"/>
      <c r="AP15" s="19">
        <f>IF(OR(EXACT($AA$7,AA15)*(EXACT($AB$7,AB15)))=TRUE,$AO$9,IF(($AB$7-$AA$7=AB15-AA15),$AO$8,IF(OR(EXACT($AA$7&gt;$AB$7,AA15&gt;AB15)*EXACT($AA$7=$AB$7,AA15=AB15)*EXACT($AA$7&lt;$AB$7,AA15&lt;AB15)),$AO$7,0)))</f>
        <v>0</v>
      </c>
    </row>
    <row r="16" spans="1:42" ht="24.9" customHeight="1" thickBot="1">
      <c r="A16" s="29">
        <f t="shared" si="11"/>
        <v>2</v>
      </c>
      <c r="B16" s="21" t="s">
        <v>87</v>
      </c>
      <c r="C16" s="17" t="s">
        <v>2</v>
      </c>
      <c r="D16" s="18" t="s">
        <v>76</v>
      </c>
      <c r="E16" s="19">
        <f t="shared" si="18"/>
        <v>0</v>
      </c>
      <c r="F16" s="17" t="s">
        <v>19</v>
      </c>
      <c r="G16" s="18" t="s">
        <v>19</v>
      </c>
      <c r="H16" s="19" t="str">
        <f t="shared" si="13"/>
        <v>3</v>
      </c>
      <c r="I16" s="17" t="s">
        <v>19</v>
      </c>
      <c r="J16" s="18" t="s">
        <v>74</v>
      </c>
      <c r="K16" s="19">
        <f t="shared" si="14"/>
        <v>0</v>
      </c>
      <c r="L16" s="17" t="s">
        <v>74</v>
      </c>
      <c r="M16" s="18" t="s">
        <v>74</v>
      </c>
      <c r="N16" s="85">
        <f t="shared" si="19"/>
        <v>12</v>
      </c>
      <c r="O16" s="17" t="s">
        <v>74</v>
      </c>
      <c r="P16" s="18" t="s">
        <v>19</v>
      </c>
      <c r="Q16" s="19">
        <f t="shared" si="15"/>
        <v>0</v>
      </c>
      <c r="R16" s="17" t="s">
        <v>74</v>
      </c>
      <c r="S16" s="18" t="s">
        <v>19</v>
      </c>
      <c r="T16" s="19">
        <f t="shared" si="16"/>
        <v>0</v>
      </c>
      <c r="U16" s="17"/>
      <c r="V16" s="18"/>
      <c r="W16" s="66"/>
      <c r="X16" s="17" t="s">
        <v>2</v>
      </c>
      <c r="Y16" s="18" t="s">
        <v>74</v>
      </c>
      <c r="Z16" s="19">
        <f t="shared" si="17"/>
        <v>0</v>
      </c>
      <c r="AA16" s="17" t="s">
        <v>74</v>
      </c>
      <c r="AB16" s="18" t="s">
        <v>19</v>
      </c>
      <c r="AD16" s="28"/>
      <c r="AE16" s="26"/>
      <c r="AF16" s="19"/>
      <c r="AG16" s="21">
        <f t="shared" si="8"/>
        <v>15</v>
      </c>
      <c r="AH16" s="22">
        <f>'28.Spieltag'!AJ16</f>
        <v>349</v>
      </c>
      <c r="AI16" s="29">
        <f>'28.Spieltag'!AK16</f>
        <v>2</v>
      </c>
      <c r="AJ16" s="24">
        <f t="shared" si="12"/>
        <v>364</v>
      </c>
      <c r="AK16" s="25">
        <f t="shared" si="10"/>
        <v>2</v>
      </c>
      <c r="AL16" s="1"/>
      <c r="AP16" s="19">
        <f>IF(OR(EXACT($AA$7,AA16)*(EXACT($AB$7,AB16)))=TRUE,$AO$9,IF(($AB$7-$AA$7=AB16-AA16),$AO$8,IF(OR(EXACT($AA$7&gt;$AB$7,AA16&gt;AB16)*EXACT($AA$7=$AB$7,AA16=AB16)*EXACT($AA$7&lt;$AB$7,AA16&lt;AB16)),$AO$7,0)))</f>
        <v>0</v>
      </c>
    </row>
    <row r="17" spans="1:42" ht="24.9" customHeight="1" thickBot="1">
      <c r="A17" s="29">
        <f t="shared" si="11"/>
        <v>17</v>
      </c>
      <c r="B17" s="21" t="s">
        <v>80</v>
      </c>
      <c r="C17" s="17" t="s">
        <v>19</v>
      </c>
      <c r="D17" s="18" t="s">
        <v>76</v>
      </c>
      <c r="E17" s="19">
        <f t="shared" si="18"/>
        <v>0</v>
      </c>
      <c r="F17" s="17" t="s">
        <v>19</v>
      </c>
      <c r="G17" s="18" t="s">
        <v>19</v>
      </c>
      <c r="H17" s="19" t="str">
        <f t="shared" si="13"/>
        <v>3</v>
      </c>
      <c r="I17" s="17" t="s">
        <v>19</v>
      </c>
      <c r="J17" s="18" t="s">
        <v>19</v>
      </c>
      <c r="K17" s="19" t="str">
        <f t="shared" si="14"/>
        <v>3</v>
      </c>
      <c r="L17" s="17" t="s">
        <v>76</v>
      </c>
      <c r="M17" s="18" t="s">
        <v>74</v>
      </c>
      <c r="N17" s="85">
        <f t="shared" si="19"/>
        <v>0</v>
      </c>
      <c r="O17" s="17" t="s">
        <v>2</v>
      </c>
      <c r="P17" s="18" t="s">
        <v>74</v>
      </c>
      <c r="Q17" s="19">
        <f t="shared" si="15"/>
        <v>0</v>
      </c>
      <c r="R17" s="17" t="s">
        <v>77</v>
      </c>
      <c r="S17" s="18" t="s">
        <v>19</v>
      </c>
      <c r="T17" s="19">
        <f t="shared" si="16"/>
        <v>0</v>
      </c>
      <c r="U17" s="17" t="s">
        <v>19</v>
      </c>
      <c r="V17" s="18" t="s">
        <v>76</v>
      </c>
      <c r="W17" s="66">
        <f t="shared" si="6"/>
        <v>0</v>
      </c>
      <c r="X17" s="17" t="s">
        <v>19</v>
      </c>
      <c r="Y17" s="18" t="s">
        <v>74</v>
      </c>
      <c r="Z17" s="19">
        <f t="shared" si="17"/>
        <v>0</v>
      </c>
      <c r="AA17" s="17" t="s">
        <v>74</v>
      </c>
      <c r="AB17" s="18" t="s">
        <v>76</v>
      </c>
      <c r="AD17" s="28"/>
      <c r="AE17" s="26"/>
      <c r="AF17" s="19"/>
      <c r="AG17" s="21">
        <f t="shared" si="8"/>
        <v>6</v>
      </c>
      <c r="AH17" s="22">
        <f>'28.Spieltag'!AJ17</f>
        <v>269</v>
      </c>
      <c r="AI17" s="29">
        <f>'28.Spieltag'!AK17</f>
        <v>17</v>
      </c>
      <c r="AJ17" s="24">
        <f t="shared" si="12"/>
        <v>275</v>
      </c>
      <c r="AK17" s="25">
        <f t="shared" si="10"/>
        <v>17</v>
      </c>
      <c r="AL17" s="1"/>
      <c r="AP17" s="19">
        <f>IF(OR(EXACT($AA$7,AA17)*(EXACT($AB$7,AB17)))=TRUE,$AO$9,IF(($AB$7-$AA$7=AB17-AA17),$AO$8,IF(OR(EXACT($AA$7&gt;$AB$7,AA17&gt;AB17)*EXACT($AA$7=$AB$7,AA17=AB17)*EXACT($AA$7&lt;$AB$7,AA17&lt;AB17)),$AO$7,0)))</f>
        <v>0</v>
      </c>
    </row>
    <row r="18" spans="1:42" ht="24.9" customHeight="1" thickBot="1">
      <c r="A18" s="29">
        <f t="shared" si="11"/>
        <v>19</v>
      </c>
      <c r="B18" s="21" t="s">
        <v>84</v>
      </c>
      <c r="C18" s="17"/>
      <c r="D18" s="18"/>
      <c r="E18" s="19"/>
      <c r="F18" s="17"/>
      <c r="G18" s="18"/>
      <c r="H18" s="19"/>
      <c r="I18" s="17"/>
      <c r="J18" s="18"/>
      <c r="K18" s="19"/>
      <c r="L18" s="17"/>
      <c r="M18" s="18"/>
      <c r="N18" s="85"/>
      <c r="O18" s="17"/>
      <c r="P18" s="18"/>
      <c r="Q18" s="19"/>
      <c r="R18" s="17"/>
      <c r="S18" s="18"/>
      <c r="T18" s="19"/>
      <c r="U18" s="17"/>
      <c r="V18" s="18"/>
      <c r="W18" s="66"/>
      <c r="X18" s="17"/>
      <c r="Y18" s="18"/>
      <c r="Z18" s="19"/>
      <c r="AA18" s="17"/>
      <c r="AB18" s="18"/>
      <c r="AD18" s="28"/>
      <c r="AE18" s="26"/>
      <c r="AF18" s="19"/>
      <c r="AG18" s="21">
        <f t="shared" si="8"/>
        <v>0</v>
      </c>
      <c r="AH18" s="22">
        <f>'28.Spieltag'!AJ18</f>
        <v>188</v>
      </c>
      <c r="AI18" s="29">
        <f>'28.Spieltag'!AK18</f>
        <v>19</v>
      </c>
      <c r="AJ18" s="24">
        <f t="shared" si="12"/>
        <v>188</v>
      </c>
      <c r="AK18" s="25">
        <f t="shared" si="10"/>
        <v>19</v>
      </c>
      <c r="AL18" s="1"/>
      <c r="AP18" s="19"/>
    </row>
    <row r="19" spans="1:42" ht="24.9" customHeight="1" thickBot="1">
      <c r="A19" s="29">
        <f t="shared" si="11"/>
        <v>11</v>
      </c>
      <c r="B19" s="21" t="s">
        <v>89</v>
      </c>
      <c r="C19" s="17" t="s">
        <v>2</v>
      </c>
      <c r="D19" s="18" t="s">
        <v>74</v>
      </c>
      <c r="E19" s="19">
        <f t="shared" si="18"/>
        <v>0</v>
      </c>
      <c r="F19" s="17" t="s">
        <v>74</v>
      </c>
      <c r="G19" s="18" t="s">
        <v>19</v>
      </c>
      <c r="H19" s="19">
        <f t="shared" si="13"/>
        <v>0</v>
      </c>
      <c r="I19" s="17" t="s">
        <v>74</v>
      </c>
      <c r="J19" s="18" t="s">
        <v>76</v>
      </c>
      <c r="K19" s="19">
        <f t="shared" si="14"/>
        <v>0</v>
      </c>
      <c r="L19" s="17" t="s">
        <v>74</v>
      </c>
      <c r="M19" s="18" t="s">
        <v>19</v>
      </c>
      <c r="N19" s="85">
        <f t="shared" si="19"/>
        <v>0</v>
      </c>
      <c r="O19" s="17" t="s">
        <v>19</v>
      </c>
      <c r="P19" s="18" t="s">
        <v>74</v>
      </c>
      <c r="Q19" s="19">
        <f t="shared" si="15"/>
        <v>0</v>
      </c>
      <c r="R19" s="17" t="s">
        <v>76</v>
      </c>
      <c r="S19" s="18" t="s">
        <v>74</v>
      </c>
      <c r="T19" s="19">
        <f t="shared" si="16"/>
        <v>0</v>
      </c>
      <c r="U19" s="17" t="s">
        <v>77</v>
      </c>
      <c r="V19" s="18" t="s">
        <v>76</v>
      </c>
      <c r="W19" s="66">
        <f t="shared" si="6"/>
        <v>0</v>
      </c>
      <c r="X19" s="17" t="s">
        <v>2</v>
      </c>
      <c r="Y19" s="18" t="s">
        <v>74</v>
      </c>
      <c r="Z19" s="19">
        <f t="shared" si="17"/>
        <v>0</v>
      </c>
      <c r="AA19" s="17" t="s">
        <v>74</v>
      </c>
      <c r="AB19" s="18" t="s">
        <v>74</v>
      </c>
      <c r="AD19" s="28"/>
      <c r="AE19" s="26"/>
      <c r="AF19" s="19"/>
      <c r="AG19" s="21">
        <f t="shared" si="8"/>
        <v>3</v>
      </c>
      <c r="AH19" s="22">
        <f>'28.Spieltag'!AJ19</f>
        <v>306</v>
      </c>
      <c r="AI19" s="29">
        <f>'28.Spieltag'!AK19</f>
        <v>11</v>
      </c>
      <c r="AJ19" s="24">
        <f t="shared" si="12"/>
        <v>309</v>
      </c>
      <c r="AK19" s="25">
        <f t="shared" si="10"/>
        <v>11</v>
      </c>
      <c r="AL19" s="1"/>
      <c r="AP19" s="19" t="str">
        <f>IF(OR(EXACT($AA$7,AA19)*(EXACT($AB$7,AB19)))=TRUE,$AO$9,IF(($AB$7-$AA$7=AB19-AA19),$AO$8,IF(OR(EXACT($AA$7&gt;$AB$7,AA19&gt;AB19)*EXACT($AA$7=$AB$7,AA19=AB19)*EXACT($AA$7&lt;$AB$7,AA19&lt;AB19)),$AO$7,0)))</f>
        <v>3</v>
      </c>
    </row>
    <row r="20" spans="1:42" ht="24.9" customHeight="1" thickBot="1">
      <c r="A20" s="29">
        <f t="shared" si="11"/>
        <v>11</v>
      </c>
      <c r="B20" s="21" t="s">
        <v>83</v>
      </c>
      <c r="C20" s="17" t="s">
        <v>74</v>
      </c>
      <c r="D20" s="18" t="s">
        <v>76</v>
      </c>
      <c r="E20" s="19">
        <f t="shared" si="18"/>
        <v>0</v>
      </c>
      <c r="F20" s="17" t="s">
        <v>74</v>
      </c>
      <c r="G20" s="18" t="s">
        <v>74</v>
      </c>
      <c r="H20" s="19" t="str">
        <f t="shared" si="13"/>
        <v>3</v>
      </c>
      <c r="I20" s="17" t="s">
        <v>19</v>
      </c>
      <c r="J20" s="18" t="s">
        <v>74</v>
      </c>
      <c r="K20" s="19">
        <f t="shared" si="14"/>
        <v>0</v>
      </c>
      <c r="L20" s="17" t="s">
        <v>76</v>
      </c>
      <c r="M20" s="18" t="s">
        <v>2</v>
      </c>
      <c r="N20" s="85">
        <f t="shared" si="19"/>
        <v>0</v>
      </c>
      <c r="O20" s="17" t="s">
        <v>74</v>
      </c>
      <c r="P20" s="18" t="s">
        <v>19</v>
      </c>
      <c r="Q20" s="19">
        <f t="shared" si="15"/>
        <v>0</v>
      </c>
      <c r="R20" s="17" t="s">
        <v>74</v>
      </c>
      <c r="S20" s="18" t="s">
        <v>74</v>
      </c>
      <c r="T20" s="19" t="str">
        <f t="shared" si="16"/>
        <v>3</v>
      </c>
      <c r="U20" s="17" t="s">
        <v>20</v>
      </c>
      <c r="V20" s="18" t="s">
        <v>76</v>
      </c>
      <c r="W20" s="66">
        <f t="shared" si="6"/>
        <v>0</v>
      </c>
      <c r="X20" s="17" t="s">
        <v>74</v>
      </c>
      <c r="Y20" s="18" t="s">
        <v>76</v>
      </c>
      <c r="Z20" s="19">
        <f t="shared" si="17"/>
        <v>0</v>
      </c>
      <c r="AA20" s="17" t="s">
        <v>76</v>
      </c>
      <c r="AB20" s="18" t="s">
        <v>76</v>
      </c>
      <c r="AD20" s="28"/>
      <c r="AE20" s="26"/>
      <c r="AF20" s="19"/>
      <c r="AG20" s="21">
        <f t="shared" si="8"/>
        <v>9</v>
      </c>
      <c r="AH20" s="22">
        <f>'28.Spieltag'!AJ20</f>
        <v>300</v>
      </c>
      <c r="AI20" s="29">
        <f>'28.Spieltag'!AK20</f>
        <v>13</v>
      </c>
      <c r="AJ20" s="24">
        <f t="shared" si="12"/>
        <v>309</v>
      </c>
      <c r="AK20" s="25">
        <f t="shared" si="10"/>
        <v>11</v>
      </c>
      <c r="AL20" s="1"/>
      <c r="AP20" s="19" t="str">
        <f>IF(OR(EXACT($AA$7,AA20)*(EXACT($AB$7,AB20)))=TRUE,$AO$9,IF(($AB$7-$AA$7=AB20-AA20),$AO$8,IF(OR(EXACT($AA$7&gt;$AB$7,AA20&gt;AB20)*EXACT($AA$7=$AB$7,AA20=AB20)*EXACT($AA$7&lt;$AB$7,AA20&lt;AB20)),$AO$7,0)))</f>
        <v>3</v>
      </c>
    </row>
    <row r="21" spans="1:42" ht="24.9" customHeight="1" thickBot="1">
      <c r="A21" s="29">
        <f t="shared" si="11"/>
        <v>6</v>
      </c>
      <c r="B21" s="21" t="s">
        <v>86</v>
      </c>
      <c r="C21" s="17" t="s">
        <v>19</v>
      </c>
      <c r="D21" s="18" t="s">
        <v>74</v>
      </c>
      <c r="E21" s="19">
        <f t="shared" si="18"/>
        <v>0</v>
      </c>
      <c r="F21" s="17" t="s">
        <v>74</v>
      </c>
      <c r="G21" s="18" t="s">
        <v>74</v>
      </c>
      <c r="H21" s="19" t="str">
        <f t="shared" si="13"/>
        <v>3</v>
      </c>
      <c r="I21" s="17" t="s">
        <v>19</v>
      </c>
      <c r="J21" s="18" t="s">
        <v>74</v>
      </c>
      <c r="K21" s="19">
        <f t="shared" si="14"/>
        <v>0</v>
      </c>
      <c r="L21" s="17" t="s">
        <v>74</v>
      </c>
      <c r="M21" s="18" t="s">
        <v>19</v>
      </c>
      <c r="N21" s="85">
        <f t="shared" si="19"/>
        <v>0</v>
      </c>
      <c r="O21" s="17" t="s">
        <v>74</v>
      </c>
      <c r="P21" s="18" t="s">
        <v>74</v>
      </c>
      <c r="Q21" s="19" t="str">
        <f t="shared" si="15"/>
        <v>3</v>
      </c>
      <c r="R21" s="17" t="s">
        <v>19</v>
      </c>
      <c r="S21" s="18" t="s">
        <v>74</v>
      </c>
      <c r="T21" s="19">
        <f t="shared" si="16"/>
        <v>0</v>
      </c>
      <c r="U21" s="17" t="s">
        <v>19</v>
      </c>
      <c r="V21" s="18" t="s">
        <v>76</v>
      </c>
      <c r="W21" s="66">
        <f t="shared" si="6"/>
        <v>0</v>
      </c>
      <c r="X21" s="17" t="s">
        <v>2</v>
      </c>
      <c r="Y21" s="18" t="s">
        <v>74</v>
      </c>
      <c r="Z21" s="19">
        <f t="shared" si="17"/>
        <v>0</v>
      </c>
      <c r="AA21" s="17" t="s">
        <v>19</v>
      </c>
      <c r="AB21" s="18" t="s">
        <v>74</v>
      </c>
      <c r="AD21" s="28"/>
      <c r="AE21" s="26"/>
      <c r="AF21" s="19"/>
      <c r="AG21" s="21">
        <f t="shared" si="8"/>
        <v>6</v>
      </c>
      <c r="AH21" s="22">
        <f>'28.Spieltag'!AJ21</f>
        <v>338</v>
      </c>
      <c r="AI21" s="29">
        <f>'28.Spieltag'!AK21</f>
        <v>6</v>
      </c>
      <c r="AJ21" s="24">
        <f t="shared" si="12"/>
        <v>344</v>
      </c>
      <c r="AK21" s="25">
        <f t="shared" si="10"/>
        <v>6</v>
      </c>
      <c r="AL21" s="1"/>
      <c r="AP21" s="19">
        <f>IF(OR(EXACT($AA$7,AA21)*(EXACT($AB$7,AB21)))=TRUE,$AO$9,IF(($AB$7-$AA$7=AB21-AA21),$AO$8,IF(OR(EXACT($AA$7&gt;$AB$7,AA21&gt;AB21)*EXACT($AA$7=$AB$7,AA21=AB21)*EXACT($AA$7&lt;$AB$7,AA21&lt;AB21)),$AO$7,0)))</f>
        <v>0</v>
      </c>
    </row>
    <row r="22" spans="1:42" ht="24.9" customHeight="1" thickBot="1">
      <c r="A22" s="29">
        <f t="shared" si="11"/>
        <v>15</v>
      </c>
      <c r="B22" s="21" t="s">
        <v>96</v>
      </c>
      <c r="C22" s="17" t="s">
        <v>2</v>
      </c>
      <c r="D22" s="18" t="s">
        <v>74</v>
      </c>
      <c r="E22" s="19">
        <f t="shared" si="18"/>
        <v>0</v>
      </c>
      <c r="F22" s="17" t="s">
        <v>19</v>
      </c>
      <c r="G22" s="18" t="s">
        <v>74</v>
      </c>
      <c r="H22" s="19">
        <f t="shared" si="13"/>
        <v>0</v>
      </c>
      <c r="I22" s="17" t="s">
        <v>74</v>
      </c>
      <c r="J22" s="18" t="s">
        <v>76</v>
      </c>
      <c r="K22" s="19">
        <f t="shared" si="14"/>
        <v>0</v>
      </c>
      <c r="L22" s="17" t="s">
        <v>76</v>
      </c>
      <c r="M22" s="18" t="s">
        <v>19</v>
      </c>
      <c r="N22" s="85">
        <f t="shared" si="19"/>
        <v>0</v>
      </c>
      <c r="O22" s="17" t="s">
        <v>19</v>
      </c>
      <c r="P22" s="18" t="s">
        <v>74</v>
      </c>
      <c r="Q22" s="19">
        <f t="shared" si="15"/>
        <v>0</v>
      </c>
      <c r="R22" s="17" t="s">
        <v>74</v>
      </c>
      <c r="S22" s="18" t="s">
        <v>74</v>
      </c>
      <c r="T22" s="19" t="str">
        <f t="shared" si="16"/>
        <v>3</v>
      </c>
      <c r="U22" s="17" t="s">
        <v>74</v>
      </c>
      <c r="V22" s="18" t="s">
        <v>76</v>
      </c>
      <c r="W22" s="66">
        <f t="shared" si="6"/>
        <v>0</v>
      </c>
      <c r="X22" s="17" t="s">
        <v>2</v>
      </c>
      <c r="Y22" s="18" t="s">
        <v>74</v>
      </c>
      <c r="Z22" s="19">
        <f t="shared" si="17"/>
        <v>0</v>
      </c>
      <c r="AA22" s="17" t="s">
        <v>76</v>
      </c>
      <c r="AB22" s="18" t="s">
        <v>76</v>
      </c>
      <c r="AD22" s="28"/>
      <c r="AE22" s="26"/>
      <c r="AF22" s="19"/>
      <c r="AG22" s="21">
        <f t="shared" si="8"/>
        <v>6</v>
      </c>
      <c r="AH22" s="22">
        <f>'28.Spieltag'!AJ22</f>
        <v>280</v>
      </c>
      <c r="AI22" s="29">
        <f>'28.Spieltag'!AK22</f>
        <v>15</v>
      </c>
      <c r="AJ22" s="24">
        <f t="shared" si="12"/>
        <v>286</v>
      </c>
      <c r="AK22" s="25">
        <f t="shared" si="10"/>
        <v>15</v>
      </c>
      <c r="AL22" s="1"/>
      <c r="AP22" s="19" t="str">
        <f>IF(OR(EXACT($AA$7,AA22)*(EXACT($AB$7,AB22)))=TRUE,$AO$9,IF(($AB$7-$AA$7=AB22-AA22),$AO$8,IF(OR(EXACT($AA$7&gt;$AB$7,AA22&gt;AB22)*EXACT($AA$7=$AB$7,AA22=AB22)*EXACT($AA$7&lt;$AB$7,AA22&lt;AB22)),$AO$7,0)))</f>
        <v>3</v>
      </c>
    </row>
    <row r="23" spans="1:42" ht="24.9" customHeight="1" thickBot="1">
      <c r="A23" s="29">
        <f t="shared" si="11"/>
        <v>18</v>
      </c>
      <c r="B23" s="21" t="s">
        <v>94</v>
      </c>
      <c r="C23" s="17"/>
      <c r="D23" s="18"/>
      <c r="E23" s="19"/>
      <c r="F23" s="17"/>
      <c r="G23" s="18"/>
      <c r="H23" s="19"/>
      <c r="I23" s="17"/>
      <c r="J23" s="18"/>
      <c r="K23" s="19"/>
      <c r="L23" s="17"/>
      <c r="M23" s="18"/>
      <c r="N23" s="85"/>
      <c r="O23" s="17"/>
      <c r="P23" s="18"/>
      <c r="Q23" s="19"/>
      <c r="R23" s="17"/>
      <c r="S23" s="18"/>
      <c r="T23" s="19"/>
      <c r="U23" s="17"/>
      <c r="V23" s="18"/>
      <c r="W23" s="66"/>
      <c r="X23" s="17"/>
      <c r="Y23" s="18"/>
      <c r="Z23" s="19"/>
      <c r="AA23" s="17"/>
      <c r="AB23" s="18"/>
      <c r="AD23" s="28"/>
      <c r="AE23" s="26"/>
      <c r="AF23" s="19"/>
      <c r="AG23" s="21">
        <f t="shared" si="8"/>
        <v>0</v>
      </c>
      <c r="AH23" s="22">
        <f>'28.Spieltag'!AJ23</f>
        <v>230</v>
      </c>
      <c r="AI23" s="29">
        <f>'28.Spieltag'!AK23</f>
        <v>18</v>
      </c>
      <c r="AJ23" s="24">
        <f t="shared" si="12"/>
        <v>230</v>
      </c>
      <c r="AK23" s="25">
        <f t="shared" si="10"/>
        <v>18</v>
      </c>
      <c r="AL23" s="1"/>
      <c r="AP23" s="19"/>
    </row>
    <row r="24" spans="1:42" ht="24.9" customHeight="1" thickBot="1">
      <c r="A24" s="29">
        <f t="shared" si="11"/>
        <v>20</v>
      </c>
      <c r="B24" s="21" t="s">
        <v>92</v>
      </c>
      <c r="C24" s="17"/>
      <c r="D24" s="18"/>
      <c r="E24" s="19"/>
      <c r="F24" s="17"/>
      <c r="G24" s="18"/>
      <c r="H24" s="19"/>
      <c r="I24" s="17"/>
      <c r="J24" s="18"/>
      <c r="K24" s="19"/>
      <c r="L24" s="17"/>
      <c r="M24" s="18"/>
      <c r="N24" s="85"/>
      <c r="O24" s="17"/>
      <c r="P24" s="18"/>
      <c r="Q24" s="19"/>
      <c r="R24" s="17"/>
      <c r="S24" s="18"/>
      <c r="T24" s="19"/>
      <c r="U24" s="17"/>
      <c r="V24" s="18"/>
      <c r="W24" s="66"/>
      <c r="X24" s="17"/>
      <c r="Y24" s="18"/>
      <c r="Z24" s="19"/>
      <c r="AA24" s="17"/>
      <c r="AB24" s="18"/>
      <c r="AD24" s="28"/>
      <c r="AE24" s="26"/>
      <c r="AF24" s="19"/>
      <c r="AG24" s="21">
        <f t="shared" si="8"/>
        <v>0</v>
      </c>
      <c r="AH24" s="22">
        <f>'28.Spieltag'!AJ24</f>
        <v>147</v>
      </c>
      <c r="AI24" s="29">
        <f>'28.Spieltag'!AK24</f>
        <v>20</v>
      </c>
      <c r="AJ24" s="24">
        <f t="shared" si="12"/>
        <v>147</v>
      </c>
      <c r="AK24" s="25">
        <f t="shared" si="10"/>
        <v>20</v>
      </c>
      <c r="AL24" s="1"/>
      <c r="AP24" s="19"/>
    </row>
    <row r="25" spans="1:42" ht="24.9" customHeight="1" thickBot="1">
      <c r="A25" s="29">
        <f t="shared" si="11"/>
        <v>7</v>
      </c>
      <c r="B25" s="21" t="s">
        <v>78</v>
      </c>
      <c r="C25" s="17" t="s">
        <v>2</v>
      </c>
      <c r="D25" s="18" t="s">
        <v>76</v>
      </c>
      <c r="E25" s="19">
        <f t="shared" si="18"/>
        <v>0</v>
      </c>
      <c r="F25" s="17" t="s">
        <v>74</v>
      </c>
      <c r="G25" s="18" t="s">
        <v>19</v>
      </c>
      <c r="H25" s="19">
        <f t="shared" si="13"/>
        <v>0</v>
      </c>
      <c r="I25" s="17" t="s">
        <v>76</v>
      </c>
      <c r="J25" s="18" t="s">
        <v>76</v>
      </c>
      <c r="K25" s="19" t="str">
        <f t="shared" si="14"/>
        <v>3</v>
      </c>
      <c r="L25" s="17" t="s">
        <v>76</v>
      </c>
      <c r="M25" s="18" t="s">
        <v>74</v>
      </c>
      <c r="N25" s="85">
        <f t="shared" si="19"/>
        <v>0</v>
      </c>
      <c r="O25" s="17" t="s">
        <v>19</v>
      </c>
      <c r="P25" s="18" t="s">
        <v>19</v>
      </c>
      <c r="Q25" s="19" t="str">
        <f t="shared" si="15"/>
        <v>3</v>
      </c>
      <c r="R25" s="17" t="s">
        <v>19</v>
      </c>
      <c r="S25" s="18" t="s">
        <v>74</v>
      </c>
      <c r="T25" s="19">
        <f t="shared" si="16"/>
        <v>0</v>
      </c>
      <c r="U25" s="17" t="s">
        <v>2</v>
      </c>
      <c r="V25" s="18" t="s">
        <v>74</v>
      </c>
      <c r="W25" s="66">
        <f t="shared" si="6"/>
        <v>0</v>
      </c>
      <c r="X25" s="17" t="s">
        <v>19</v>
      </c>
      <c r="Y25" s="18" t="s">
        <v>76</v>
      </c>
      <c r="Z25" s="19">
        <f t="shared" si="17"/>
        <v>0</v>
      </c>
      <c r="AA25" s="17" t="s">
        <v>74</v>
      </c>
      <c r="AB25" s="18" t="s">
        <v>74</v>
      </c>
      <c r="AD25" s="28"/>
      <c r="AE25" s="26"/>
      <c r="AF25" s="19"/>
      <c r="AG25" s="21">
        <f t="shared" si="8"/>
        <v>9</v>
      </c>
      <c r="AH25" s="22">
        <f>'28.Spieltag'!AJ25</f>
        <v>326</v>
      </c>
      <c r="AI25" s="29">
        <f>'28.Spieltag'!AK25</f>
        <v>9</v>
      </c>
      <c r="AJ25" s="24">
        <f t="shared" si="12"/>
        <v>335</v>
      </c>
      <c r="AK25" s="25">
        <f t="shared" si="10"/>
        <v>7</v>
      </c>
      <c r="AL25" s="1"/>
      <c r="AP25" s="19" t="str">
        <f>IF(OR(EXACT($AA$7,AA25)*(EXACT($AB$7,AB25)))=TRUE,$AO$9,IF(($AB$7-$AA$7=AB25-AA25),$AO$8,IF(OR(EXACT($AA$7&gt;$AB$7,AA25&gt;AB25)*EXACT($AA$7=$AB$7,AA25=AB25)*EXACT($AA$7&lt;$AB$7,AA25&lt;AB25)),$AO$7,0)))</f>
        <v>3</v>
      </c>
    </row>
    <row r="26" spans="1:42" ht="28.2" customHeight="1" thickBot="1">
      <c r="A26" s="29">
        <f t="shared" si="11"/>
        <v>14</v>
      </c>
      <c r="B26" s="21" t="s">
        <v>82</v>
      </c>
      <c r="C26" s="17" t="s">
        <v>2</v>
      </c>
      <c r="D26" s="18" t="s">
        <v>76</v>
      </c>
      <c r="E26" s="19">
        <f t="shared" si="18"/>
        <v>0</v>
      </c>
      <c r="F26" s="17" t="s">
        <v>74</v>
      </c>
      <c r="G26" s="18" t="s">
        <v>74</v>
      </c>
      <c r="H26" s="19" t="str">
        <f t="shared" si="13"/>
        <v>3</v>
      </c>
      <c r="I26" s="17" t="s">
        <v>19</v>
      </c>
      <c r="J26" s="18" t="s">
        <v>74</v>
      </c>
      <c r="K26" s="19">
        <f t="shared" si="14"/>
        <v>0</v>
      </c>
      <c r="L26" s="17" t="s">
        <v>76</v>
      </c>
      <c r="M26" s="18" t="s">
        <v>19</v>
      </c>
      <c r="N26" s="85">
        <f t="shared" si="19"/>
        <v>0</v>
      </c>
      <c r="O26" s="17" t="s">
        <v>19</v>
      </c>
      <c r="P26" s="18" t="s">
        <v>74</v>
      </c>
      <c r="Q26" s="19">
        <f t="shared" si="15"/>
        <v>0</v>
      </c>
      <c r="R26" s="17" t="s">
        <v>74</v>
      </c>
      <c r="S26" s="18" t="s">
        <v>19</v>
      </c>
      <c r="T26" s="19">
        <f t="shared" si="16"/>
        <v>0</v>
      </c>
      <c r="U26" s="17" t="s">
        <v>19</v>
      </c>
      <c r="V26" s="18" t="s">
        <v>76</v>
      </c>
      <c r="W26" s="66">
        <f t="shared" si="6"/>
        <v>0</v>
      </c>
      <c r="X26" s="17" t="s">
        <v>2</v>
      </c>
      <c r="Y26" s="18" t="s">
        <v>76</v>
      </c>
      <c r="Z26" s="19">
        <f t="shared" si="17"/>
        <v>0</v>
      </c>
      <c r="AA26" s="17" t="s">
        <v>74</v>
      </c>
      <c r="AB26" s="18" t="s">
        <v>74</v>
      </c>
      <c r="AD26" s="28"/>
      <c r="AE26" s="26"/>
      <c r="AF26" s="19"/>
      <c r="AG26" s="21">
        <f t="shared" si="8"/>
        <v>6</v>
      </c>
      <c r="AH26" s="22">
        <f>'28.Spieltag'!AJ26</f>
        <v>289</v>
      </c>
      <c r="AI26" s="29">
        <f>'28.Spieltag'!AK26</f>
        <v>14</v>
      </c>
      <c r="AJ26" s="24">
        <f t="shared" ref="AJ26" si="20">AG26+AH26</f>
        <v>295</v>
      </c>
      <c r="AK26" s="25">
        <f t="shared" si="10"/>
        <v>14</v>
      </c>
      <c r="AL26" s="1"/>
      <c r="AP26" s="19" t="str">
        <f>IF(OR(EXACT($AA$7,AA26)*(EXACT($AB$7,AB26)))=TRUE,$AO$9,IF(($AB$7-$AA$7=AB26-AA26),$AO$8,IF(OR(EXACT($AA$7&gt;$AB$7,AA26&gt;AB26)*EXACT($AA$7=$AB$7,AA26=AB26)*EXACT($AA$7&lt;$AB$7,AA26&lt;AB26)),$AO$7,0)))</f>
        <v>3</v>
      </c>
    </row>
    <row r="27" spans="1:42" ht="28.2" customHeight="1" thickBot="1">
      <c r="A27" s="29">
        <f t="shared" ref="A27" si="21">AK27</f>
        <v>3</v>
      </c>
      <c r="B27" s="21" t="s">
        <v>73</v>
      </c>
      <c r="C27" s="17" t="s">
        <v>2</v>
      </c>
      <c r="D27" s="18" t="s">
        <v>74</v>
      </c>
      <c r="E27" s="19">
        <f t="shared" si="18"/>
        <v>0</v>
      </c>
      <c r="F27" s="17" t="s">
        <v>74</v>
      </c>
      <c r="G27" s="18" t="s">
        <v>19</v>
      </c>
      <c r="H27" s="19">
        <f t="shared" si="13"/>
        <v>0</v>
      </c>
      <c r="I27" s="17" t="s">
        <v>19</v>
      </c>
      <c r="J27" s="18" t="s">
        <v>74</v>
      </c>
      <c r="K27" s="19">
        <f t="shared" si="14"/>
        <v>0</v>
      </c>
      <c r="L27" s="17" t="s">
        <v>74</v>
      </c>
      <c r="M27" s="18" t="s">
        <v>19</v>
      </c>
      <c r="N27" s="85">
        <f t="shared" si="19"/>
        <v>0</v>
      </c>
      <c r="O27" s="17" t="s">
        <v>19</v>
      </c>
      <c r="P27" s="18" t="s">
        <v>74</v>
      </c>
      <c r="Q27" s="19">
        <f t="shared" si="15"/>
        <v>0</v>
      </c>
      <c r="R27" s="17" t="s">
        <v>74</v>
      </c>
      <c r="S27" s="18" t="s">
        <v>2</v>
      </c>
      <c r="T27" s="19">
        <f t="shared" si="16"/>
        <v>0</v>
      </c>
      <c r="U27" s="17" t="s">
        <v>2</v>
      </c>
      <c r="V27" s="18" t="s">
        <v>76</v>
      </c>
      <c r="W27" s="66">
        <f t="shared" si="6"/>
        <v>0</v>
      </c>
      <c r="X27" s="17" t="s">
        <v>2</v>
      </c>
      <c r="Y27" s="18" t="s">
        <v>74</v>
      </c>
      <c r="Z27" s="19">
        <f t="shared" si="17"/>
        <v>0</v>
      </c>
      <c r="AA27" s="17" t="s">
        <v>19</v>
      </c>
      <c r="AB27" s="18" t="s">
        <v>74</v>
      </c>
      <c r="AD27" s="28"/>
      <c r="AE27" s="26"/>
      <c r="AF27" s="19"/>
      <c r="AG27" s="21">
        <f t="shared" si="8"/>
        <v>0</v>
      </c>
      <c r="AH27" s="22">
        <f>'28.Spieltag'!AJ27</f>
        <v>361</v>
      </c>
      <c r="AI27" s="29">
        <f>'28.Spieltag'!AK27</f>
        <v>1</v>
      </c>
      <c r="AJ27" s="24">
        <f t="shared" ref="AJ27" si="22">AG27+AH27</f>
        <v>361</v>
      </c>
      <c r="AK27" s="25">
        <f t="shared" si="10"/>
        <v>3</v>
      </c>
      <c r="AL27" s="1"/>
      <c r="AP27" s="19">
        <f>IF(OR(EXACT($AA$7,AA27)*(EXACT($AB$7,AB27)))=TRUE,$AO$9,IF(($AB$7-$AA$7=AB27-AA27),$AO$8,IF(OR(EXACT($AA$7&gt;$AB$7,AA27&gt;AB27)*EXACT($AA$7=$AB$7,AA27=AB27)*EXACT($AA$7&lt;$AB$7,AA27&lt;AB27)),$AO$7,0)))</f>
        <v>0</v>
      </c>
    </row>
    <row r="28" spans="1:42" ht="28.2" customHeight="1">
      <c r="AL28" s="1"/>
    </row>
    <row r="29" spans="1:42" ht="28.2" customHeight="1">
      <c r="AL29" s="1"/>
    </row>
    <row r="30" spans="1:42" ht="28.2" customHeight="1">
      <c r="AL30" s="1"/>
    </row>
  </sheetData>
  <sortState xmlns:xlrd2="http://schemas.microsoft.com/office/spreadsheetml/2017/richdata2" ref="A8:AK25">
    <sortCondition ref="A8:A25"/>
  </sortState>
  <phoneticPr fontId="0" type="noConversion"/>
  <conditionalFormatting sqref="L5 U5 F4:F5 I5:I6 C4:C5 O4:O6 R4:R6 X4:X6 AA5:AA6">
    <cfRule type="cellIs" dxfId="30" priority="14" operator="equal">
      <formula>"Schalke 04"</formula>
    </cfRule>
  </conditionalFormatting>
  <conditionalFormatting sqref="I4 C6 F6 L6 L4 AA4 U6 U4">
    <cfRule type="cellIs" dxfId="29" priority="12" operator="equal">
      <formula>"Schalke 04"</formula>
    </cfRule>
  </conditionalFormatting>
  <conditionalFormatting sqref="A27">
    <cfRule type="colorScale" priority="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27">
    <cfRule type="colorScale" priority="1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8:B27">
    <cfRule type="expression" dxfId="28" priority="7">
      <formula>($AG8&gt;40)</formula>
    </cfRule>
  </conditionalFormatting>
  <conditionalFormatting sqref="A31:A1048576 A1:A3 A5:A26">
    <cfRule type="colorScale" priority="72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6:AL10">
    <cfRule type="top10" dxfId="27" priority="725" rank="3"/>
  </conditionalFormatting>
  <conditionalFormatting sqref="AI8:AI26">
    <cfRule type="colorScale" priority="116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G1:AG1048576">
    <cfRule type="top10" dxfId="26" priority="1" rank="3"/>
  </conditionalFormatting>
  <pageMargins left="0.19685039370078741" right="0" top="0" bottom="0" header="0.51181102362204722" footer="0.51181102362204722"/>
  <pageSetup paperSize="9" scale="7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P30"/>
  <sheetViews>
    <sheetView topLeftCell="A10" workbookViewId="0">
      <selection activeCell="AG9" sqref="AG9"/>
    </sheetView>
  </sheetViews>
  <sheetFormatPr baseColWidth="10" defaultColWidth="11.44140625" defaultRowHeight="10.199999999999999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32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>
      <c r="AD1" s="68"/>
      <c r="AE1" s="69"/>
      <c r="AF1" s="69"/>
      <c r="AK1" s="32"/>
    </row>
    <row r="2" spans="1:42" ht="11.4">
      <c r="B2" s="16"/>
      <c r="AD2" s="68"/>
      <c r="AE2" s="70"/>
      <c r="AF2" s="70"/>
    </row>
    <row r="3" spans="1:42" ht="11.4">
      <c r="B3" s="16"/>
      <c r="AD3" s="68"/>
      <c r="AE3" s="69"/>
      <c r="AF3" s="69"/>
    </row>
    <row r="4" spans="1:42" ht="16.2" thickBot="1">
      <c r="A4" s="2" t="s">
        <v>24</v>
      </c>
      <c r="B4" s="16"/>
      <c r="C4" s="68" t="s">
        <v>68</v>
      </c>
      <c r="F4" s="68" t="s">
        <v>70</v>
      </c>
      <c r="I4" s="68" t="s">
        <v>57</v>
      </c>
      <c r="L4" s="68" t="s">
        <v>69</v>
      </c>
      <c r="O4" s="68" t="s">
        <v>14</v>
      </c>
      <c r="R4" s="68" t="s">
        <v>15</v>
      </c>
      <c r="U4" s="68" t="s">
        <v>59</v>
      </c>
      <c r="X4" s="68" t="s">
        <v>16</v>
      </c>
      <c r="AA4" s="68" t="s">
        <v>12</v>
      </c>
      <c r="AD4" s="67"/>
      <c r="AE4" s="71"/>
      <c r="AF4" s="71"/>
      <c r="AK4" s="45"/>
    </row>
    <row r="5" spans="1:42" ht="13.8" thickBot="1">
      <c r="B5" s="16"/>
      <c r="F5" s="1"/>
      <c r="R5" s="13"/>
      <c r="AD5" s="67"/>
      <c r="AE5" s="71"/>
      <c r="AF5" s="71"/>
      <c r="AG5" s="83" t="s">
        <v>22</v>
      </c>
      <c r="AH5" s="30"/>
      <c r="AI5" s="30"/>
      <c r="AJ5" s="31"/>
      <c r="AK5" s="45"/>
      <c r="AL5" s="1"/>
    </row>
    <row r="6" spans="1:42" ht="16.2" thickBot="1">
      <c r="C6" s="68" t="s">
        <v>21</v>
      </c>
      <c r="F6" s="68" t="s">
        <v>13</v>
      </c>
      <c r="I6" s="68" t="s">
        <v>18</v>
      </c>
      <c r="L6" s="68" t="s">
        <v>17</v>
      </c>
      <c r="O6" s="68" t="s">
        <v>71</v>
      </c>
      <c r="R6" s="68" t="s">
        <v>58</v>
      </c>
      <c r="U6" s="68" t="s">
        <v>11</v>
      </c>
      <c r="X6" s="68" t="s">
        <v>56</v>
      </c>
      <c r="AA6" s="68" t="s">
        <v>67</v>
      </c>
      <c r="AD6" s="67"/>
      <c r="AE6" s="67"/>
      <c r="AF6" s="67"/>
      <c r="AG6" s="84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>
      <c r="A7" s="8" t="s">
        <v>6</v>
      </c>
      <c r="B7" s="14" t="s">
        <v>7</v>
      </c>
      <c r="C7" s="76" t="s">
        <v>77</v>
      </c>
      <c r="D7" s="76" t="s">
        <v>76</v>
      </c>
      <c r="E7" s="77" t="s">
        <v>1</v>
      </c>
      <c r="F7" s="76" t="s">
        <v>74</v>
      </c>
      <c r="G7" s="76" t="s">
        <v>74</v>
      </c>
      <c r="H7" s="77" t="s">
        <v>1</v>
      </c>
      <c r="I7" s="76" t="s">
        <v>19</v>
      </c>
      <c r="J7" s="76" t="s">
        <v>74</v>
      </c>
      <c r="K7" s="77" t="s">
        <v>1</v>
      </c>
      <c r="L7" s="76" t="s">
        <v>74</v>
      </c>
      <c r="M7" s="76" t="s">
        <v>2</v>
      </c>
      <c r="N7" s="77" t="s">
        <v>1</v>
      </c>
      <c r="O7" s="76" t="s">
        <v>74</v>
      </c>
      <c r="P7" s="76" t="s">
        <v>76</v>
      </c>
      <c r="Q7" s="77" t="s">
        <v>1</v>
      </c>
      <c r="R7" s="76" t="s">
        <v>77</v>
      </c>
      <c r="S7" s="76" t="s">
        <v>76</v>
      </c>
      <c r="T7" s="77" t="s">
        <v>1</v>
      </c>
      <c r="U7" s="76" t="s">
        <v>77</v>
      </c>
      <c r="V7" s="76" t="s">
        <v>76</v>
      </c>
      <c r="W7" s="77" t="s">
        <v>1</v>
      </c>
      <c r="X7" s="76" t="s">
        <v>76</v>
      </c>
      <c r="Y7" s="76" t="s">
        <v>76</v>
      </c>
      <c r="Z7" s="77" t="s">
        <v>1</v>
      </c>
      <c r="AA7" s="76" t="s">
        <v>77</v>
      </c>
      <c r="AB7" s="76" t="s">
        <v>2</v>
      </c>
      <c r="AC7" s="77" t="s">
        <v>1</v>
      </c>
      <c r="AD7" s="78"/>
      <c r="AE7" s="78"/>
      <c r="AF7" s="79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65</v>
      </c>
      <c r="AM7" s="38"/>
      <c r="AN7" s="34"/>
      <c r="AO7" s="39" t="s">
        <v>19</v>
      </c>
    </row>
    <row r="8" spans="1:42" ht="24.9" customHeight="1" thickBot="1">
      <c r="A8" s="29">
        <f t="shared" ref="A8" si="0">AK8</f>
        <v>19</v>
      </c>
      <c r="B8" s="21" t="s">
        <v>85</v>
      </c>
      <c r="C8" s="17" t="s">
        <v>19</v>
      </c>
      <c r="D8" s="18" t="s">
        <v>74</v>
      </c>
      <c r="E8" s="19" t="str">
        <f t="shared" ref="E8" si="1">IF(OR(EXACT($C$7,C8)*(EXACT($D$7,D8)))=TRUE,$AO$9,IF(($D$7-$C$7=D8-C8),$AO$8,IF(OR(EXACT($C$7&gt;$D$7,C8&gt;D8)*EXACT($C$7=$D$7,C8=D8)*EXACT($C$7&lt;$D$7,C8&lt;D8)),$AO$7,0)))</f>
        <v>2</v>
      </c>
      <c r="F8" s="17" t="s">
        <v>74</v>
      </c>
      <c r="G8" s="18" t="s">
        <v>2</v>
      </c>
      <c r="H8" s="19">
        <f t="shared" ref="H8" si="2">IF(OR(EXACT($F$7,F8)*(EXACT($G$7,G8)))=TRUE,$AO$9,IF(($G$7-$F$7=G8-F8),$AO$8,IF(OR(EXACT($F$7&gt;$G$7,F8&gt;G8)*EXACT($F$7=$G$7,F8=G8)*EXACT($F$7&lt;$G$7,F8&lt;G8)),$AO$7,0)))</f>
        <v>0</v>
      </c>
      <c r="I8" s="17" t="s">
        <v>74</v>
      </c>
      <c r="J8" s="18" t="s">
        <v>19</v>
      </c>
      <c r="K8" s="19">
        <f t="shared" ref="K8" si="3">IF(OR(EXACT($I$7,I8)*(EXACT($J$7,J8)))=TRUE,$AO$9,IF(($J$7-$I$7=J8-I8),$AO$8,IF(OR(EXACT($I$7&gt;$J$7,I8&gt;J8)*EXACT($I$7=$J$7,I8=J8)*EXACT($I$7&lt;$J$7,I8&lt;J8)),$AO$7,0)))</f>
        <v>0</v>
      </c>
      <c r="L8" s="17" t="s">
        <v>74</v>
      </c>
      <c r="M8" s="18" t="s">
        <v>74</v>
      </c>
      <c r="N8" s="66">
        <f t="shared" ref="N8" si="4">IF(OR(EXACT($L$7,L8)*(EXACT($M$7,M8)))=TRUE,$AO$9,IF(($M$7-$L$7=M8-L8),$AO$8,IF(OR(EXACT($L$7&gt;$M$7,L8&gt;M8)*EXACT($L$7=$M$7,L8=M8)*EXACT($L$7&lt;$M$7,L8&lt;M8)),$AO$7,0)))</f>
        <v>0</v>
      </c>
      <c r="O8" s="17" t="s">
        <v>74</v>
      </c>
      <c r="P8" s="18" t="s">
        <v>19</v>
      </c>
      <c r="Q8" s="19">
        <f t="shared" ref="Q8" si="5">IF(OR(EXACT($O$7,O8)*(EXACT($P$7,P8)))=TRUE,$AO$9,IF(($P$7-$O$7=P8-O8),$AO$8,IF(OR(EXACT($O$7&gt;$P$7,O8&gt;P8)*EXACT($O$7=$P$7,O8=P8)*EXACT($O$7&lt;$P$7,O8&lt;P8)),$AO$7,0)))</f>
        <v>0</v>
      </c>
      <c r="R8" s="17" t="s">
        <v>2</v>
      </c>
      <c r="S8" s="18" t="s">
        <v>74</v>
      </c>
      <c r="T8" s="19" t="str">
        <f t="shared" ref="T8" si="6">IF(OR(EXACT($R$7,R8)*(EXACT($S$7,S8)))=TRUE,$AO$9,IF(($S$7-$R$7=S8-R8),$AO$8,IF(OR(EXACT($R$7&gt;$S$7,R8&gt;S8)*EXACT($R$7=$S$7,R8=S8)*EXACT($R$7&lt;$S$7,R8&lt;S8)),$AO$7,0)))</f>
        <v>2</v>
      </c>
      <c r="U8" s="17" t="s">
        <v>74</v>
      </c>
      <c r="V8" s="18" t="s">
        <v>74</v>
      </c>
      <c r="W8" s="85">
        <f>IF(OR(EXACT($U$7,U8)*(EXACT($V$7,V8)))=TRUE,$AO$9,IF(($V$7-$U$7=V8-U8),$AO$8,IF(OR(EXACT($U$7&gt;$V$7,U8&gt;V8)*EXACT($U$7=$V$7,U8=V8)*EXACT($U$7&lt;$V$7,U8&lt;V8)),$AO$7,0)))*2*2</f>
        <v>0</v>
      </c>
      <c r="X8" s="17" t="s">
        <v>19</v>
      </c>
      <c r="Y8" s="18" t="s">
        <v>74</v>
      </c>
      <c r="Z8" s="19">
        <f t="shared" ref="Z8" si="7">IF(OR(EXACT($X$7,X8)*(EXACT($Y$7,Y8)))=TRUE,$AO$9,IF(($Y$7-$X$7=Y8-X8),$AO$8,IF(OR(EXACT($X$7&gt;$Y$7,X8&gt;Y8)*EXACT($X$7=$Y$7,X8=Y8)*EXACT($X$7&lt;$Y$7,X8&lt;Y8)),$AO$7,0)))</f>
        <v>0</v>
      </c>
      <c r="AA8" s="17" t="s">
        <v>2</v>
      </c>
      <c r="AB8" s="18" t="s">
        <v>74</v>
      </c>
      <c r="AC8" s="19" t="str">
        <f t="shared" ref="AC8" si="8">IF(OR(EXACT($AA$7,AA8)*(EXACT($AB$7,AB8)))=TRUE,$AO$9,IF(($AB$7-$AA$7=AB8-AA8),$AO$8,IF(OR(EXACT($AA$7&gt;$AB$7,AA8&gt;AB8)*EXACT($AA$7=$AB$7,AA8=AB8)*EXACT($AA$7&lt;$AB$7,AA8&lt;AB8)),$AO$7,0)))</f>
        <v>2</v>
      </c>
      <c r="AD8" s="20"/>
      <c r="AE8" s="18"/>
      <c r="AF8" s="19"/>
      <c r="AG8" s="21">
        <f t="shared" ref="AG8" si="9">E8+H8+K8+N8+Q8+T8+W8+Z8+AC8+AF8</f>
        <v>6</v>
      </c>
      <c r="AH8" s="22">
        <f>'2.Spieltag '!AJ8</f>
        <v>9</v>
      </c>
      <c r="AI8" s="23">
        <f>'2.Spieltag '!AK8</f>
        <v>15</v>
      </c>
      <c r="AJ8" s="24">
        <f t="shared" ref="AJ8" si="10">AG8+AH8</f>
        <v>15</v>
      </c>
      <c r="AK8" s="25">
        <f t="shared" ref="AK8:AK27" si="11">RANK(AJ8,$AJ$8:$AJ$27)</f>
        <v>19</v>
      </c>
      <c r="AL8" s="40" t="s">
        <v>66</v>
      </c>
      <c r="AM8" s="41"/>
      <c r="AN8" s="41"/>
      <c r="AO8" s="42" t="s">
        <v>2</v>
      </c>
    </row>
    <row r="9" spans="1:42" ht="24.9" customHeight="1" thickBot="1">
      <c r="A9" s="29">
        <f t="shared" ref="A9:A26" si="12">AK9</f>
        <v>20</v>
      </c>
      <c r="B9" s="21" t="s">
        <v>90</v>
      </c>
      <c r="C9" s="17"/>
      <c r="D9" s="18"/>
      <c r="E9" s="19"/>
      <c r="F9" s="17"/>
      <c r="G9" s="18"/>
      <c r="H9" s="19"/>
      <c r="I9" s="17"/>
      <c r="J9" s="18"/>
      <c r="K9" s="19"/>
      <c r="L9" s="17"/>
      <c r="M9" s="18"/>
      <c r="N9" s="66"/>
      <c r="O9" s="17"/>
      <c r="P9" s="18"/>
      <c r="Q9" s="19"/>
      <c r="R9" s="17"/>
      <c r="S9" s="18"/>
      <c r="T9" s="19"/>
      <c r="U9" s="17"/>
      <c r="V9" s="18"/>
      <c r="W9" s="66"/>
      <c r="X9" s="17"/>
      <c r="Y9" s="18"/>
      <c r="Z9" s="19"/>
      <c r="AA9" s="17"/>
      <c r="AB9" s="18"/>
      <c r="AC9" s="19"/>
      <c r="AD9" s="28"/>
      <c r="AE9" s="26"/>
      <c r="AF9" s="19"/>
      <c r="AG9" s="21">
        <f t="shared" ref="AG9:AG17" si="13">E9+H9+K9+N9+Q9+T9+W9+Z9+AC9+AF9</f>
        <v>0</v>
      </c>
      <c r="AH9" s="22">
        <f>'2.Spieltag '!AJ9</f>
        <v>8</v>
      </c>
      <c r="AI9" s="23">
        <f>'2.Spieltag '!AK9</f>
        <v>18</v>
      </c>
      <c r="AJ9" s="24">
        <f t="shared" ref="AJ9:AJ26" si="14">AG9+AH9</f>
        <v>8</v>
      </c>
      <c r="AK9" s="25">
        <f t="shared" si="11"/>
        <v>20</v>
      </c>
      <c r="AL9" s="37" t="s">
        <v>23</v>
      </c>
      <c r="AM9" s="34"/>
      <c r="AN9" s="43"/>
      <c r="AO9" s="44" t="s">
        <v>20</v>
      </c>
    </row>
    <row r="10" spans="1:42" ht="24.9" customHeight="1" thickBot="1">
      <c r="A10" s="29">
        <f t="shared" si="12"/>
        <v>12</v>
      </c>
      <c r="B10" s="21" t="s">
        <v>95</v>
      </c>
      <c r="C10" s="17" t="s">
        <v>19</v>
      </c>
      <c r="D10" s="18" t="s">
        <v>74</v>
      </c>
      <c r="E10" s="19" t="str">
        <f t="shared" ref="E10:E27" si="15">IF(OR(EXACT($C$7,C10)*(EXACT($D$7,D10)))=TRUE,$AO$9,IF(($D$7-$C$7=D10-C10),$AO$8,IF(OR(EXACT($C$7&gt;$D$7,C10&gt;D10)*EXACT($C$7=$D$7,C10=D10)*EXACT($C$7&lt;$D$7,C10&lt;D10)),$AO$7,0)))</f>
        <v>2</v>
      </c>
      <c r="F10" s="17" t="s">
        <v>74</v>
      </c>
      <c r="G10" s="18" t="s">
        <v>2</v>
      </c>
      <c r="H10" s="19">
        <f t="shared" ref="H10:H24" si="16">IF(OR(EXACT($F$7,F10)*(EXACT($G$7,G10)))=TRUE,$AO$9,IF(($G$7-$F$7=G10-F10),$AO$8,IF(OR(EXACT($F$7&gt;$G$7,F10&gt;G10)*EXACT($F$7=$G$7,F10=G10)*EXACT($F$7&lt;$G$7,F10&lt;G10)),$AO$7,0)))</f>
        <v>0</v>
      </c>
      <c r="I10" s="17" t="s">
        <v>19</v>
      </c>
      <c r="J10" s="18" t="s">
        <v>74</v>
      </c>
      <c r="K10" s="19" t="str">
        <f t="shared" ref="K10:K27" si="17">IF(OR(EXACT($I$7,I10)*(EXACT($J$7,J10)))=TRUE,$AO$9,IF(($J$7-$I$7=J10-I10),$AO$8,IF(OR(EXACT($I$7&gt;$J$7,I10&gt;J10)*EXACT($I$7=$J$7,I10=J10)*EXACT($I$7&lt;$J$7,I10&lt;J10)),$AO$7,0)))</f>
        <v>5</v>
      </c>
      <c r="L10" s="17" t="s">
        <v>74</v>
      </c>
      <c r="M10" s="18" t="s">
        <v>19</v>
      </c>
      <c r="N10" s="66" t="str">
        <f>IF(OR(EXACT($L$7,L10)*(EXACT($M$7,M10)))=TRUE,$AO$9,IF(($M$7-$L$7=M10-L10),$AO$8,IF(OR(EXACT($L$7&gt;$M$7,L10&gt;M10)*EXACT($L$7=$M$7,L10=M10)*EXACT($L$7&lt;$M$7,L10&lt;M10)),$AO$7,0)))</f>
        <v>2</v>
      </c>
      <c r="O10" s="17" t="s">
        <v>19</v>
      </c>
      <c r="P10" s="18" t="s">
        <v>74</v>
      </c>
      <c r="Q10" s="19" t="str">
        <f t="shared" ref="Q10:Q19" si="18">IF(OR(EXACT($O$7,O10)*(EXACT($P$7,P10)))=TRUE,$AO$9,IF(($P$7-$O$7=P10-O10),$AO$8,IF(OR(EXACT($O$7&gt;$P$7,O10&gt;P10)*EXACT($O$7=$P$7,O10=P10)*EXACT($O$7&lt;$P$7,O10&lt;P10)),$AO$7,0)))</f>
        <v>3</v>
      </c>
      <c r="R10" s="17" t="s">
        <v>74</v>
      </c>
      <c r="S10" s="18" t="s">
        <v>2</v>
      </c>
      <c r="T10" s="19">
        <f t="shared" ref="T10:T27" si="19">IF(OR(EXACT($R$7,R10)*(EXACT($S$7,S10)))=TRUE,$AO$9,IF(($S$7-$R$7=S10-R10),$AO$8,IF(OR(EXACT($R$7&gt;$S$7,R10&gt;S10)*EXACT($R$7=$S$7,R10=S10)*EXACT($R$7&lt;$S$7,R10&lt;S10)),$AO$7,0)))</f>
        <v>0</v>
      </c>
      <c r="U10" s="17" t="s">
        <v>74</v>
      </c>
      <c r="V10" s="18" t="s">
        <v>19</v>
      </c>
      <c r="W10" s="85">
        <f>IF(OR(EXACT($U$7,U10)*(EXACT($V$7,V10)))=TRUE,$AO$9,IF(($V$7-$U$7=V10-U10),$AO$8,IF(OR(EXACT($U$7&gt;$V$7,U10&gt;V10)*EXACT($U$7=$V$7,U10=V10)*EXACT($U$7&lt;$V$7,U10&lt;V10)),$AO$7,0)))*2*2</f>
        <v>0</v>
      </c>
      <c r="X10" s="17" t="s">
        <v>19</v>
      </c>
      <c r="Y10" s="18" t="s">
        <v>74</v>
      </c>
      <c r="Z10" s="19">
        <f t="shared" ref="Z10:Z25" si="20">IF(OR(EXACT($X$7,X10)*(EXACT($Y$7,Y10)))=TRUE,$AO$9,IF(($Y$7-$X$7=Y10-X10),$AO$8,IF(OR(EXACT($X$7&gt;$Y$7,X10&gt;Y10)*EXACT($X$7=$Y$7,X10=Y10)*EXACT($X$7&lt;$Y$7,X10&lt;Y10)),$AO$7,0)))</f>
        <v>0</v>
      </c>
      <c r="AA10" s="17" t="s">
        <v>2</v>
      </c>
      <c r="AB10" s="18" t="s">
        <v>76</v>
      </c>
      <c r="AC10" s="19" t="str">
        <f t="shared" ref="AC10:AC18" si="21">IF(OR(EXACT($AA$7,AA10)*(EXACT($AB$7,AB10)))=TRUE,$AO$9,IF(($AB$7-$AA$7=AB10-AA10),$AO$8,IF(OR(EXACT($AA$7&gt;$AB$7,AA10&gt;AB10)*EXACT($AA$7=$AB$7,AA10=AB10)*EXACT($AA$7&lt;$AB$7,AA10&lt;AB10)),$AO$7,0)))</f>
        <v>2</v>
      </c>
      <c r="AD10" s="28"/>
      <c r="AE10" s="26"/>
      <c r="AF10" s="19"/>
      <c r="AG10" s="21">
        <f t="shared" si="13"/>
        <v>14</v>
      </c>
      <c r="AH10" s="22">
        <f>'2.Spieltag '!AJ10</f>
        <v>9</v>
      </c>
      <c r="AI10" s="23">
        <f>'2.Spieltag '!AK10</f>
        <v>15</v>
      </c>
      <c r="AJ10" s="24">
        <f t="shared" si="14"/>
        <v>23</v>
      </c>
      <c r="AK10" s="25">
        <f t="shared" si="11"/>
        <v>12</v>
      </c>
      <c r="AL10" s="80"/>
      <c r="AM10" s="81"/>
      <c r="AN10" s="81"/>
      <c r="AO10" s="82"/>
    </row>
    <row r="11" spans="1:42" ht="24.9" customHeight="1" thickBot="1">
      <c r="A11" s="29">
        <f t="shared" si="12"/>
        <v>12</v>
      </c>
      <c r="B11" s="21" t="s">
        <v>98</v>
      </c>
      <c r="C11" s="17" t="s">
        <v>2</v>
      </c>
      <c r="D11" s="18" t="s">
        <v>74</v>
      </c>
      <c r="E11" s="19" t="str">
        <f t="shared" si="15"/>
        <v>2</v>
      </c>
      <c r="F11" s="17" t="s">
        <v>19</v>
      </c>
      <c r="G11" s="18" t="s">
        <v>19</v>
      </c>
      <c r="H11" s="19" t="str">
        <f t="shared" si="16"/>
        <v>3</v>
      </c>
      <c r="I11" s="17" t="s">
        <v>74</v>
      </c>
      <c r="J11" s="18" t="s">
        <v>19</v>
      </c>
      <c r="K11" s="19">
        <f t="shared" si="17"/>
        <v>0</v>
      </c>
      <c r="L11" s="17" t="s">
        <v>19</v>
      </c>
      <c r="M11" s="18" t="s">
        <v>2</v>
      </c>
      <c r="N11" s="66" t="str">
        <f>IF(OR(EXACT($L$7,L11)*(EXACT($M$7,M11)))=TRUE,$AO$9,IF(($M$7-$L$7=M11-L11),$AO$8,IF(OR(EXACT($L$7&gt;$M$7,L11&gt;M11)*EXACT($L$7=$M$7,L11=M11)*EXACT($L$7&lt;$M$7,L11&lt;M11)),$AO$7,0)))</f>
        <v>2</v>
      </c>
      <c r="O11" s="17" t="s">
        <v>2</v>
      </c>
      <c r="P11" s="18" t="s">
        <v>74</v>
      </c>
      <c r="Q11" s="19" t="str">
        <f t="shared" si="18"/>
        <v>2</v>
      </c>
      <c r="R11" s="17" t="s">
        <v>2</v>
      </c>
      <c r="S11" s="18" t="s">
        <v>19</v>
      </c>
      <c r="T11" s="19" t="str">
        <f t="shared" si="19"/>
        <v>2</v>
      </c>
      <c r="U11" s="17" t="s">
        <v>74</v>
      </c>
      <c r="V11" s="18" t="s">
        <v>19</v>
      </c>
      <c r="W11" s="85">
        <f>IF(OR(EXACT($U$7,U11)*(EXACT($V$7,V11)))=TRUE,$AO$9,IF(($V$7-$U$7=V11-U11),$AO$8,IF(OR(EXACT($U$7&gt;$V$7,U11&gt;V11)*EXACT($U$7=$V$7,U11=V11)*EXACT($U$7&lt;$V$7,U11&lt;V11)),$AO$7,0)))*2*2</f>
        <v>0</v>
      </c>
      <c r="X11" s="17" t="s">
        <v>74</v>
      </c>
      <c r="Y11" s="18" t="s">
        <v>19</v>
      </c>
      <c r="Z11" s="19">
        <f t="shared" si="20"/>
        <v>0</v>
      </c>
      <c r="AA11" s="17" t="s">
        <v>77</v>
      </c>
      <c r="AB11" s="18" t="s">
        <v>74</v>
      </c>
      <c r="AC11" s="19" t="str">
        <f t="shared" si="21"/>
        <v>2</v>
      </c>
      <c r="AD11" s="28"/>
      <c r="AE11" s="26"/>
      <c r="AF11" s="19"/>
      <c r="AG11" s="21">
        <f t="shared" si="13"/>
        <v>13</v>
      </c>
      <c r="AH11" s="22">
        <f>'2.Spieltag '!AJ11</f>
        <v>10</v>
      </c>
      <c r="AI11" s="23">
        <f>'2.Spieltag '!AK11</f>
        <v>13</v>
      </c>
      <c r="AJ11" s="24">
        <f t="shared" si="14"/>
        <v>23</v>
      </c>
      <c r="AK11" s="25">
        <f t="shared" si="11"/>
        <v>12</v>
      </c>
      <c r="AL11" s="1"/>
      <c r="AP11" s="67"/>
    </row>
    <row r="12" spans="1:42" ht="24.9" customHeight="1" thickBot="1">
      <c r="A12" s="29">
        <f t="shared" si="12"/>
        <v>4</v>
      </c>
      <c r="B12" s="21" t="s">
        <v>88</v>
      </c>
      <c r="C12" s="17" t="s">
        <v>2</v>
      </c>
      <c r="D12" s="18" t="s">
        <v>74</v>
      </c>
      <c r="E12" s="19" t="str">
        <f t="shared" si="15"/>
        <v>2</v>
      </c>
      <c r="F12" s="17" t="s">
        <v>74</v>
      </c>
      <c r="G12" s="18" t="s">
        <v>2</v>
      </c>
      <c r="H12" s="19">
        <f t="shared" si="16"/>
        <v>0</v>
      </c>
      <c r="I12" s="17" t="s">
        <v>74</v>
      </c>
      <c r="J12" s="18" t="s">
        <v>19</v>
      </c>
      <c r="K12" s="19">
        <f t="shared" si="17"/>
        <v>0</v>
      </c>
      <c r="L12" s="17" t="s">
        <v>74</v>
      </c>
      <c r="M12" s="18" t="s">
        <v>19</v>
      </c>
      <c r="N12" s="66" t="str">
        <f>IF(OR(EXACT($L$7,L12)*(EXACT($M$7,M12)))=TRUE,$AO$9,IF(($M$7-$L$7=M12-L12),$AO$8,IF(OR(EXACT($L$7&gt;$M$7,L12&gt;M12)*EXACT($L$7=$M$7,L12=M12)*EXACT($L$7&lt;$M$7,L12&lt;M12)),$AO$7,0)))</f>
        <v>2</v>
      </c>
      <c r="O12" s="17" t="s">
        <v>19</v>
      </c>
      <c r="P12" s="18" t="s">
        <v>74</v>
      </c>
      <c r="Q12" s="19" t="str">
        <f t="shared" si="18"/>
        <v>3</v>
      </c>
      <c r="R12" s="17" t="s">
        <v>2</v>
      </c>
      <c r="S12" s="18" t="s">
        <v>76</v>
      </c>
      <c r="T12" s="19" t="str">
        <f t="shared" si="19"/>
        <v>2</v>
      </c>
      <c r="U12" s="17" t="s">
        <v>2</v>
      </c>
      <c r="V12" s="18" t="s">
        <v>76</v>
      </c>
      <c r="W12" s="66">
        <f>IF(OR(EXACT($U$7,U12)*(EXACT($V$7,V12)))=TRUE,$AO$9,IF(($V$7-$U$7=V12-U12),$AO$8,IF(OR(EXACT($U$7&gt;$V$7,U12&gt;V12)*EXACT($U$7=$V$7,U12=V12)*EXACT($U$7&lt;$V$7,U12&lt;V12)),$AO$7,0)))*2</f>
        <v>4</v>
      </c>
      <c r="X12" s="17" t="s">
        <v>74</v>
      </c>
      <c r="Y12" s="18" t="s">
        <v>2</v>
      </c>
      <c r="Z12" s="19">
        <f t="shared" si="20"/>
        <v>0</v>
      </c>
      <c r="AA12" s="17" t="s">
        <v>2</v>
      </c>
      <c r="AB12" s="18" t="s">
        <v>76</v>
      </c>
      <c r="AC12" s="19" t="str">
        <f t="shared" si="21"/>
        <v>2</v>
      </c>
      <c r="AD12" s="28"/>
      <c r="AE12" s="26"/>
      <c r="AF12" s="19"/>
      <c r="AG12" s="21">
        <f t="shared" si="13"/>
        <v>15</v>
      </c>
      <c r="AH12" s="22">
        <f>'2.Spieltag '!AJ12</f>
        <v>18</v>
      </c>
      <c r="AI12" s="23">
        <f>'2.Spieltag '!AK12</f>
        <v>4</v>
      </c>
      <c r="AJ12" s="24">
        <f t="shared" si="14"/>
        <v>33</v>
      </c>
      <c r="AK12" s="25">
        <f t="shared" si="11"/>
        <v>4</v>
      </c>
      <c r="AL12" s="1"/>
    </row>
    <row r="13" spans="1:42" ht="24.9" customHeight="1" thickBot="1">
      <c r="A13" s="29">
        <f t="shared" si="12"/>
        <v>8</v>
      </c>
      <c r="B13" s="21" t="s">
        <v>75</v>
      </c>
      <c r="C13" s="17" t="s">
        <v>19</v>
      </c>
      <c r="D13" s="18" t="s">
        <v>74</v>
      </c>
      <c r="E13" s="19" t="str">
        <f t="shared" si="15"/>
        <v>2</v>
      </c>
      <c r="F13" s="17" t="s">
        <v>74</v>
      </c>
      <c r="G13" s="18" t="s">
        <v>19</v>
      </c>
      <c r="H13" s="19">
        <f t="shared" si="16"/>
        <v>0</v>
      </c>
      <c r="I13" s="17" t="s">
        <v>74</v>
      </c>
      <c r="J13" s="18" t="s">
        <v>76</v>
      </c>
      <c r="K13" s="19" t="str">
        <f t="shared" si="17"/>
        <v>3</v>
      </c>
      <c r="L13" s="17" t="s">
        <v>74</v>
      </c>
      <c r="M13" s="18" t="s">
        <v>19</v>
      </c>
      <c r="N13" s="66" t="str">
        <f>IF(OR(EXACT($L$7,L13)*(EXACT($M$7,M13)))=TRUE,$AO$9,IF(($M$7-$L$7=M13-L13),$AO$8,IF(OR(EXACT($L$7&gt;$M$7,L13&gt;M13)*EXACT($L$7=$M$7,L13=M13)*EXACT($L$7&lt;$M$7,L13&lt;M13)),$AO$7,0)))</f>
        <v>2</v>
      </c>
      <c r="O13" s="17" t="s">
        <v>74</v>
      </c>
      <c r="P13" s="18" t="s">
        <v>74</v>
      </c>
      <c r="Q13" s="19">
        <f t="shared" si="18"/>
        <v>0</v>
      </c>
      <c r="R13" s="17" t="s">
        <v>74</v>
      </c>
      <c r="S13" s="18" t="s">
        <v>76</v>
      </c>
      <c r="T13" s="19" t="str">
        <f t="shared" si="19"/>
        <v>2</v>
      </c>
      <c r="U13" s="17" t="s">
        <v>2</v>
      </c>
      <c r="V13" s="18" t="s">
        <v>2</v>
      </c>
      <c r="W13" s="85">
        <f>IF(OR(EXACT($U$7,U13)*(EXACT($V$7,V13)))=TRUE,$AO$9,IF(($V$7-$U$7=V13-U13),$AO$8,IF(OR(EXACT($U$7&gt;$V$7,U13&gt;V13)*EXACT($U$7=$V$7,U13=V13)*EXACT($U$7&lt;$V$7,U13&lt;V13)),$AO$7,0)))*2*2</f>
        <v>0</v>
      </c>
      <c r="X13" s="17" t="s">
        <v>74</v>
      </c>
      <c r="Y13" s="18" t="s">
        <v>74</v>
      </c>
      <c r="Z13" s="19" t="str">
        <f t="shared" si="20"/>
        <v>3</v>
      </c>
      <c r="AA13" s="17" t="s">
        <v>77</v>
      </c>
      <c r="AB13" s="18" t="s">
        <v>74</v>
      </c>
      <c r="AC13" s="19" t="str">
        <f t="shared" si="21"/>
        <v>2</v>
      </c>
      <c r="AD13" s="27"/>
      <c r="AE13" s="26"/>
      <c r="AF13" s="19"/>
      <c r="AG13" s="21">
        <f t="shared" si="13"/>
        <v>14</v>
      </c>
      <c r="AH13" s="22">
        <f>'2.Spieltag '!AJ13</f>
        <v>13</v>
      </c>
      <c r="AI13" s="23">
        <f>'2.Spieltag '!AK13</f>
        <v>10</v>
      </c>
      <c r="AJ13" s="24">
        <f t="shared" si="14"/>
        <v>27</v>
      </c>
      <c r="AK13" s="25">
        <f t="shared" si="11"/>
        <v>8</v>
      </c>
      <c r="AL13" s="1"/>
    </row>
    <row r="14" spans="1:42" ht="24.9" customHeight="1" thickBot="1">
      <c r="A14" s="29">
        <f t="shared" si="12"/>
        <v>1</v>
      </c>
      <c r="B14" s="21" t="s">
        <v>93</v>
      </c>
      <c r="C14" s="17" t="s">
        <v>19</v>
      </c>
      <c r="D14" s="18" t="s">
        <v>74</v>
      </c>
      <c r="E14" s="19" t="str">
        <f t="shared" si="15"/>
        <v>2</v>
      </c>
      <c r="F14" s="17" t="s">
        <v>74</v>
      </c>
      <c r="G14" s="18" t="s">
        <v>2</v>
      </c>
      <c r="H14" s="19">
        <f t="shared" si="16"/>
        <v>0</v>
      </c>
      <c r="I14" s="17" t="s">
        <v>19</v>
      </c>
      <c r="J14" s="18" t="s">
        <v>19</v>
      </c>
      <c r="K14" s="19">
        <f t="shared" si="17"/>
        <v>0</v>
      </c>
      <c r="L14" s="17" t="s">
        <v>74</v>
      </c>
      <c r="M14" s="18" t="s">
        <v>77</v>
      </c>
      <c r="N14" s="85">
        <f>IF(OR(EXACT($L$7,L14)*(EXACT($M$7,M14)))=TRUE,$AO$9,IF(($M$7-$L$7=M14-L14),$AO$8,IF(OR(EXACT($L$7&gt;$M$7,L14&gt;M14)*EXACT($L$7=$M$7,L14=M14)*EXACT($L$7&lt;$M$7,L14&lt;M14)),$AO$7,0)))*2</f>
        <v>4</v>
      </c>
      <c r="O14" s="17" t="s">
        <v>19</v>
      </c>
      <c r="P14" s="18" t="s">
        <v>19</v>
      </c>
      <c r="Q14" s="19">
        <f t="shared" si="18"/>
        <v>0</v>
      </c>
      <c r="R14" s="17" t="s">
        <v>2</v>
      </c>
      <c r="S14" s="18" t="s">
        <v>74</v>
      </c>
      <c r="T14" s="19" t="str">
        <f t="shared" si="19"/>
        <v>2</v>
      </c>
      <c r="U14" s="17" t="s">
        <v>2</v>
      </c>
      <c r="V14" s="18" t="s">
        <v>74</v>
      </c>
      <c r="W14" s="66">
        <f>IF(OR(EXACT($U$7,U14)*(EXACT($V$7,V14)))=TRUE,$AO$9,IF(($V$7-$U$7=V14-U14),$AO$8,IF(OR(EXACT($U$7&gt;$V$7,U14&gt;V14)*EXACT($U$7=$V$7,U14=V14)*EXACT($U$7&lt;$V$7,U14&lt;V14)),$AO$7,0)))*2</f>
        <v>4</v>
      </c>
      <c r="X14" s="17" t="s">
        <v>74</v>
      </c>
      <c r="Y14" s="18" t="s">
        <v>74</v>
      </c>
      <c r="Z14" s="19" t="str">
        <f t="shared" si="20"/>
        <v>3</v>
      </c>
      <c r="AA14" s="17" t="s">
        <v>2</v>
      </c>
      <c r="AB14" s="18" t="s">
        <v>76</v>
      </c>
      <c r="AC14" s="19" t="str">
        <f t="shared" si="21"/>
        <v>2</v>
      </c>
      <c r="AD14" s="28"/>
      <c r="AE14" s="26"/>
      <c r="AF14" s="19"/>
      <c r="AG14" s="21">
        <f t="shared" si="13"/>
        <v>17</v>
      </c>
      <c r="AH14" s="22">
        <f>'2.Spieltag '!AJ14</f>
        <v>27</v>
      </c>
      <c r="AI14" s="23">
        <f>'2.Spieltag '!AK14</f>
        <v>1</v>
      </c>
      <c r="AJ14" s="24">
        <f t="shared" si="14"/>
        <v>44</v>
      </c>
      <c r="AK14" s="25">
        <f t="shared" si="11"/>
        <v>1</v>
      </c>
      <c r="AL14" s="1"/>
    </row>
    <row r="15" spans="1:42" ht="24.9" customHeight="1" thickBot="1">
      <c r="A15" s="29">
        <f t="shared" si="12"/>
        <v>2</v>
      </c>
      <c r="B15" s="21" t="s">
        <v>81</v>
      </c>
      <c r="C15" s="17" t="s">
        <v>19</v>
      </c>
      <c r="D15" s="18" t="s">
        <v>76</v>
      </c>
      <c r="E15" s="19" t="str">
        <f t="shared" si="15"/>
        <v>2</v>
      </c>
      <c r="F15" s="17" t="s">
        <v>74</v>
      </c>
      <c r="G15" s="18" t="s">
        <v>74</v>
      </c>
      <c r="H15" s="19" t="str">
        <f t="shared" si="16"/>
        <v>5</v>
      </c>
      <c r="I15" s="17" t="s">
        <v>19</v>
      </c>
      <c r="J15" s="18" t="s">
        <v>74</v>
      </c>
      <c r="K15" s="19" t="str">
        <f t="shared" si="17"/>
        <v>5</v>
      </c>
      <c r="L15" s="17" t="s">
        <v>76</v>
      </c>
      <c r="M15" s="18" t="s">
        <v>19</v>
      </c>
      <c r="N15" s="66" t="str">
        <f t="shared" ref="N15:N27" si="22">IF(OR(EXACT($L$7,L15)*(EXACT($M$7,M15)))=TRUE,$AO$9,IF(($M$7-$L$7=M15-L15),$AO$8,IF(OR(EXACT($L$7&gt;$M$7,L15&gt;M15)*EXACT($L$7=$M$7,L15=M15)*EXACT($L$7&lt;$M$7,L15&lt;M15)),$AO$7,0)))</f>
        <v>3</v>
      </c>
      <c r="O15" s="17" t="s">
        <v>19</v>
      </c>
      <c r="P15" s="18" t="s">
        <v>76</v>
      </c>
      <c r="Q15" s="19" t="str">
        <f t="shared" si="18"/>
        <v>2</v>
      </c>
      <c r="R15" s="17" t="s">
        <v>2</v>
      </c>
      <c r="S15" s="18" t="s">
        <v>76</v>
      </c>
      <c r="T15" s="19" t="str">
        <f t="shared" si="19"/>
        <v>2</v>
      </c>
      <c r="U15" s="17" t="s">
        <v>74</v>
      </c>
      <c r="V15" s="18" t="s">
        <v>2</v>
      </c>
      <c r="W15" s="85">
        <f>IF(OR(EXACT($U$7,U15)*(EXACT($V$7,V15)))=TRUE,$AO$9,IF(($V$7-$U$7=V15-U15),$AO$8,IF(OR(EXACT($U$7&gt;$V$7,U15&gt;V15)*EXACT($U$7=$V$7,U15=V15)*EXACT($U$7&lt;$V$7,U15&lt;V15)),$AO$7,0)))*2*2</f>
        <v>0</v>
      </c>
      <c r="X15" s="17" t="s">
        <v>19</v>
      </c>
      <c r="Y15" s="18" t="s">
        <v>76</v>
      </c>
      <c r="Z15" s="19">
        <f t="shared" si="20"/>
        <v>0</v>
      </c>
      <c r="AA15" s="17" t="s">
        <v>2</v>
      </c>
      <c r="AB15" s="18" t="s">
        <v>76</v>
      </c>
      <c r="AC15" s="19" t="str">
        <f t="shared" si="21"/>
        <v>2</v>
      </c>
      <c r="AD15" s="28"/>
      <c r="AE15" s="26"/>
      <c r="AF15" s="19"/>
      <c r="AG15" s="21">
        <f t="shared" si="13"/>
        <v>21</v>
      </c>
      <c r="AH15" s="22">
        <f>'2.Spieltag '!AJ15</f>
        <v>15</v>
      </c>
      <c r="AI15" s="23">
        <f>'2.Spieltag '!AK15</f>
        <v>8</v>
      </c>
      <c r="AJ15" s="24">
        <f t="shared" si="14"/>
        <v>36</v>
      </c>
      <c r="AK15" s="25">
        <f t="shared" si="11"/>
        <v>2</v>
      </c>
      <c r="AL15" s="1"/>
    </row>
    <row r="16" spans="1:42" ht="24.9" customHeight="1" thickBot="1">
      <c r="A16" s="29">
        <f t="shared" si="12"/>
        <v>9</v>
      </c>
      <c r="B16" s="21" t="s">
        <v>87</v>
      </c>
      <c r="C16" s="17" t="s">
        <v>19</v>
      </c>
      <c r="D16" s="18" t="s">
        <v>74</v>
      </c>
      <c r="E16" s="19" t="str">
        <f t="shared" si="15"/>
        <v>2</v>
      </c>
      <c r="F16" s="17" t="s">
        <v>74</v>
      </c>
      <c r="G16" s="18" t="s">
        <v>2</v>
      </c>
      <c r="H16" s="19">
        <f t="shared" si="16"/>
        <v>0</v>
      </c>
      <c r="I16" s="17" t="s">
        <v>19</v>
      </c>
      <c r="J16" s="18" t="s">
        <v>19</v>
      </c>
      <c r="K16" s="19">
        <f t="shared" si="17"/>
        <v>0</v>
      </c>
      <c r="L16" s="17" t="s">
        <v>74</v>
      </c>
      <c r="M16" s="18" t="s">
        <v>19</v>
      </c>
      <c r="N16" s="66" t="str">
        <f t="shared" si="22"/>
        <v>2</v>
      </c>
      <c r="O16" s="17" t="s">
        <v>74</v>
      </c>
      <c r="P16" s="18" t="s">
        <v>76</v>
      </c>
      <c r="Q16" s="19" t="str">
        <f t="shared" si="18"/>
        <v>5</v>
      </c>
      <c r="R16" s="17" t="s">
        <v>2</v>
      </c>
      <c r="S16" s="18" t="s">
        <v>74</v>
      </c>
      <c r="T16" s="19" t="str">
        <f t="shared" si="19"/>
        <v>2</v>
      </c>
      <c r="U16" s="17" t="s">
        <v>100</v>
      </c>
      <c r="V16" s="18" t="s">
        <v>74</v>
      </c>
      <c r="W16" s="66">
        <f>IF(OR(EXACT($U$7,U16)*(EXACT($V$7,V16)))=TRUE,$AO$9,IF(($V$7-$U$7=V16-U16),$AO$8,IF(OR(EXACT($U$7&gt;$V$7,U16&gt;V16)*EXACT($U$7=$V$7,U16=V16)*EXACT($U$7&lt;$V$7,U16&lt;V16)),$AO$7,0)))*2</f>
        <v>4</v>
      </c>
      <c r="X16" s="17" t="s">
        <v>19</v>
      </c>
      <c r="Y16" s="18" t="s">
        <v>74</v>
      </c>
      <c r="Z16" s="19">
        <f t="shared" si="20"/>
        <v>0</v>
      </c>
      <c r="AA16" s="17" t="s">
        <v>2</v>
      </c>
      <c r="AB16" s="18" t="s">
        <v>76</v>
      </c>
      <c r="AC16" s="19" t="str">
        <f t="shared" si="21"/>
        <v>2</v>
      </c>
      <c r="AD16" s="28"/>
      <c r="AE16" s="26"/>
      <c r="AF16" s="19"/>
      <c r="AG16" s="21">
        <f t="shared" si="13"/>
        <v>17</v>
      </c>
      <c r="AH16" s="22">
        <f>'2.Spieltag '!AJ16</f>
        <v>9</v>
      </c>
      <c r="AI16" s="23">
        <f>'2.Spieltag '!AK16</f>
        <v>15</v>
      </c>
      <c r="AJ16" s="24">
        <f t="shared" si="14"/>
        <v>26</v>
      </c>
      <c r="AK16" s="25">
        <f t="shared" si="11"/>
        <v>9</v>
      </c>
      <c r="AL16" s="1"/>
    </row>
    <row r="17" spans="1:38" ht="24.9" customHeight="1" thickBot="1">
      <c r="A17" s="29">
        <f t="shared" si="12"/>
        <v>18</v>
      </c>
      <c r="B17" s="21" t="s">
        <v>80</v>
      </c>
      <c r="C17" s="17" t="s">
        <v>2</v>
      </c>
      <c r="D17" s="18" t="s">
        <v>74</v>
      </c>
      <c r="E17" s="19" t="str">
        <f t="shared" si="15"/>
        <v>2</v>
      </c>
      <c r="F17" s="17" t="s">
        <v>74</v>
      </c>
      <c r="G17" s="18" t="s">
        <v>19</v>
      </c>
      <c r="H17" s="19">
        <f t="shared" si="16"/>
        <v>0</v>
      </c>
      <c r="I17" s="17" t="s">
        <v>19</v>
      </c>
      <c r="J17" s="18" t="s">
        <v>74</v>
      </c>
      <c r="K17" s="19" t="str">
        <f t="shared" si="17"/>
        <v>5</v>
      </c>
      <c r="L17" s="17" t="s">
        <v>19</v>
      </c>
      <c r="M17" s="18" t="s">
        <v>2</v>
      </c>
      <c r="N17" s="66" t="str">
        <f t="shared" si="22"/>
        <v>2</v>
      </c>
      <c r="O17" s="17" t="s">
        <v>74</v>
      </c>
      <c r="P17" s="18" t="s">
        <v>19</v>
      </c>
      <c r="Q17" s="19">
        <f t="shared" si="18"/>
        <v>0</v>
      </c>
      <c r="R17" s="17" t="s">
        <v>19</v>
      </c>
      <c r="S17" s="18" t="s">
        <v>74</v>
      </c>
      <c r="T17" s="19" t="str">
        <f t="shared" si="19"/>
        <v>2</v>
      </c>
      <c r="U17" s="17" t="s">
        <v>19</v>
      </c>
      <c r="V17" s="18" t="s">
        <v>20</v>
      </c>
      <c r="W17" s="85">
        <f>IF(OR(EXACT($U$7,U17)*(EXACT($V$7,V17)))=TRUE,$AO$9,IF(($V$7-$U$7=V17-U17),$AO$8,IF(OR(EXACT($U$7&gt;$V$7,U17&gt;V17)*EXACT($U$7=$V$7,U17=V17)*EXACT($U$7&lt;$V$7,U17&lt;V17)),$AO$7,0)))*2*2</f>
        <v>0</v>
      </c>
      <c r="X17" s="17" t="s">
        <v>19</v>
      </c>
      <c r="Y17" s="18" t="s">
        <v>74</v>
      </c>
      <c r="Z17" s="19">
        <f t="shared" si="20"/>
        <v>0</v>
      </c>
      <c r="AA17" s="17" t="s">
        <v>74</v>
      </c>
      <c r="AB17" s="18" t="s">
        <v>74</v>
      </c>
      <c r="AC17" s="19">
        <f t="shared" si="21"/>
        <v>0</v>
      </c>
      <c r="AD17" s="28"/>
      <c r="AE17" s="26"/>
      <c r="AF17" s="19"/>
      <c r="AG17" s="21">
        <f t="shared" si="13"/>
        <v>11</v>
      </c>
      <c r="AH17" s="22">
        <f>'2.Spieltag '!AJ17</f>
        <v>5</v>
      </c>
      <c r="AI17" s="23">
        <f>'2.Spieltag '!AK17</f>
        <v>20</v>
      </c>
      <c r="AJ17" s="24">
        <f t="shared" si="14"/>
        <v>16</v>
      </c>
      <c r="AK17" s="25">
        <f t="shared" si="11"/>
        <v>18</v>
      </c>
      <c r="AL17" s="1"/>
    </row>
    <row r="18" spans="1:38" ht="24.9" customHeight="1" thickBot="1">
      <c r="A18" s="29">
        <f t="shared" si="12"/>
        <v>9</v>
      </c>
      <c r="B18" s="21" t="s">
        <v>84</v>
      </c>
      <c r="C18" s="17" t="s">
        <v>76</v>
      </c>
      <c r="D18" s="18" t="s">
        <v>74</v>
      </c>
      <c r="E18" s="19">
        <f t="shared" si="15"/>
        <v>0</v>
      </c>
      <c r="F18" s="17" t="s">
        <v>74</v>
      </c>
      <c r="G18" s="18" t="s">
        <v>2</v>
      </c>
      <c r="H18" s="19">
        <f t="shared" si="16"/>
        <v>0</v>
      </c>
      <c r="I18" s="17" t="s">
        <v>76</v>
      </c>
      <c r="J18" s="18" t="s">
        <v>19</v>
      </c>
      <c r="K18" s="19">
        <f t="shared" si="17"/>
        <v>0</v>
      </c>
      <c r="L18" s="17" t="s">
        <v>76</v>
      </c>
      <c r="M18" s="18" t="s">
        <v>19</v>
      </c>
      <c r="N18" s="66" t="str">
        <f t="shared" si="22"/>
        <v>3</v>
      </c>
      <c r="O18" s="17" t="s">
        <v>19</v>
      </c>
      <c r="P18" s="18" t="s">
        <v>74</v>
      </c>
      <c r="Q18" s="19" t="str">
        <f t="shared" si="18"/>
        <v>3</v>
      </c>
      <c r="R18" s="17" t="s">
        <v>2</v>
      </c>
      <c r="S18" s="18" t="s">
        <v>76</v>
      </c>
      <c r="T18" s="19" t="str">
        <f t="shared" si="19"/>
        <v>2</v>
      </c>
      <c r="U18" s="17" t="s">
        <v>74</v>
      </c>
      <c r="V18" s="18" t="s">
        <v>19</v>
      </c>
      <c r="W18" s="85">
        <f>IF(OR(EXACT($U$7,U18)*(EXACT($V$7,V18)))=TRUE,$AO$9,IF(($V$7-$U$7=V18-U18),$AO$8,IF(OR(EXACT($U$7&gt;$V$7,U18&gt;V18)*EXACT($U$7=$V$7,U18=V18)*EXACT($U$7&lt;$V$7,U18&lt;V18)),$AO$7,0)))*2*2</f>
        <v>0</v>
      </c>
      <c r="X18" s="17" t="s">
        <v>74</v>
      </c>
      <c r="Y18" s="18" t="s">
        <v>2</v>
      </c>
      <c r="Z18" s="19">
        <f t="shared" si="20"/>
        <v>0</v>
      </c>
      <c r="AA18" s="17" t="s">
        <v>77</v>
      </c>
      <c r="AB18" s="18" t="s">
        <v>76</v>
      </c>
      <c r="AC18" s="19" t="str">
        <f t="shared" si="21"/>
        <v>2</v>
      </c>
      <c r="AD18" s="28"/>
      <c r="AE18" s="26"/>
      <c r="AF18" s="19"/>
      <c r="AG18" s="21">
        <f>E18+K18+Q18+T18+N18+H18+W18+Z18+AC18+AF18</f>
        <v>10</v>
      </c>
      <c r="AH18" s="22">
        <f>'2.Spieltag '!AJ18</f>
        <v>16</v>
      </c>
      <c r="AI18" s="23">
        <f>'2.Spieltag '!AK18</f>
        <v>6</v>
      </c>
      <c r="AJ18" s="24">
        <f t="shared" si="14"/>
        <v>26</v>
      </c>
      <c r="AK18" s="25">
        <f t="shared" si="11"/>
        <v>9</v>
      </c>
      <c r="AL18" s="1"/>
    </row>
    <row r="19" spans="1:38" ht="24.9" customHeight="1" thickBot="1">
      <c r="A19" s="29">
        <f t="shared" si="12"/>
        <v>2</v>
      </c>
      <c r="B19" s="21" t="s">
        <v>89</v>
      </c>
      <c r="C19" s="17" t="s">
        <v>2</v>
      </c>
      <c r="D19" s="18" t="s">
        <v>74</v>
      </c>
      <c r="E19" s="19" t="str">
        <f t="shared" si="15"/>
        <v>2</v>
      </c>
      <c r="F19" s="17" t="s">
        <v>74</v>
      </c>
      <c r="G19" s="18" t="s">
        <v>2</v>
      </c>
      <c r="H19" s="19">
        <f t="shared" si="16"/>
        <v>0</v>
      </c>
      <c r="I19" s="17" t="s">
        <v>19</v>
      </c>
      <c r="J19" s="18" t="s">
        <v>19</v>
      </c>
      <c r="K19" s="19">
        <f t="shared" si="17"/>
        <v>0</v>
      </c>
      <c r="L19" s="17" t="s">
        <v>74</v>
      </c>
      <c r="M19" s="18" t="s">
        <v>77</v>
      </c>
      <c r="N19" s="66" t="str">
        <f t="shared" si="22"/>
        <v>2</v>
      </c>
      <c r="O19" s="17" t="s">
        <v>76</v>
      </c>
      <c r="P19" s="18" t="s">
        <v>76</v>
      </c>
      <c r="Q19" s="19">
        <f t="shared" si="18"/>
        <v>0</v>
      </c>
      <c r="R19" s="17" t="s">
        <v>74</v>
      </c>
      <c r="S19" s="18" t="s">
        <v>76</v>
      </c>
      <c r="T19" s="19" t="str">
        <f t="shared" si="19"/>
        <v>2</v>
      </c>
      <c r="U19" s="17" t="s">
        <v>19</v>
      </c>
      <c r="V19" s="18" t="s">
        <v>76</v>
      </c>
      <c r="W19" s="19">
        <f>IF(OR(EXACT($U$7,U19)*(EXACT($V$7,V19)))=TRUE,$AO$9,IF(($V$7-$U$7=V19-U19),$AO$8,IF(OR(EXACT($U$7&gt;$V$7,U19&gt;V19)*EXACT($U$7=$V$7,U19=V19)*EXACT($U$7&lt;$V$7,U19&lt;V19)),$AO$7,0)))*2</f>
        <v>4</v>
      </c>
      <c r="X19" s="17" t="s">
        <v>74</v>
      </c>
      <c r="Y19" s="18" t="s">
        <v>76</v>
      </c>
      <c r="Z19" s="19">
        <f t="shared" si="20"/>
        <v>0</v>
      </c>
      <c r="AA19" s="17" t="s">
        <v>74</v>
      </c>
      <c r="AB19" s="18" t="s">
        <v>76</v>
      </c>
      <c r="AC19" s="85">
        <f>IF(OR(EXACT($AA$7,AA19)*(EXACT($AB$7,AB19)))=TRUE,$AO$9,IF(($AB$7-$AA$7=AB19-AA19),$AO$8,IF(OR(EXACT($AA$7&gt;$AB$7,AA19&gt;AB19)*EXACT($AA$7=$AB$7,AA19=AB19)*EXACT($AA$7&lt;$AB$7,AA19&lt;AB19)),$AO$7,0)))*2</f>
        <v>6</v>
      </c>
      <c r="AD19" s="28"/>
      <c r="AE19" s="26"/>
      <c r="AF19" s="19"/>
      <c r="AG19" s="21">
        <f>E19+H19+K19+N19+Q19+T19+W19+Z19+AC19+AF19</f>
        <v>16</v>
      </c>
      <c r="AH19" s="22">
        <f>'2.Spieltag '!AJ19</f>
        <v>20</v>
      </c>
      <c r="AI19" s="23">
        <f>'2.Spieltag '!AK19</f>
        <v>3</v>
      </c>
      <c r="AJ19" s="24">
        <f t="shared" si="14"/>
        <v>36</v>
      </c>
      <c r="AK19" s="25">
        <f t="shared" si="11"/>
        <v>2</v>
      </c>
      <c r="AL19" s="1"/>
    </row>
    <row r="20" spans="1:38" ht="24.9" customHeight="1" thickBot="1">
      <c r="A20" s="29">
        <f t="shared" si="12"/>
        <v>5</v>
      </c>
      <c r="B20" s="21" t="s">
        <v>83</v>
      </c>
      <c r="C20" s="17" t="s">
        <v>76</v>
      </c>
      <c r="D20" s="18" t="s">
        <v>74</v>
      </c>
      <c r="E20" s="19">
        <f t="shared" si="15"/>
        <v>0</v>
      </c>
      <c r="F20" s="17" t="s">
        <v>74</v>
      </c>
      <c r="G20" s="18" t="s">
        <v>19</v>
      </c>
      <c r="H20" s="19">
        <f t="shared" si="16"/>
        <v>0</v>
      </c>
      <c r="I20" s="17" t="s">
        <v>74</v>
      </c>
      <c r="J20" s="18" t="s">
        <v>74</v>
      </c>
      <c r="K20" s="19">
        <f t="shared" si="17"/>
        <v>0</v>
      </c>
      <c r="L20" s="17" t="s">
        <v>76</v>
      </c>
      <c r="M20" s="18" t="s">
        <v>2</v>
      </c>
      <c r="N20" s="66" t="str">
        <f t="shared" si="22"/>
        <v>2</v>
      </c>
      <c r="O20" s="17" t="s">
        <v>74</v>
      </c>
      <c r="P20" s="18" t="s">
        <v>74</v>
      </c>
      <c r="Q20" s="85">
        <f>IF(OR(EXACT($O$7,O20)*(EXACT($P$7,P20)))=TRUE,$AO$9,IF(($P$7-$O$7=P20-O20),$AO$8,IF(OR(EXACT($O$7&gt;$P$7,O20&gt;P20)*EXACT($O$7=$P$7,O20=P20)*EXACT($O$7&lt;$P$7,O20&lt;P20)),$AO$7,0)))*2</f>
        <v>0</v>
      </c>
      <c r="R20" s="17" t="s">
        <v>19</v>
      </c>
      <c r="S20" s="18" t="s">
        <v>74</v>
      </c>
      <c r="T20" s="19" t="str">
        <f t="shared" si="19"/>
        <v>2</v>
      </c>
      <c r="U20" s="17" t="s">
        <v>19</v>
      </c>
      <c r="V20" s="18" t="s">
        <v>76</v>
      </c>
      <c r="W20" s="19">
        <f>IF(OR(EXACT($U$7,U20)*(EXACT($V$7,V20)))=TRUE,$AO$9,IF(($V$7-$U$7=V20-U20),$AO$8,IF(OR(EXACT($U$7&gt;$V$7,U20&gt;V20)*EXACT($U$7=$V$7,U20=V20)*EXACT($U$7&lt;$V$7,U20&lt;V20)),$AO$7,0)))*2</f>
        <v>4</v>
      </c>
      <c r="X20" s="17" t="s">
        <v>19</v>
      </c>
      <c r="Y20" s="18" t="s">
        <v>74</v>
      </c>
      <c r="Z20" s="19">
        <f t="shared" si="20"/>
        <v>0</v>
      </c>
      <c r="AA20" s="17" t="s">
        <v>77</v>
      </c>
      <c r="AB20" s="18" t="s">
        <v>76</v>
      </c>
      <c r="AC20" s="19" t="str">
        <f t="shared" ref="AC20:AC27" si="23">IF(OR(EXACT($AA$7,AA20)*(EXACT($AB$7,AB20)))=TRUE,$AO$9,IF(($AB$7-$AA$7=AB20-AA20),$AO$8,IF(OR(EXACT($AA$7&gt;$AB$7,AA20&gt;AB20)*EXACT($AA$7=$AB$7,AA20=AB20)*EXACT($AA$7&lt;$AB$7,AA20&lt;AB20)),$AO$7,0)))</f>
        <v>2</v>
      </c>
      <c r="AD20" s="28"/>
      <c r="AE20" s="26"/>
      <c r="AF20" s="19"/>
      <c r="AG20" s="21">
        <f>E20+H20+K20+N20+Q20+T20+W20+Z20+AC20+AF20</f>
        <v>10</v>
      </c>
      <c r="AH20" s="22">
        <f>'2.Spieltag '!AJ20</f>
        <v>22</v>
      </c>
      <c r="AI20" s="23">
        <f>'2.Spieltag '!AK20</f>
        <v>2</v>
      </c>
      <c r="AJ20" s="24">
        <f t="shared" si="14"/>
        <v>32</v>
      </c>
      <c r="AK20" s="25">
        <f t="shared" si="11"/>
        <v>5</v>
      </c>
      <c r="AL20" s="1"/>
    </row>
    <row r="21" spans="1:38" ht="24.9" customHeight="1" thickBot="1">
      <c r="A21" s="29">
        <f t="shared" si="12"/>
        <v>9</v>
      </c>
      <c r="B21" s="21" t="s">
        <v>86</v>
      </c>
      <c r="C21" s="17" t="s">
        <v>19</v>
      </c>
      <c r="D21" s="18" t="s">
        <v>74</v>
      </c>
      <c r="E21" s="19" t="str">
        <f t="shared" si="15"/>
        <v>2</v>
      </c>
      <c r="F21" s="17" t="s">
        <v>74</v>
      </c>
      <c r="G21" s="18" t="s">
        <v>2</v>
      </c>
      <c r="H21" s="19">
        <f t="shared" si="16"/>
        <v>0</v>
      </c>
      <c r="I21" s="17" t="s">
        <v>74</v>
      </c>
      <c r="J21" s="18" t="s">
        <v>74</v>
      </c>
      <c r="K21" s="19">
        <f t="shared" si="17"/>
        <v>0</v>
      </c>
      <c r="L21" s="17" t="s">
        <v>76</v>
      </c>
      <c r="M21" s="18" t="s">
        <v>19</v>
      </c>
      <c r="N21" s="66" t="str">
        <f t="shared" si="22"/>
        <v>3</v>
      </c>
      <c r="O21" s="17" t="s">
        <v>74</v>
      </c>
      <c r="P21" s="18" t="s">
        <v>74</v>
      </c>
      <c r="Q21" s="19">
        <f>IF(OR(EXACT($O$7,O21)*(EXACT($P$7,P21)))=TRUE,$AO$9,IF(($P$7-$O$7=P21-O21),$AO$8,IF(OR(EXACT($O$7&gt;$P$7,O21&gt;P21)*EXACT($O$7=$P$7,O21=P21)*EXACT($O$7&lt;$P$7,O21&lt;P21)),$AO$7,0)))</f>
        <v>0</v>
      </c>
      <c r="R21" s="17" t="s">
        <v>19</v>
      </c>
      <c r="S21" s="18" t="s">
        <v>74</v>
      </c>
      <c r="T21" s="19" t="str">
        <f t="shared" si="19"/>
        <v>2</v>
      </c>
      <c r="U21" s="17" t="s">
        <v>74</v>
      </c>
      <c r="V21" s="18" t="s">
        <v>74</v>
      </c>
      <c r="W21" s="85">
        <f>IF(OR(EXACT($U$7,U21)*(EXACT($V$7,V21)))=TRUE,$AO$9,IF(($V$7-$U$7=V21-U21),$AO$8,IF(OR(EXACT($U$7&gt;$V$7,U21&gt;V21)*EXACT($U$7=$V$7,U21=V21)*EXACT($U$7&lt;$V$7,U21&lt;V21)),$AO$7,0)))*2*2</f>
        <v>0</v>
      </c>
      <c r="X21" s="17" t="s">
        <v>19</v>
      </c>
      <c r="Y21" s="18" t="s">
        <v>74</v>
      </c>
      <c r="Z21" s="19">
        <f t="shared" si="20"/>
        <v>0</v>
      </c>
      <c r="AA21" s="17" t="s">
        <v>19</v>
      </c>
      <c r="AB21" s="18" t="s">
        <v>76</v>
      </c>
      <c r="AC21" s="19" t="str">
        <f t="shared" si="23"/>
        <v>2</v>
      </c>
      <c r="AD21" s="28"/>
      <c r="AE21" s="26"/>
      <c r="AF21" s="19"/>
      <c r="AG21" s="21">
        <f>E21+K21+Q21+T21+N21+H21+W21+Z21+AC21+AF21</f>
        <v>9</v>
      </c>
      <c r="AH21" s="22">
        <f>'2.Spieltag '!AJ21</f>
        <v>17</v>
      </c>
      <c r="AI21" s="23">
        <f>'2.Spieltag '!AK21</f>
        <v>5</v>
      </c>
      <c r="AJ21" s="24">
        <f t="shared" si="14"/>
        <v>26</v>
      </c>
      <c r="AK21" s="25">
        <f t="shared" si="11"/>
        <v>9</v>
      </c>
      <c r="AL21" s="1"/>
    </row>
    <row r="22" spans="1:38" ht="24.9" customHeight="1" thickBot="1">
      <c r="A22" s="29">
        <f t="shared" si="12"/>
        <v>14</v>
      </c>
      <c r="B22" s="21" t="s">
        <v>96</v>
      </c>
      <c r="C22" s="17" t="s">
        <v>76</v>
      </c>
      <c r="D22" s="18" t="s">
        <v>76</v>
      </c>
      <c r="E22" s="19">
        <f t="shared" si="15"/>
        <v>0</v>
      </c>
      <c r="F22" s="17" t="s">
        <v>74</v>
      </c>
      <c r="G22" s="18" t="s">
        <v>2</v>
      </c>
      <c r="H22" s="19">
        <f t="shared" si="16"/>
        <v>0</v>
      </c>
      <c r="I22" s="17" t="s">
        <v>19</v>
      </c>
      <c r="J22" s="18" t="s">
        <v>19</v>
      </c>
      <c r="K22" s="19">
        <f t="shared" si="17"/>
        <v>0</v>
      </c>
      <c r="L22" s="17" t="s">
        <v>74</v>
      </c>
      <c r="M22" s="18" t="s">
        <v>19</v>
      </c>
      <c r="N22" s="66" t="str">
        <f t="shared" si="22"/>
        <v>2</v>
      </c>
      <c r="O22" s="17" t="s">
        <v>2</v>
      </c>
      <c r="P22" s="18" t="s">
        <v>76</v>
      </c>
      <c r="Q22" s="19" t="str">
        <f>IF(OR(EXACT($O$7,O22)*(EXACT($P$7,P22)))=TRUE,$AO$9,IF(($P$7-$O$7=P22-O22),$AO$8,IF(OR(EXACT($O$7&gt;$P$7,O22&gt;P22)*EXACT($O$7=$P$7,O22=P22)*EXACT($O$7&lt;$P$7,O22&lt;P22)),$AO$7,0)))</f>
        <v>2</v>
      </c>
      <c r="R22" s="17" t="s">
        <v>2</v>
      </c>
      <c r="S22" s="18" t="s">
        <v>19</v>
      </c>
      <c r="T22" s="19" t="str">
        <f t="shared" si="19"/>
        <v>2</v>
      </c>
      <c r="U22" s="17" t="s">
        <v>74</v>
      </c>
      <c r="V22" s="18" t="s">
        <v>19</v>
      </c>
      <c r="W22" s="85">
        <f>IF(OR(EXACT($U$7,U22)*(EXACT($V$7,V22)))=TRUE,$AO$9,IF(($V$7-$U$7=V22-U22),$AO$8,IF(OR(EXACT($U$7&gt;$V$7,U22&gt;V22)*EXACT($U$7=$V$7,U22=V22)*EXACT($U$7&lt;$V$7,U22&lt;V22)),$AO$7,0)))*2*2</f>
        <v>0</v>
      </c>
      <c r="X22" s="17" t="s">
        <v>74</v>
      </c>
      <c r="Y22" s="18" t="s">
        <v>76</v>
      </c>
      <c r="Z22" s="19">
        <f t="shared" si="20"/>
        <v>0</v>
      </c>
      <c r="AA22" s="17" t="s">
        <v>2</v>
      </c>
      <c r="AB22" s="18" t="s">
        <v>76</v>
      </c>
      <c r="AC22" s="19" t="str">
        <f t="shared" si="23"/>
        <v>2</v>
      </c>
      <c r="AD22" s="28"/>
      <c r="AE22" s="26"/>
      <c r="AF22" s="19"/>
      <c r="AG22" s="21">
        <f>E22+K22+Q22+T22+N22+H22+W22+Z22+AC22+AF22</f>
        <v>8</v>
      </c>
      <c r="AH22" s="22">
        <f>'2.Spieltag '!AJ22</f>
        <v>14</v>
      </c>
      <c r="AI22" s="23">
        <f>'2.Spieltag '!AK22</f>
        <v>9</v>
      </c>
      <c r="AJ22" s="24">
        <f t="shared" si="14"/>
        <v>22</v>
      </c>
      <c r="AK22" s="25">
        <f t="shared" si="11"/>
        <v>14</v>
      </c>
      <c r="AL22" s="1"/>
    </row>
    <row r="23" spans="1:38" ht="24.9" customHeight="1" thickBot="1">
      <c r="A23" s="29">
        <f t="shared" si="12"/>
        <v>17</v>
      </c>
      <c r="B23" s="21" t="s">
        <v>94</v>
      </c>
      <c r="C23" s="17" t="s">
        <v>19</v>
      </c>
      <c r="D23" s="18" t="s">
        <v>74</v>
      </c>
      <c r="E23" s="19" t="str">
        <f t="shared" si="15"/>
        <v>2</v>
      </c>
      <c r="F23" s="17" t="s">
        <v>76</v>
      </c>
      <c r="G23" s="18" t="s">
        <v>19</v>
      </c>
      <c r="H23" s="19">
        <f t="shared" si="16"/>
        <v>0</v>
      </c>
      <c r="I23" s="17" t="s">
        <v>74</v>
      </c>
      <c r="J23" s="18" t="s">
        <v>2</v>
      </c>
      <c r="K23" s="19">
        <f t="shared" si="17"/>
        <v>0</v>
      </c>
      <c r="L23" s="17" t="s">
        <v>74</v>
      </c>
      <c r="M23" s="18" t="s">
        <v>2</v>
      </c>
      <c r="N23" s="66" t="str">
        <f t="shared" si="22"/>
        <v>5</v>
      </c>
      <c r="O23" s="17" t="s">
        <v>19</v>
      </c>
      <c r="P23" s="18" t="s">
        <v>19</v>
      </c>
      <c r="Q23" s="19">
        <f>IF(OR(EXACT($O$7,O23)*(EXACT($P$7,P23)))=TRUE,$AO$9,IF(($P$7-$O$7=P23-O23),$AO$8,IF(OR(EXACT($O$7&gt;$P$7,O23&gt;P23)*EXACT($O$7=$P$7,O23=P23)*EXACT($O$7&lt;$P$7,O23&lt;P23)),$AO$7,0)))</f>
        <v>0</v>
      </c>
      <c r="R23" s="17" t="s">
        <v>2</v>
      </c>
      <c r="S23" s="18" t="s">
        <v>76</v>
      </c>
      <c r="T23" s="19" t="str">
        <f t="shared" si="19"/>
        <v>2</v>
      </c>
      <c r="U23" s="17" t="s">
        <v>74</v>
      </c>
      <c r="V23" s="18" t="s">
        <v>74</v>
      </c>
      <c r="W23" s="85">
        <f>IF(OR(EXACT($U$7,U23)*(EXACT($V$7,V23)))=TRUE,$AO$9,IF(($V$7-$U$7=V23-U23),$AO$8,IF(OR(EXACT($U$7&gt;$V$7,U23&gt;V23)*EXACT($U$7=$V$7,U23=V23)*EXACT($U$7&lt;$V$7,U23&lt;V23)),$AO$7,0)))*2*2</f>
        <v>0</v>
      </c>
      <c r="X23" s="17" t="s">
        <v>76</v>
      </c>
      <c r="Y23" s="18" t="s">
        <v>19</v>
      </c>
      <c r="Z23" s="19">
        <f t="shared" si="20"/>
        <v>0</v>
      </c>
      <c r="AA23" s="17" t="s">
        <v>2</v>
      </c>
      <c r="AB23" s="18" t="s">
        <v>76</v>
      </c>
      <c r="AC23" s="19" t="str">
        <f t="shared" si="23"/>
        <v>2</v>
      </c>
      <c r="AD23" s="28"/>
      <c r="AE23" s="26"/>
      <c r="AF23" s="19"/>
      <c r="AG23" s="21">
        <f>E23+H23+K23+N23+Q23+T23+W23+Z23+AC23+AF23</f>
        <v>11</v>
      </c>
      <c r="AH23" s="22">
        <f>'2.Spieltag '!AJ23</f>
        <v>10</v>
      </c>
      <c r="AI23" s="23">
        <f>'2.Spieltag '!AK23</f>
        <v>13</v>
      </c>
      <c r="AJ23" s="24">
        <f t="shared" si="14"/>
        <v>21</v>
      </c>
      <c r="AK23" s="25">
        <f t="shared" si="11"/>
        <v>17</v>
      </c>
      <c r="AL23" s="1"/>
    </row>
    <row r="24" spans="1:38" ht="24.9" customHeight="1" thickBot="1">
      <c r="A24" s="29">
        <f t="shared" si="12"/>
        <v>14</v>
      </c>
      <c r="B24" s="21" t="s">
        <v>92</v>
      </c>
      <c r="C24" s="17" t="s">
        <v>74</v>
      </c>
      <c r="D24" s="18" t="s">
        <v>19</v>
      </c>
      <c r="E24" s="19">
        <f t="shared" si="15"/>
        <v>0</v>
      </c>
      <c r="F24" s="17" t="s">
        <v>76</v>
      </c>
      <c r="G24" s="18" t="s">
        <v>2</v>
      </c>
      <c r="H24" s="19">
        <f t="shared" si="16"/>
        <v>0</v>
      </c>
      <c r="I24" s="17" t="s">
        <v>19</v>
      </c>
      <c r="J24" s="18" t="s">
        <v>74</v>
      </c>
      <c r="K24" s="19" t="str">
        <f t="shared" si="17"/>
        <v>5</v>
      </c>
      <c r="L24" s="17" t="s">
        <v>74</v>
      </c>
      <c r="M24" s="18" t="s">
        <v>77</v>
      </c>
      <c r="N24" s="66" t="str">
        <f t="shared" si="22"/>
        <v>2</v>
      </c>
      <c r="O24" s="17" t="s">
        <v>19</v>
      </c>
      <c r="P24" s="18" t="s">
        <v>74</v>
      </c>
      <c r="Q24" s="19" t="str">
        <f>IF(OR(EXACT($O$7,O24)*(EXACT($P$7,P24)))=TRUE,$AO$9,IF(($P$7-$O$7=P24-O24),$AO$8,IF(OR(EXACT($O$7&gt;$P$7,O24&gt;P24)*EXACT($O$7=$P$7,O24=P24)*EXACT($O$7&lt;$P$7,O24&lt;P24)),$AO$7,0)))</f>
        <v>3</v>
      </c>
      <c r="R24" s="17" t="s">
        <v>77</v>
      </c>
      <c r="S24" s="18" t="s">
        <v>74</v>
      </c>
      <c r="T24" s="19" t="str">
        <f t="shared" si="19"/>
        <v>2</v>
      </c>
      <c r="U24" s="17" t="s">
        <v>74</v>
      </c>
      <c r="V24" s="18" t="s">
        <v>19</v>
      </c>
      <c r="W24" s="85">
        <f>IF(OR(EXACT($U$7,U24)*(EXACT($V$7,V24)))=TRUE,$AO$9,IF(($V$7-$U$7=V24-U24),$AO$8,IF(OR(EXACT($U$7&gt;$V$7,U24&gt;V24)*EXACT($U$7=$V$7,U24=V24)*EXACT($U$7&lt;$V$7,U24&lt;V24)),$AO$7,0)))*2*2</f>
        <v>0</v>
      </c>
      <c r="X24" s="17" t="s">
        <v>74</v>
      </c>
      <c r="Y24" s="18" t="s">
        <v>19</v>
      </c>
      <c r="Z24" s="19">
        <f t="shared" si="20"/>
        <v>0</v>
      </c>
      <c r="AA24" s="17" t="s">
        <v>20</v>
      </c>
      <c r="AB24" s="18" t="s">
        <v>74</v>
      </c>
      <c r="AC24" s="19" t="str">
        <f t="shared" si="23"/>
        <v>2</v>
      </c>
      <c r="AD24" s="28"/>
      <c r="AE24" s="26"/>
      <c r="AF24" s="19"/>
      <c r="AG24" s="21">
        <f>E24+H24+K24+N24+Q24+T24+W24+Z24+AC24+AF24</f>
        <v>14</v>
      </c>
      <c r="AH24" s="22">
        <f>'2.Spieltag '!AJ24</f>
        <v>8</v>
      </c>
      <c r="AI24" s="23">
        <f>'2.Spieltag '!AK24</f>
        <v>18</v>
      </c>
      <c r="AJ24" s="24">
        <f t="shared" si="14"/>
        <v>22</v>
      </c>
      <c r="AK24" s="25">
        <f t="shared" si="11"/>
        <v>14</v>
      </c>
      <c r="AL24" s="1"/>
    </row>
    <row r="25" spans="1:38" ht="24.9" customHeight="1" thickBot="1">
      <c r="A25" s="29">
        <f t="shared" si="12"/>
        <v>7</v>
      </c>
      <c r="B25" s="21" t="s">
        <v>78</v>
      </c>
      <c r="C25" s="17" t="s">
        <v>19</v>
      </c>
      <c r="D25" s="18" t="s">
        <v>76</v>
      </c>
      <c r="E25" s="19" t="str">
        <f t="shared" si="15"/>
        <v>2</v>
      </c>
      <c r="F25" s="17" t="s">
        <v>74</v>
      </c>
      <c r="G25" s="18" t="s">
        <v>2</v>
      </c>
      <c r="H25" s="85">
        <f>IF(OR(EXACT($F$7,F25)*(EXACT($G$7,G25)))=TRUE,$AO$9,IF(($G$7-$F$7=G25-F25),$AO$8,IF(OR(EXACT($F$7&gt;$G$7,F25&gt;G25)*EXACT($F$7=$G$7,F25=G25)*EXACT($F$7&lt;$G$7,F25&lt;G25)),$AO$7,0)))*2</f>
        <v>0</v>
      </c>
      <c r="I25" s="17" t="s">
        <v>74</v>
      </c>
      <c r="J25" s="18" t="s">
        <v>19</v>
      </c>
      <c r="K25" s="19">
        <f t="shared" si="17"/>
        <v>0</v>
      </c>
      <c r="L25" s="17" t="s">
        <v>74</v>
      </c>
      <c r="M25" s="18" t="s">
        <v>74</v>
      </c>
      <c r="N25" s="66">
        <f t="shared" si="22"/>
        <v>0</v>
      </c>
      <c r="O25" s="17" t="s">
        <v>19</v>
      </c>
      <c r="P25" s="18" t="s">
        <v>76</v>
      </c>
      <c r="Q25" s="19" t="str">
        <f>IF(OR(EXACT($O$7,O25)*(EXACT($P$7,P25)))=TRUE,$AO$9,IF(($P$7-$O$7=P25-O25),$AO$8,IF(OR(EXACT($O$7&gt;$P$7,O25&gt;P25)*EXACT($O$7=$P$7,O25=P25)*EXACT($O$7&lt;$P$7,O25&lt;P25)),$AO$7,0)))</f>
        <v>2</v>
      </c>
      <c r="R25" s="17" t="s">
        <v>77</v>
      </c>
      <c r="S25" s="18" t="s">
        <v>74</v>
      </c>
      <c r="T25" s="19" t="str">
        <f t="shared" si="19"/>
        <v>2</v>
      </c>
      <c r="U25" s="17" t="s">
        <v>20</v>
      </c>
      <c r="V25" s="18" t="s">
        <v>76</v>
      </c>
      <c r="W25" s="19">
        <f>IF(OR(EXACT($U$7,U25)*(EXACT($V$7,V25)))=TRUE,$AO$9,IF(($V$7-$U$7=V25-U25),$AO$8,IF(OR(EXACT($U$7&gt;$V$7,U25&gt;V25)*EXACT($U$7=$V$7,U25=V25)*EXACT($U$7&lt;$V$7,U25&lt;V25)),$AO$7,0)))*2</f>
        <v>4</v>
      </c>
      <c r="X25" s="17" t="s">
        <v>2</v>
      </c>
      <c r="Y25" s="18" t="s">
        <v>76</v>
      </c>
      <c r="Z25" s="19">
        <f t="shared" si="20"/>
        <v>0</v>
      </c>
      <c r="AA25" s="17" t="s">
        <v>99</v>
      </c>
      <c r="AB25" s="18" t="s">
        <v>76</v>
      </c>
      <c r="AC25" s="19" t="str">
        <f t="shared" si="23"/>
        <v>2</v>
      </c>
      <c r="AD25" s="28"/>
      <c r="AE25" s="26"/>
      <c r="AF25" s="19"/>
      <c r="AG25" s="21">
        <f>E25+K25+Q25+T25+N25+H25+W25+Z25+AC25+AF25</f>
        <v>12</v>
      </c>
      <c r="AH25" s="22">
        <f>'2.Spieltag '!AJ25</f>
        <v>16</v>
      </c>
      <c r="AI25" s="23">
        <f>'2.Spieltag '!AK25</f>
        <v>6</v>
      </c>
      <c r="AJ25" s="24">
        <f t="shared" si="14"/>
        <v>28</v>
      </c>
      <c r="AK25" s="25">
        <f t="shared" si="11"/>
        <v>7</v>
      </c>
      <c r="AL25" s="1"/>
    </row>
    <row r="26" spans="1:38" ht="28.2" customHeight="1" thickBot="1">
      <c r="A26" s="29">
        <f t="shared" si="12"/>
        <v>6</v>
      </c>
      <c r="B26" s="21" t="s">
        <v>82</v>
      </c>
      <c r="C26" s="17" t="s">
        <v>19</v>
      </c>
      <c r="D26" s="18" t="s">
        <v>76</v>
      </c>
      <c r="E26" s="19" t="str">
        <f t="shared" si="15"/>
        <v>2</v>
      </c>
      <c r="F26" s="17" t="s">
        <v>19</v>
      </c>
      <c r="G26" s="18" t="s">
        <v>74</v>
      </c>
      <c r="H26" s="19">
        <f>IF(OR(EXACT($F$7,F26)*(EXACT($G$7,G26)))=TRUE,$AO$9,IF(($G$7-$F$7=G26-F26),$AO$8,IF(OR(EXACT($F$7&gt;$G$7,F26&gt;G26)*EXACT($F$7=$G$7,F26=G26)*EXACT($F$7&lt;$G$7,F26&lt;G26)),$AO$7,0)))</f>
        <v>0</v>
      </c>
      <c r="I26" s="17" t="s">
        <v>19</v>
      </c>
      <c r="J26" s="18" t="s">
        <v>76</v>
      </c>
      <c r="K26" s="19" t="str">
        <f t="shared" si="17"/>
        <v>2</v>
      </c>
      <c r="L26" s="17" t="s">
        <v>74</v>
      </c>
      <c r="M26" s="18" t="s">
        <v>2</v>
      </c>
      <c r="N26" s="66" t="str">
        <f t="shared" si="22"/>
        <v>5</v>
      </c>
      <c r="O26" s="17" t="s">
        <v>19</v>
      </c>
      <c r="P26" s="18" t="s">
        <v>76</v>
      </c>
      <c r="Q26" s="19">
        <v>3</v>
      </c>
      <c r="R26" s="17" t="s">
        <v>2</v>
      </c>
      <c r="S26" s="18" t="s">
        <v>76</v>
      </c>
      <c r="T26" s="19" t="str">
        <f t="shared" si="19"/>
        <v>2</v>
      </c>
      <c r="U26" s="17" t="s">
        <v>76</v>
      </c>
      <c r="V26" s="18" t="s">
        <v>74</v>
      </c>
      <c r="W26" s="85">
        <f>IF(OR(EXACT($U$7,U26)*(EXACT($V$7,V26)))=TRUE,$AO$9,IF(($V$7-$U$7=V26-U26),$AO$8,IF(OR(EXACT($U$7&gt;$V$7,U26&gt;V26)*EXACT($U$7=$V$7,U26=V26)*EXACT($U$7&lt;$V$7,U26&lt;V26)),$AO$7,0)))*2*2</f>
        <v>0</v>
      </c>
      <c r="X26" s="17" t="s">
        <v>19</v>
      </c>
      <c r="Y26" s="18" t="s">
        <v>76</v>
      </c>
      <c r="Z26" s="19">
        <v>4</v>
      </c>
      <c r="AA26" s="17" t="s">
        <v>77</v>
      </c>
      <c r="AB26" s="18" t="s">
        <v>76</v>
      </c>
      <c r="AC26" s="19" t="str">
        <f t="shared" si="23"/>
        <v>2</v>
      </c>
      <c r="AD26" s="28"/>
      <c r="AE26" s="26"/>
      <c r="AF26" s="19"/>
      <c r="AG26" s="21">
        <f>E26+K26+Q26+T26+N26+H26+W26+Z26+AC26+AF26</f>
        <v>20</v>
      </c>
      <c r="AH26" s="22">
        <f>'2.Spieltag '!AJ26</f>
        <v>11</v>
      </c>
      <c r="AI26" s="23">
        <f>'2.Spieltag '!AK26</f>
        <v>11</v>
      </c>
      <c r="AJ26" s="24">
        <f t="shared" si="14"/>
        <v>31</v>
      </c>
      <c r="AK26" s="25">
        <f t="shared" si="11"/>
        <v>6</v>
      </c>
      <c r="AL26" s="1"/>
    </row>
    <row r="27" spans="1:38" ht="24.9" customHeight="1" thickBot="1">
      <c r="A27" s="29">
        <f t="shared" ref="A27" si="24">AK27</f>
        <v>14</v>
      </c>
      <c r="B27" s="21" t="s">
        <v>73</v>
      </c>
      <c r="C27" s="17" t="s">
        <v>2</v>
      </c>
      <c r="D27" s="18" t="s">
        <v>74</v>
      </c>
      <c r="E27" s="19" t="str">
        <f t="shared" si="15"/>
        <v>2</v>
      </c>
      <c r="F27" s="17" t="s">
        <v>74</v>
      </c>
      <c r="G27" s="18" t="s">
        <v>19</v>
      </c>
      <c r="H27" s="19">
        <f>IF(OR(EXACT($F$7,F27)*(EXACT($G$7,G27)))=TRUE,$AO$9,IF(($G$7-$F$7=G27-F27),$AO$8,IF(OR(EXACT($F$7&gt;$G$7,F27&gt;G27)*EXACT($F$7=$G$7,F27=G27)*EXACT($F$7&lt;$G$7,F27&lt;G27)),$AO$7,0)))</f>
        <v>0</v>
      </c>
      <c r="I27" s="17" t="s">
        <v>74</v>
      </c>
      <c r="J27" s="18" t="s">
        <v>19</v>
      </c>
      <c r="K27" s="19">
        <f t="shared" si="17"/>
        <v>0</v>
      </c>
      <c r="L27" s="17" t="s">
        <v>74</v>
      </c>
      <c r="M27" s="18" t="s">
        <v>2</v>
      </c>
      <c r="N27" s="66" t="str">
        <f t="shared" si="22"/>
        <v>5</v>
      </c>
      <c r="O27" s="17" t="s">
        <v>76</v>
      </c>
      <c r="P27" s="18" t="s">
        <v>74</v>
      </c>
      <c r="Q27" s="19">
        <f>IF(OR(EXACT($O$7,O27)*(EXACT($P$7,P27)))=TRUE,$AO$9,IF(($P$7-$O$7=P27-O27),$AO$8,IF(OR(EXACT($O$7&gt;$P$7,O27&gt;P27)*EXACT($O$7=$P$7,O27=P27)*EXACT($O$7&lt;$P$7,O27&lt;P27)),$AO$7,0)))</f>
        <v>0</v>
      </c>
      <c r="R27" s="17" t="s">
        <v>2</v>
      </c>
      <c r="S27" s="18" t="s">
        <v>74</v>
      </c>
      <c r="T27" s="19" t="str">
        <f t="shared" si="19"/>
        <v>2</v>
      </c>
      <c r="U27" s="17" t="s">
        <v>74</v>
      </c>
      <c r="V27" s="18" t="s">
        <v>19</v>
      </c>
      <c r="W27" s="85">
        <f>IF(OR(EXACT($U$7,U27)*(EXACT($V$7,V27)))=TRUE,$AO$9,IF(($V$7-$U$7=V27-U27),$AO$8,IF(OR(EXACT($U$7&gt;$V$7,U27&gt;V27)*EXACT($U$7=$V$7,U27=V27)*EXACT($U$7&lt;$V$7,U27&lt;V27)),$AO$7,0)))*2*2</f>
        <v>0</v>
      </c>
      <c r="X27" s="17" t="s">
        <v>74</v>
      </c>
      <c r="Y27" s="18" t="s">
        <v>19</v>
      </c>
      <c r="Z27" s="19">
        <f>IF(OR(EXACT($X$7,X27)*(EXACT($Y$7,Y27)))=TRUE,$AO$9,IF(($Y$7-$X$7=Y27-X27),$AO$8,IF(OR(EXACT($X$7&gt;$Y$7,X27&gt;Y27)*EXACT($X$7=$Y$7,X27=Y27)*EXACT($X$7&lt;$Y$7,X27&lt;Y27)),$AO$7,0)))</f>
        <v>0</v>
      </c>
      <c r="AA27" s="17" t="s">
        <v>2</v>
      </c>
      <c r="AB27" s="18" t="s">
        <v>74</v>
      </c>
      <c r="AC27" s="19" t="str">
        <f t="shared" si="23"/>
        <v>2</v>
      </c>
      <c r="AD27" s="28"/>
      <c r="AE27" s="26"/>
      <c r="AF27" s="19"/>
      <c r="AG27" s="21">
        <f>E27+K27+Q27+T27+N27+H27+W27+Z27+AC27+AF27</f>
        <v>11</v>
      </c>
      <c r="AH27" s="22">
        <f>'2.Spieltag '!AJ27</f>
        <v>11</v>
      </c>
      <c r="AI27" s="23">
        <f>'2.Spieltag '!AK27</f>
        <v>11</v>
      </c>
      <c r="AJ27" s="24">
        <f t="shared" ref="AJ27" si="25">AG27+AH27</f>
        <v>22</v>
      </c>
      <c r="AK27" s="25">
        <f t="shared" si="11"/>
        <v>14</v>
      </c>
      <c r="AL27" s="1"/>
    </row>
    <row r="28" spans="1:38" ht="24.9" customHeight="1">
      <c r="AL28" s="1"/>
    </row>
    <row r="29" spans="1:38" ht="24.9" customHeight="1">
      <c r="AL29" s="1"/>
    </row>
    <row r="30" spans="1:38" ht="24.9" customHeight="1">
      <c r="AL30" s="1"/>
    </row>
  </sheetData>
  <sortState xmlns:xlrd2="http://schemas.microsoft.com/office/spreadsheetml/2017/richdata2" ref="A8:AK29">
    <sortCondition ref="A8:A29"/>
    <sortCondition ref="B8:B29"/>
  </sortState>
  <phoneticPr fontId="0" type="noConversion"/>
  <conditionalFormatting sqref="R4 U4 AA4 C4 L4 F4 I4 U6">
    <cfRule type="cellIs" dxfId="146" priority="9" operator="equal">
      <formula>"Schalke 04"</formula>
    </cfRule>
  </conditionalFormatting>
  <conditionalFormatting sqref="L6 F6 I6 X4 R6 AA6 O4 C6 X6 O6">
    <cfRule type="cellIs" dxfId="145" priority="8" operator="equal">
      <formula>"Schalke 04"</formula>
    </cfRule>
  </conditionalFormatting>
  <conditionalFormatting sqref="A27">
    <cfRule type="colorScale" priority="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8:B27">
    <cfRule type="expression" dxfId="144" priority="4">
      <formula>($AG8&gt;40)</formula>
    </cfRule>
  </conditionalFormatting>
  <conditionalFormatting sqref="A31:A1048576 A1:A3 A5:A26">
    <cfRule type="colorScale" priority="108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6:AL10">
    <cfRule type="top10" dxfId="143" priority="1093" rank="3"/>
  </conditionalFormatting>
  <conditionalFormatting sqref="AG1:AG1048576">
    <cfRule type="top10" dxfId="142" priority="1" rank="3"/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AP30"/>
  <sheetViews>
    <sheetView tabSelected="1" workbookViewId="0">
      <selection activeCell="AD7" sqref="AD7"/>
    </sheetView>
  </sheetViews>
  <sheetFormatPr baseColWidth="10" defaultColWidth="11.44140625" defaultRowHeight="10.199999999999999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3.2">
      <c r="AC1" s="73"/>
      <c r="AD1" s="68"/>
      <c r="AE1" s="69"/>
      <c r="AF1" s="69"/>
      <c r="AK1" s="32"/>
    </row>
    <row r="2" spans="1:42" ht="13.2">
      <c r="B2" s="16"/>
      <c r="AC2" s="73"/>
      <c r="AD2" s="68"/>
      <c r="AE2" s="70"/>
      <c r="AF2" s="70"/>
    </row>
    <row r="3" spans="1:42" ht="11.4">
      <c r="B3" s="16"/>
      <c r="AD3" s="68"/>
      <c r="AE3" s="69"/>
      <c r="AF3" s="69"/>
    </row>
    <row r="4" spans="1:42" ht="16.2" thickBot="1">
      <c r="A4" s="2" t="s">
        <v>51</v>
      </c>
      <c r="B4" s="16"/>
      <c r="C4" s="68" t="s">
        <v>69</v>
      </c>
      <c r="F4" s="68" t="s">
        <v>12</v>
      </c>
      <c r="I4" s="68" t="s">
        <v>57</v>
      </c>
      <c r="L4" s="68" t="s">
        <v>71</v>
      </c>
      <c r="O4" s="68" t="s">
        <v>67</v>
      </c>
      <c r="R4" s="68" t="s">
        <v>18</v>
      </c>
      <c r="U4" s="68" t="s">
        <v>14</v>
      </c>
      <c r="X4" s="68" t="s">
        <v>15</v>
      </c>
      <c r="AA4" s="68" t="s">
        <v>70</v>
      </c>
      <c r="AD4" s="67"/>
      <c r="AE4" s="71"/>
      <c r="AF4" s="71"/>
      <c r="AK4" s="45"/>
    </row>
    <row r="5" spans="1:42" ht="13.8" thickBot="1">
      <c r="B5" s="16"/>
      <c r="C5" s="72"/>
      <c r="F5" s="72"/>
      <c r="I5" s="72"/>
      <c r="L5" s="72"/>
      <c r="O5" s="72"/>
      <c r="R5" s="72"/>
      <c r="U5" s="72"/>
      <c r="X5" s="72"/>
      <c r="AA5" s="72"/>
      <c r="AD5" s="67"/>
      <c r="AE5" s="71"/>
      <c r="AF5" s="71"/>
      <c r="AG5" s="83" t="s">
        <v>22</v>
      </c>
      <c r="AH5" s="30"/>
      <c r="AI5" s="30"/>
      <c r="AJ5" s="31"/>
      <c r="AK5" s="45"/>
      <c r="AL5" s="1"/>
    </row>
    <row r="6" spans="1:42" ht="16.2" thickBot="1">
      <c r="C6" s="68" t="s">
        <v>59</v>
      </c>
      <c r="F6" s="68" t="s">
        <v>13</v>
      </c>
      <c r="I6" s="68" t="s">
        <v>56</v>
      </c>
      <c r="L6" s="68" t="s">
        <v>11</v>
      </c>
      <c r="O6" s="68" t="s">
        <v>58</v>
      </c>
      <c r="R6" s="68" t="s">
        <v>17</v>
      </c>
      <c r="U6" s="68" t="s">
        <v>21</v>
      </c>
      <c r="X6" s="68" t="s">
        <v>68</v>
      </c>
      <c r="AA6" s="68" t="s">
        <v>16</v>
      </c>
      <c r="AD6" s="67"/>
      <c r="AE6" s="67"/>
      <c r="AF6" s="67"/>
      <c r="AG6" s="84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>
      <c r="A7" s="8" t="s">
        <v>6</v>
      </c>
      <c r="B7" s="14" t="s">
        <v>7</v>
      </c>
      <c r="C7" s="76" t="s">
        <v>19</v>
      </c>
      <c r="D7" s="76" t="s">
        <v>74</v>
      </c>
      <c r="E7" s="77" t="s">
        <v>1</v>
      </c>
      <c r="F7" s="76" t="s">
        <v>19</v>
      </c>
      <c r="G7" s="76" t="s">
        <v>76</v>
      </c>
      <c r="H7" s="77" t="s">
        <v>1</v>
      </c>
      <c r="I7" s="76" t="s">
        <v>19</v>
      </c>
      <c r="J7" s="76" t="s">
        <v>76</v>
      </c>
      <c r="K7" s="77" t="s">
        <v>1</v>
      </c>
      <c r="L7" s="76" t="s">
        <v>74</v>
      </c>
      <c r="M7" s="76" t="s">
        <v>76</v>
      </c>
      <c r="N7" s="77" t="s">
        <v>1</v>
      </c>
      <c r="O7" s="76"/>
      <c r="P7" s="76"/>
      <c r="Q7" s="77" t="s">
        <v>1</v>
      </c>
      <c r="R7" s="76" t="s">
        <v>2</v>
      </c>
      <c r="S7" s="76" t="s">
        <v>19</v>
      </c>
      <c r="T7" s="77" t="s">
        <v>1</v>
      </c>
      <c r="U7" s="76" t="s">
        <v>76</v>
      </c>
      <c r="V7" s="76" t="s">
        <v>74</v>
      </c>
      <c r="W7" s="77" t="s">
        <v>1</v>
      </c>
      <c r="X7" s="76" t="s">
        <v>19</v>
      </c>
      <c r="Y7" s="76" t="s">
        <v>76</v>
      </c>
      <c r="Z7" s="77" t="s">
        <v>1</v>
      </c>
      <c r="AA7" s="76" t="s">
        <v>74</v>
      </c>
      <c r="AB7" s="76" t="s">
        <v>2</v>
      </c>
      <c r="AC7" s="77" t="s">
        <v>1</v>
      </c>
      <c r="AD7" s="78"/>
      <c r="AE7" s="78"/>
      <c r="AF7" s="79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65</v>
      </c>
      <c r="AM7" s="38"/>
      <c r="AN7" s="34"/>
      <c r="AO7" s="39" t="s">
        <v>19</v>
      </c>
    </row>
    <row r="8" spans="1:42" ht="24.9" customHeight="1" thickBot="1">
      <c r="A8" s="29">
        <f t="shared" ref="A8" si="0">AK8</f>
        <v>3</v>
      </c>
      <c r="B8" s="21" t="s">
        <v>85</v>
      </c>
      <c r="C8" s="17"/>
      <c r="D8" s="18"/>
      <c r="E8" s="19">
        <f t="shared" ref="E8" si="1">IF(OR(EXACT($C$7,C8)*(EXACT($D$7,D8)))=TRUE,$AO$9,IF(($D$7-$C$7=D8-C8),$AO$8,IF(OR(EXACT($C$7&gt;$D$7,C8&gt;D8)*EXACT($C$7=$D$7,C8=D8)*EXACT($C$7&lt;$D$7,C8&lt;D8)),$AO$7,0)))</f>
        <v>0</v>
      </c>
      <c r="F8" s="17"/>
      <c r="G8" s="18"/>
      <c r="H8" s="19">
        <f t="shared" ref="H8" si="2">IF(OR(EXACT($F$7,F8)*(EXACT($G$7,G8)))=TRUE,$AO$9,IF(($G$7-$F$7=G8-F8),$AO$8,IF(OR(EXACT($F$7&gt;$G$7,F8&gt;G8)*EXACT($F$7=$G$7,F8=G8)*EXACT($F$7&lt;$G$7,F8&lt;G8)),$AO$7,0)))</f>
        <v>0</v>
      </c>
      <c r="I8" s="17"/>
      <c r="J8" s="18"/>
      <c r="K8" s="19">
        <f t="shared" ref="K8" si="3">IF(OR(EXACT($I$7,I8)*(EXACT($J$7,J8)))=TRUE,$AO$9,IF(($J$7-$I$7=J8-I8),$AO$8,IF(OR(EXACT($I$7&gt;$J$7,I8&gt;J8)*EXACT($I$7=$J$7,I8=J8)*EXACT($I$7&lt;$J$7,I8&lt;J8)),$AO$7,0)))</f>
        <v>0</v>
      </c>
      <c r="L8" s="17"/>
      <c r="M8" s="18"/>
      <c r="N8" s="85">
        <f>IF(OR(EXACT($L$7,L8)*(EXACT($M$7,M8)))=TRUE,$AO$9,IF(($M$7-$L$7=M8-L8),$AO$8,IF(OR(EXACT($L$7&gt;$M$7,L8&gt;M8)*EXACT($L$7=$M$7,L8=M8)*EXACT($L$7&lt;$M$7,L8&lt;M8)),$AO$7,0)))*2*2</f>
        <v>0</v>
      </c>
      <c r="O8" s="17"/>
      <c r="P8" s="18"/>
      <c r="Q8" s="19"/>
      <c r="R8" s="17"/>
      <c r="S8" s="18"/>
      <c r="T8" s="19">
        <f t="shared" ref="T8" si="4">IF(OR(EXACT($R$7,R8)*(EXACT($S$7,S8)))=TRUE,$AO$9,IF(($S$7-$R$7=S8-R8),$AO$8,IF(OR(EXACT($R$7&gt;$S$7,R8&gt;S8)*EXACT($R$7=$S$7,R8=S8)*EXACT($R$7&lt;$S$7,R8&lt;S8)),$AO$7,0)))</f>
        <v>0</v>
      </c>
      <c r="U8" s="17"/>
      <c r="V8" s="18"/>
      <c r="W8" s="66">
        <f t="shared" ref="W8:W27" si="5">IF(OR(EXACT($U$7,U8)*(EXACT($V$7,V8)))=TRUE,$AO$9,IF(($V$7-$U$7=V8-U8),$AO$8,IF(OR(EXACT($U$7&gt;$V$7,U8&gt;V8)*EXACT($U$7=$V$7,U8=V8)*EXACT($U$7&lt;$V$7,U8&lt;V8)),$AO$7,0)))</f>
        <v>0</v>
      </c>
      <c r="X8" s="17"/>
      <c r="Y8" s="18"/>
      <c r="Z8" s="19">
        <f t="shared" ref="Z8" si="6">IF(OR(EXACT($X$7,X8)*(EXACT($Y$7,Y8)))=TRUE,$AO$9,IF(($Y$7-$X$7=Y8-X8),$AO$8,IF(OR(EXACT($X$7&gt;$Y$7,X8&gt;Y8)*EXACT($X$7=$Y$7,X8=Y8)*EXACT($X$7&lt;$Y$7,X8&lt;Y8)),$AO$7,0)))</f>
        <v>0</v>
      </c>
      <c r="AA8" s="17"/>
      <c r="AB8" s="18"/>
      <c r="AC8" s="19">
        <f t="shared" ref="AC8" si="7">IF(OR(EXACT($AA$7,AA8)*(EXACT($AB$7,AB8)))=TRUE,$AO$9,IF(($AB$7-$AA$7=AB8-AA8),$AO$8,IF(OR(EXACT($AA$7&gt;$AB$7,AA8&gt;AB8)*EXACT($AA$7=$AB$7,AA8=AB8)*EXACT($AA$7&lt;$AB$7,AA8&lt;AB8)),$AO$7,0)))</f>
        <v>0</v>
      </c>
      <c r="AD8" s="20"/>
      <c r="AE8" s="18"/>
      <c r="AF8" s="19"/>
      <c r="AG8" s="21">
        <f>E8+H8+K8+N8+Q8+T8+W8+Z8+AC8+AF8</f>
        <v>0</v>
      </c>
      <c r="AH8" s="22">
        <f>'29.Spieltag'!AJ8</f>
        <v>367</v>
      </c>
      <c r="AI8" s="29">
        <f>'29.Spieltag'!AK8</f>
        <v>1</v>
      </c>
      <c r="AJ8" s="24">
        <f t="shared" ref="AJ8" si="8">AG8+AH8</f>
        <v>367</v>
      </c>
      <c r="AK8" s="25">
        <f t="shared" ref="AK8:AK27" si="9">RANK(AJ8,$AJ$8:$AJ$27)</f>
        <v>3</v>
      </c>
      <c r="AL8" s="40" t="s">
        <v>66</v>
      </c>
      <c r="AM8" s="41"/>
      <c r="AN8" s="41"/>
      <c r="AO8" s="42" t="s">
        <v>2</v>
      </c>
      <c r="AP8" s="19">
        <f>IF(OR(EXACT($O$7,AN8)*(EXACT($P$7,AO8)))=TRUE,$AO$9,IF(($P$7-$O$7=AO8-AN8),$AO$8,IF(OR(EXACT($O$7&gt;$P$7,AN8&gt;AO8)*EXACT($O$7=$P$7,AN8=AO8)*EXACT($O$7&lt;$P$7,AN8&lt;AO8)),$AO$7,0)))</f>
        <v>0</v>
      </c>
    </row>
    <row r="9" spans="1:42" ht="24.9" customHeight="1" thickBot="1">
      <c r="A9" s="29">
        <f t="shared" ref="A9:A26" si="10">AK9</f>
        <v>17</v>
      </c>
      <c r="B9" s="21" t="s">
        <v>90</v>
      </c>
      <c r="C9" s="17"/>
      <c r="D9" s="18"/>
      <c r="E9" s="19">
        <f t="shared" ref="E9:E27" si="11">IF(OR(EXACT($C$7,C9)*(EXACT($D$7,D9)))=TRUE,$AO$9,IF(($D$7-$C$7=D9-C9),$AO$8,IF(OR(EXACT($C$7&gt;$D$7,C9&gt;D9)*EXACT($C$7=$D$7,C9=D9)*EXACT($C$7&lt;$D$7,C9&lt;D9)),$AO$7,0)))</f>
        <v>0</v>
      </c>
      <c r="F9" s="17"/>
      <c r="G9" s="18"/>
      <c r="H9" s="19">
        <f t="shared" ref="H9:H27" si="12">IF(OR(EXACT($F$7,F9)*(EXACT($G$7,G9)))=TRUE,$AO$9,IF(($G$7-$F$7=G9-F9),$AO$8,IF(OR(EXACT($F$7&gt;$G$7,F9&gt;G9)*EXACT($F$7=$G$7,F9=G9)*EXACT($F$7&lt;$G$7,F9&lt;G9)),$AO$7,0)))</f>
        <v>0</v>
      </c>
      <c r="I9" s="17"/>
      <c r="J9" s="18"/>
      <c r="K9" s="19">
        <f t="shared" ref="K9:K27" si="13">IF(OR(EXACT($I$7,I9)*(EXACT($J$7,J9)))=TRUE,$AO$9,IF(($J$7-$I$7=J9-I9),$AO$8,IF(OR(EXACT($I$7&gt;$J$7,I9&gt;J9)*EXACT($I$7=$J$7,I9=J9)*EXACT($I$7&lt;$J$7,I9&lt;J9)),$AO$7,0)))</f>
        <v>0</v>
      </c>
      <c r="L9" s="17"/>
      <c r="M9" s="18"/>
      <c r="N9" s="85">
        <f t="shared" ref="N9:N26" si="14">IF(OR(EXACT($L$7,L9)*(EXACT($M$7,M9)))=TRUE,$AO$9,IF(($M$7-$L$7=M9-L9),$AO$8,IF(OR(EXACT($L$7&gt;$M$7,L9&gt;M9)*EXACT($L$7=$M$7,L9=M9)*EXACT($L$7&lt;$M$7,L9&lt;M9)),$AO$7,0)))*2*2</f>
        <v>0</v>
      </c>
      <c r="O9" s="17"/>
      <c r="P9" s="18"/>
      <c r="Q9" s="19"/>
      <c r="R9" s="17"/>
      <c r="S9" s="18"/>
      <c r="T9" s="19">
        <f t="shared" ref="T9:T27" si="15">IF(OR(EXACT($R$7,R9)*(EXACT($S$7,S9)))=TRUE,$AO$9,IF(($S$7-$R$7=S9-R9),$AO$8,IF(OR(EXACT($R$7&gt;$S$7,R9&gt;S9)*EXACT($R$7=$S$7,R9=S9)*EXACT($R$7&lt;$S$7,R9&lt;S9)),$AO$7,0)))</f>
        <v>0</v>
      </c>
      <c r="U9" s="17"/>
      <c r="V9" s="18"/>
      <c r="W9" s="66">
        <f t="shared" si="5"/>
        <v>0</v>
      </c>
      <c r="X9" s="17"/>
      <c r="Y9" s="18"/>
      <c r="Z9" s="19">
        <f t="shared" ref="Z9:Z27" si="16">IF(OR(EXACT($X$7,X9)*(EXACT($Y$7,Y9)))=TRUE,$AO$9,IF(($Y$7-$X$7=Y9-X9),$AO$8,IF(OR(EXACT($X$7&gt;$Y$7,X9&gt;Y9)*EXACT($X$7=$Y$7,X9=Y9)*EXACT($X$7&lt;$Y$7,X9&lt;Y9)),$AO$7,0)))</f>
        <v>0</v>
      </c>
      <c r="AA9" s="17"/>
      <c r="AB9" s="18"/>
      <c r="AC9" s="19">
        <f t="shared" ref="AC9:AC27" si="17">IF(OR(EXACT($AA$7,AA9)*(EXACT($AB$7,AB9)))=TRUE,$AO$9,IF(($AB$7-$AA$7=AB9-AA9),$AO$8,IF(OR(EXACT($AA$7&gt;$AB$7,AA9&gt;AB9)*EXACT($AA$7=$AB$7,AA9=AB9)*EXACT($AA$7&lt;$AB$7,AA9&lt;AB9)),$AO$7,0)))</f>
        <v>0</v>
      </c>
      <c r="AD9" s="28"/>
      <c r="AE9" s="26"/>
      <c r="AF9" s="19"/>
      <c r="AG9" s="21">
        <f>E9+H9+K9+N9+Q9+T9+W9+Z9+AC9+AF9</f>
        <v>0</v>
      </c>
      <c r="AH9" s="22">
        <f>'29.Spieltag'!AJ9</f>
        <v>278</v>
      </c>
      <c r="AI9" s="29">
        <f>'29.Spieltag'!AK9</f>
        <v>16</v>
      </c>
      <c r="AJ9" s="24">
        <f t="shared" ref="AJ9:AJ25" si="18">AG9+AH9</f>
        <v>278</v>
      </c>
      <c r="AK9" s="25">
        <f t="shared" si="9"/>
        <v>17</v>
      </c>
      <c r="AL9" s="37" t="s">
        <v>23</v>
      </c>
      <c r="AM9" s="34"/>
      <c r="AN9" s="43"/>
      <c r="AO9" s="44" t="s">
        <v>20</v>
      </c>
      <c r="AP9" s="19">
        <f>IF(OR(EXACT($O$7,AN9)*(EXACT($P$7,AO9)))=TRUE,$AO$9,IF(($P$7-$O$7=AO9-AN9),$AO$8,IF(OR(EXACT($O$7&gt;$P$7,AN9&gt;AO9)*EXACT($O$7=$P$7,AN9=AO9)*EXACT($O$7&lt;$P$7,AN9&lt;AO9)),$AO$7,0)))</f>
        <v>0</v>
      </c>
    </row>
    <row r="10" spans="1:42" ht="24.9" customHeight="1" thickBot="1">
      <c r="A10" s="29">
        <f t="shared" si="10"/>
        <v>6</v>
      </c>
      <c r="B10" s="21" t="s">
        <v>95</v>
      </c>
      <c r="C10" s="17" t="s">
        <v>76</v>
      </c>
      <c r="D10" s="18" t="s">
        <v>2</v>
      </c>
      <c r="E10" s="85">
        <f>IF(OR(EXACT($C$7,C10)*(EXACT($D$7,D10)))=TRUE,$AO$9,IF(($D$7-$C$7=D10-C10),$AO$8,IF(OR(EXACT($C$7&gt;$D$7,C10&gt;D10)*EXACT($C$7=$D$7,C10=D10)*EXACT($C$7&lt;$D$7,C10&lt;D10)),$AO$7,0)))*2</f>
        <v>0</v>
      </c>
      <c r="F10" s="17" t="s">
        <v>19</v>
      </c>
      <c r="G10" s="18" t="s">
        <v>19</v>
      </c>
      <c r="H10" s="19">
        <f t="shared" si="12"/>
        <v>0</v>
      </c>
      <c r="I10" s="17" t="s">
        <v>19</v>
      </c>
      <c r="J10" s="18" t="s">
        <v>76</v>
      </c>
      <c r="K10" s="19" t="str">
        <f t="shared" si="13"/>
        <v>5</v>
      </c>
      <c r="L10" s="17" t="s">
        <v>19</v>
      </c>
      <c r="M10" s="18" t="s">
        <v>74</v>
      </c>
      <c r="N10" s="19">
        <f>IF(OR(EXACT($L$7,L10)*(EXACT($M$7,M10)))=TRUE,$AO$9,IF(($M$7-$L$7=M10-L10),$AO$8,IF(OR(EXACT($L$7&gt;$M$7,L10&gt;M10)*EXACT($L$7=$M$7,L10=M10)*EXACT($L$7&lt;$M$7,L10&lt;M10)),$AO$7,0)))*2</f>
        <v>6</v>
      </c>
      <c r="O10" s="17" t="s">
        <v>74</v>
      </c>
      <c r="P10" s="18" t="s">
        <v>19</v>
      </c>
      <c r="Q10" s="19"/>
      <c r="R10" s="17" t="s">
        <v>74</v>
      </c>
      <c r="S10" s="18" t="s">
        <v>2</v>
      </c>
      <c r="T10" s="19">
        <f t="shared" si="15"/>
        <v>0</v>
      </c>
      <c r="U10" s="17" t="s">
        <v>74</v>
      </c>
      <c r="V10" s="18" t="s">
        <v>19</v>
      </c>
      <c r="W10" s="66" t="str">
        <f t="shared" si="5"/>
        <v>3</v>
      </c>
      <c r="X10" s="17" t="s">
        <v>19</v>
      </c>
      <c r="Y10" s="18" t="s">
        <v>74</v>
      </c>
      <c r="Z10" s="19" t="str">
        <f t="shared" si="16"/>
        <v>2</v>
      </c>
      <c r="AA10" s="17" t="s">
        <v>74</v>
      </c>
      <c r="AB10" s="18" t="s">
        <v>2</v>
      </c>
      <c r="AC10" s="19" t="str">
        <f t="shared" si="17"/>
        <v>5</v>
      </c>
      <c r="AD10" s="28"/>
      <c r="AE10" s="26"/>
      <c r="AF10" s="19"/>
      <c r="AG10" s="21">
        <f>E10+H10+K10+N10+Q10+T10+W10+Z10+AC10+AF10</f>
        <v>21</v>
      </c>
      <c r="AH10" s="22">
        <f>'29.Spieltag'!AJ10</f>
        <v>334</v>
      </c>
      <c r="AI10" s="29">
        <f>'29.Spieltag'!AK10</f>
        <v>8</v>
      </c>
      <c r="AJ10" s="24">
        <f t="shared" si="18"/>
        <v>355</v>
      </c>
      <c r="AK10" s="25">
        <f t="shared" si="9"/>
        <v>6</v>
      </c>
      <c r="AL10" s="80"/>
      <c r="AM10" s="81"/>
      <c r="AN10" s="81"/>
      <c r="AO10" s="82"/>
      <c r="AP10" s="19" t="str">
        <f>IF(OR(EXACT($O$7,AN10)*(EXACT($P$7,AO10)))=TRUE,$AO$9,IF(($P$7-$O$7=AO10-AN10),$AO$8,IF(OR(EXACT($O$7&gt;$P$7,AN10&gt;AO10)*EXACT($O$7=$P$7,AN10=AO10)*EXACT($O$7&lt;$P$7,AN10&lt;AO10)),$AO$7,0)))</f>
        <v>5</v>
      </c>
    </row>
    <row r="11" spans="1:42" ht="24.9" customHeight="1" thickBot="1">
      <c r="A11" s="29">
        <f t="shared" si="10"/>
        <v>10</v>
      </c>
      <c r="B11" s="21" t="s">
        <v>98</v>
      </c>
      <c r="C11" s="17" t="s">
        <v>74</v>
      </c>
      <c r="D11" s="18" t="s">
        <v>2</v>
      </c>
      <c r="E11" s="19">
        <f t="shared" si="11"/>
        <v>0</v>
      </c>
      <c r="F11" s="17" t="s">
        <v>2</v>
      </c>
      <c r="G11" s="18" t="s">
        <v>19</v>
      </c>
      <c r="H11" s="19" t="str">
        <f t="shared" si="12"/>
        <v>2</v>
      </c>
      <c r="I11" s="17" t="s">
        <v>19</v>
      </c>
      <c r="J11" s="18" t="s">
        <v>74</v>
      </c>
      <c r="K11" s="19" t="str">
        <f t="shared" si="13"/>
        <v>2</v>
      </c>
      <c r="L11" s="17" t="s">
        <v>74</v>
      </c>
      <c r="M11" s="18" t="s">
        <v>19</v>
      </c>
      <c r="N11" s="85">
        <f t="shared" si="14"/>
        <v>0</v>
      </c>
      <c r="O11" s="17" t="s">
        <v>74</v>
      </c>
      <c r="P11" s="18" t="s">
        <v>2</v>
      </c>
      <c r="Q11" s="19"/>
      <c r="R11" s="17" t="s">
        <v>19</v>
      </c>
      <c r="S11" s="18" t="s">
        <v>2</v>
      </c>
      <c r="T11" s="19">
        <f t="shared" si="15"/>
        <v>0</v>
      </c>
      <c r="U11" s="17" t="s">
        <v>19</v>
      </c>
      <c r="V11" s="18" t="s">
        <v>74</v>
      </c>
      <c r="W11" s="66">
        <f t="shared" si="5"/>
        <v>0</v>
      </c>
      <c r="X11" s="17" t="s">
        <v>2</v>
      </c>
      <c r="Y11" s="18" t="s">
        <v>74</v>
      </c>
      <c r="Z11" s="19" t="str">
        <f t="shared" si="16"/>
        <v>3</v>
      </c>
      <c r="AA11" s="17" t="s">
        <v>19</v>
      </c>
      <c r="AB11" s="18" t="s">
        <v>19</v>
      </c>
      <c r="AC11" s="19">
        <f t="shared" si="17"/>
        <v>0</v>
      </c>
      <c r="AD11" s="28"/>
      <c r="AE11" s="26"/>
      <c r="AF11" s="19"/>
      <c r="AG11" s="21">
        <f>E11+H11+K11+N11+Q11+T11+W11+Z11+AC11+AF11</f>
        <v>7</v>
      </c>
      <c r="AH11" s="22">
        <f>'29.Spieltag'!AJ11</f>
        <v>316</v>
      </c>
      <c r="AI11" s="29">
        <f>'29.Spieltag'!AK11</f>
        <v>10</v>
      </c>
      <c r="AJ11" s="24">
        <f t="shared" si="18"/>
        <v>323</v>
      </c>
      <c r="AK11" s="25">
        <f t="shared" si="9"/>
        <v>10</v>
      </c>
      <c r="AL11" s="1"/>
      <c r="AP11" s="19" t="str">
        <f>IF(OR(EXACT($O$7,AN11)*(EXACT($P$7,AO11)))=TRUE,$AO$9,IF(($P$7-$O$7=AO11-AN11),$AO$8,IF(OR(EXACT($O$7&gt;$P$7,AN11&gt;AO11)*EXACT($O$7=$P$7,AN11=AO11)*EXACT($O$7&lt;$P$7,AN11&lt;AO11)),$AO$7,0)))</f>
        <v>5</v>
      </c>
    </row>
    <row r="12" spans="1:42" ht="24.9" customHeight="1" thickBot="1">
      <c r="A12" s="29">
        <f t="shared" si="10"/>
        <v>4</v>
      </c>
      <c r="B12" s="21" t="s">
        <v>88</v>
      </c>
      <c r="C12" s="17" t="s">
        <v>74</v>
      </c>
      <c r="D12" s="18" t="s">
        <v>2</v>
      </c>
      <c r="E12" s="85">
        <f>IF(OR(EXACT($C$7,C12)*(EXACT($D$7,D12)))=TRUE,$AO$9,IF(($D$7-$C$7=D12-C12),$AO$8,IF(OR(EXACT($C$7&gt;$D$7,C12&gt;D12)*EXACT($C$7=$D$7,C12=D12)*EXACT($C$7&lt;$D$7,C12&lt;D12)),$AO$7,0)))*2</f>
        <v>0</v>
      </c>
      <c r="F12" s="17" t="s">
        <v>2</v>
      </c>
      <c r="G12" s="18" t="s">
        <v>74</v>
      </c>
      <c r="H12" s="19" t="str">
        <f t="shared" si="12"/>
        <v>3</v>
      </c>
      <c r="I12" s="17" t="s">
        <v>2</v>
      </c>
      <c r="J12" s="18" t="s">
        <v>74</v>
      </c>
      <c r="K12" s="19" t="str">
        <f t="shared" si="13"/>
        <v>3</v>
      </c>
      <c r="L12" s="17" t="s">
        <v>74</v>
      </c>
      <c r="M12" s="18" t="s">
        <v>19</v>
      </c>
      <c r="N12" s="19">
        <f>IF(OR(EXACT($L$7,L12)*(EXACT($M$7,M12)))=TRUE,$AO$9,IF(($M$7-$L$7=M12-L12),$AO$8,IF(OR(EXACT($L$7&gt;$M$7,L12&gt;M12)*EXACT($L$7=$M$7,L12=M12)*EXACT($L$7&lt;$M$7,L12&lt;M12)),$AO$7,0)))*2</f>
        <v>0</v>
      </c>
      <c r="O12" s="17" t="s">
        <v>19</v>
      </c>
      <c r="P12" s="18" t="s">
        <v>19</v>
      </c>
      <c r="Q12" s="19"/>
      <c r="R12" s="17" t="s">
        <v>74</v>
      </c>
      <c r="S12" s="18" t="s">
        <v>19</v>
      </c>
      <c r="T12" s="19">
        <f t="shared" si="15"/>
        <v>0</v>
      </c>
      <c r="U12" s="17" t="s">
        <v>19</v>
      </c>
      <c r="V12" s="18" t="s">
        <v>74</v>
      </c>
      <c r="W12" s="66">
        <f t="shared" si="5"/>
        <v>0</v>
      </c>
      <c r="X12" s="17" t="s">
        <v>19</v>
      </c>
      <c r="Y12" s="18" t="s">
        <v>19</v>
      </c>
      <c r="Z12" s="19">
        <f t="shared" si="16"/>
        <v>0</v>
      </c>
      <c r="AA12" s="17" t="s">
        <v>74</v>
      </c>
      <c r="AB12" s="18" t="s">
        <v>19</v>
      </c>
      <c r="AC12" s="19" t="str">
        <f t="shared" si="17"/>
        <v>2</v>
      </c>
      <c r="AD12" s="28"/>
      <c r="AE12" s="26"/>
      <c r="AF12" s="19"/>
      <c r="AG12" s="21">
        <f>E12+H12+K12+N12+Q12+T12+W12+Z12+AC12+AF12</f>
        <v>8</v>
      </c>
      <c r="AH12" s="22">
        <f>'29.Spieltag'!AJ12</f>
        <v>358</v>
      </c>
      <c r="AI12" s="29">
        <f>'29.Spieltag'!AK12</f>
        <v>4</v>
      </c>
      <c r="AJ12" s="24">
        <f t="shared" si="18"/>
        <v>366</v>
      </c>
      <c r="AK12" s="25">
        <f t="shared" si="9"/>
        <v>4</v>
      </c>
      <c r="AL12" s="1"/>
      <c r="AP12" s="19" t="str">
        <f>IF(OR(EXACT($O$7,AN12)*(EXACT($P$7,AO12)))=TRUE,$AO$9,IF(($P$7-$O$7=AO12-AN12),$AO$8,IF(OR(EXACT($O$7&gt;$P$7,AN12&gt;AO12)*EXACT($O$7=$P$7,AN12=AO12)*EXACT($O$7&lt;$P$7,AN12&lt;AO12)),$AO$7,0)))</f>
        <v>5</v>
      </c>
    </row>
    <row r="13" spans="1:42" ht="24.9" customHeight="1" thickBot="1">
      <c r="A13" s="29">
        <f t="shared" si="10"/>
        <v>9</v>
      </c>
      <c r="B13" s="21" t="s">
        <v>75</v>
      </c>
      <c r="C13" s="17" t="s">
        <v>74</v>
      </c>
      <c r="D13" s="18" t="s">
        <v>19</v>
      </c>
      <c r="E13" s="19">
        <f t="shared" si="11"/>
        <v>0</v>
      </c>
      <c r="F13" s="17" t="s">
        <v>2</v>
      </c>
      <c r="G13" s="18" t="s">
        <v>74</v>
      </c>
      <c r="H13" s="19" t="str">
        <f t="shared" si="12"/>
        <v>3</v>
      </c>
      <c r="I13" s="17" t="s">
        <v>19</v>
      </c>
      <c r="J13" s="18" t="s">
        <v>76</v>
      </c>
      <c r="K13" s="19" t="str">
        <f t="shared" si="13"/>
        <v>5</v>
      </c>
      <c r="L13" s="17" t="s">
        <v>74</v>
      </c>
      <c r="M13" s="18" t="s">
        <v>74</v>
      </c>
      <c r="N13" s="85">
        <f t="shared" si="14"/>
        <v>0</v>
      </c>
      <c r="O13" s="17" t="s">
        <v>74</v>
      </c>
      <c r="P13" s="18" t="s">
        <v>19</v>
      </c>
      <c r="Q13" s="19"/>
      <c r="R13" s="17" t="s">
        <v>74</v>
      </c>
      <c r="S13" s="18" t="s">
        <v>19</v>
      </c>
      <c r="T13" s="19">
        <f t="shared" si="15"/>
        <v>0</v>
      </c>
      <c r="U13" s="17" t="s">
        <v>74</v>
      </c>
      <c r="V13" s="18" t="s">
        <v>19</v>
      </c>
      <c r="W13" s="66" t="str">
        <f t="shared" si="5"/>
        <v>3</v>
      </c>
      <c r="X13" s="17"/>
      <c r="Y13" s="18"/>
      <c r="Z13" s="19">
        <f t="shared" si="16"/>
        <v>0</v>
      </c>
      <c r="AA13" s="17"/>
      <c r="AB13" s="18"/>
      <c r="AC13" s="19">
        <f t="shared" si="17"/>
        <v>0</v>
      </c>
      <c r="AD13" s="27"/>
      <c r="AE13" s="26"/>
      <c r="AF13" s="19"/>
      <c r="AG13" s="21">
        <f>E13+H13+K13+N13+Q13+T13+W13+Z13+AC13+AF13</f>
        <v>11</v>
      </c>
      <c r="AH13" s="22">
        <f>'29.Spieltag'!AJ13</f>
        <v>331</v>
      </c>
      <c r="AI13" s="29">
        <f>'29.Spieltag'!AK13</f>
        <v>9</v>
      </c>
      <c r="AJ13" s="24">
        <f t="shared" si="18"/>
        <v>342</v>
      </c>
      <c r="AK13" s="25">
        <f t="shared" si="9"/>
        <v>9</v>
      </c>
      <c r="AL13" s="1"/>
      <c r="AP13" s="19" t="str">
        <f>IF(OR(EXACT($O$7,AN13)*(EXACT($P$7,AO13)))=TRUE,$AO$9,IF(($P$7-$O$7=AO13-AN13),$AO$8,IF(OR(EXACT($O$7&gt;$P$7,AN13&gt;AO13)*EXACT($O$7=$P$7,AN13=AO13)*EXACT($O$7&lt;$P$7,AN13&lt;AO13)),$AO$7,0)))</f>
        <v>5</v>
      </c>
    </row>
    <row r="14" spans="1:42" ht="24.9" customHeight="1" thickBot="1">
      <c r="A14" s="29">
        <f t="shared" si="10"/>
        <v>5</v>
      </c>
      <c r="B14" s="21" t="s">
        <v>93</v>
      </c>
      <c r="C14" s="17" t="s">
        <v>74</v>
      </c>
      <c r="D14" s="18" t="s">
        <v>2</v>
      </c>
      <c r="E14" s="19">
        <f t="shared" si="11"/>
        <v>0</v>
      </c>
      <c r="F14" s="17" t="s">
        <v>77</v>
      </c>
      <c r="G14" s="18" t="s">
        <v>74</v>
      </c>
      <c r="H14" s="19" t="str">
        <f t="shared" si="12"/>
        <v>2</v>
      </c>
      <c r="I14" s="17" t="s">
        <v>2</v>
      </c>
      <c r="J14" s="18" t="s">
        <v>74</v>
      </c>
      <c r="K14" s="19" t="str">
        <f t="shared" si="13"/>
        <v>3</v>
      </c>
      <c r="L14" s="17" t="s">
        <v>74</v>
      </c>
      <c r="M14" s="18" t="s">
        <v>19</v>
      </c>
      <c r="N14" s="85">
        <f t="shared" si="14"/>
        <v>0</v>
      </c>
      <c r="O14" s="17" t="s">
        <v>74</v>
      </c>
      <c r="P14" s="18" t="s">
        <v>19</v>
      </c>
      <c r="Q14" s="19"/>
      <c r="R14" s="17" t="s">
        <v>74</v>
      </c>
      <c r="S14" s="18" t="s">
        <v>2</v>
      </c>
      <c r="T14" s="19">
        <f t="shared" si="15"/>
        <v>0</v>
      </c>
      <c r="U14" s="17" t="s">
        <v>19</v>
      </c>
      <c r="V14" s="18" t="s">
        <v>19</v>
      </c>
      <c r="W14" s="66">
        <f t="shared" si="5"/>
        <v>0</v>
      </c>
      <c r="X14" s="17" t="s">
        <v>19</v>
      </c>
      <c r="Y14" s="18" t="s">
        <v>74</v>
      </c>
      <c r="Z14" s="19" t="str">
        <f t="shared" si="16"/>
        <v>2</v>
      </c>
      <c r="AA14" s="17" t="s">
        <v>74</v>
      </c>
      <c r="AB14" s="18" t="s">
        <v>19</v>
      </c>
      <c r="AC14" s="19" t="str">
        <f t="shared" si="17"/>
        <v>2</v>
      </c>
      <c r="AD14" s="28"/>
      <c r="AE14" s="26"/>
      <c r="AF14" s="19"/>
      <c r="AG14" s="21">
        <f>E14+H14+K14+N14+Q14+T14+W14+Z14+AC14+AF14</f>
        <v>9</v>
      </c>
      <c r="AH14" s="22">
        <f>'29.Spieltag'!AJ14</f>
        <v>348</v>
      </c>
      <c r="AI14" s="29">
        <f>'29.Spieltag'!AK14</f>
        <v>5</v>
      </c>
      <c r="AJ14" s="24">
        <f t="shared" si="18"/>
        <v>357</v>
      </c>
      <c r="AK14" s="25">
        <f t="shared" si="9"/>
        <v>5</v>
      </c>
      <c r="AL14" s="1"/>
      <c r="AP14" s="19" t="str">
        <f>IF(OR(EXACT($O$7,AN14)*(EXACT($P$7,AO14)))=TRUE,$AO$9,IF(($P$7-$O$7=AO14-AN14),$AO$8,IF(OR(EXACT($O$7&gt;$P$7,AN14&gt;AO14)*EXACT($O$7=$P$7,AN14=AO14)*EXACT($O$7&lt;$P$7,AN14&lt;AO14)),$AO$7,0)))</f>
        <v>5</v>
      </c>
    </row>
    <row r="15" spans="1:42" ht="24.9" customHeight="1" thickBot="1">
      <c r="A15" s="29">
        <f t="shared" si="10"/>
        <v>13</v>
      </c>
      <c r="B15" s="21" t="s">
        <v>81</v>
      </c>
      <c r="C15" s="17" t="s">
        <v>76</v>
      </c>
      <c r="D15" s="18" t="s">
        <v>19</v>
      </c>
      <c r="E15" s="19">
        <f t="shared" si="11"/>
        <v>0</v>
      </c>
      <c r="F15" s="17" t="s">
        <v>19</v>
      </c>
      <c r="G15" s="18" t="s">
        <v>76</v>
      </c>
      <c r="H15" s="19" t="str">
        <f t="shared" si="12"/>
        <v>5</v>
      </c>
      <c r="I15" s="17" t="s">
        <v>19</v>
      </c>
      <c r="J15" s="18" t="s">
        <v>76</v>
      </c>
      <c r="K15" s="19" t="str">
        <f t="shared" si="13"/>
        <v>5</v>
      </c>
      <c r="L15" s="17" t="s">
        <v>74</v>
      </c>
      <c r="M15" s="18" t="s">
        <v>19</v>
      </c>
      <c r="N15" s="85">
        <f t="shared" si="14"/>
        <v>0</v>
      </c>
      <c r="O15" s="17" t="s">
        <v>74</v>
      </c>
      <c r="P15" s="18" t="s">
        <v>74</v>
      </c>
      <c r="Q15" s="19"/>
      <c r="R15" s="17" t="s">
        <v>74</v>
      </c>
      <c r="S15" s="18" t="s">
        <v>19</v>
      </c>
      <c r="T15" s="19">
        <f t="shared" si="15"/>
        <v>0</v>
      </c>
      <c r="U15" s="17" t="s">
        <v>19</v>
      </c>
      <c r="V15" s="18" t="s">
        <v>74</v>
      </c>
      <c r="W15" s="66">
        <f t="shared" si="5"/>
        <v>0</v>
      </c>
      <c r="X15" s="17" t="s">
        <v>2</v>
      </c>
      <c r="Y15" s="18" t="s">
        <v>76</v>
      </c>
      <c r="Z15" s="19" t="str">
        <f t="shared" si="16"/>
        <v>2</v>
      </c>
      <c r="AA15" s="17" t="s">
        <v>19</v>
      </c>
      <c r="AB15" s="18" t="s">
        <v>74</v>
      </c>
      <c r="AC15" s="19">
        <f t="shared" si="17"/>
        <v>0</v>
      </c>
      <c r="AD15" s="28"/>
      <c r="AE15" s="26"/>
      <c r="AF15" s="19"/>
      <c r="AG15" s="21">
        <f>E15+H15+K15+N15+Q15+T15+W15+Z15+AC15+AF15</f>
        <v>12</v>
      </c>
      <c r="AH15" s="22">
        <f>'29.Spieltag'!AJ15</f>
        <v>307</v>
      </c>
      <c r="AI15" s="29">
        <f>'29.Spieltag'!AK15</f>
        <v>13</v>
      </c>
      <c r="AJ15" s="24">
        <f t="shared" si="18"/>
        <v>319</v>
      </c>
      <c r="AK15" s="25">
        <f t="shared" si="9"/>
        <v>13</v>
      </c>
      <c r="AL15" s="1"/>
      <c r="AP15" s="19" t="str">
        <f>IF(OR(EXACT($O$7,AN15)*(EXACT($P$7,AO15)))=TRUE,$AO$9,IF(($P$7-$O$7=AO15-AN15),$AO$8,IF(OR(EXACT($O$7&gt;$P$7,AN15&gt;AO15)*EXACT($O$7=$P$7,AN15=AO15)*EXACT($O$7&lt;$P$7,AN15&lt;AO15)),$AO$7,0)))</f>
        <v>5</v>
      </c>
    </row>
    <row r="16" spans="1:42" ht="24.9" customHeight="1" thickBot="1">
      <c r="A16" s="29">
        <f t="shared" si="10"/>
        <v>1</v>
      </c>
      <c r="B16" s="21" t="s">
        <v>87</v>
      </c>
      <c r="C16" s="17" t="s">
        <v>76</v>
      </c>
      <c r="D16" s="18" t="s">
        <v>2</v>
      </c>
      <c r="E16" s="19">
        <f t="shared" si="11"/>
        <v>0</v>
      </c>
      <c r="F16" s="17" t="s">
        <v>19</v>
      </c>
      <c r="G16" s="18" t="s">
        <v>76</v>
      </c>
      <c r="H16" s="19" t="str">
        <f t="shared" si="12"/>
        <v>5</v>
      </c>
      <c r="I16" s="17" t="s">
        <v>2</v>
      </c>
      <c r="J16" s="18" t="s">
        <v>74</v>
      </c>
      <c r="K16" s="19" t="str">
        <f t="shared" si="13"/>
        <v>3</v>
      </c>
      <c r="L16" s="17" t="s">
        <v>19</v>
      </c>
      <c r="M16" s="18" t="s">
        <v>74</v>
      </c>
      <c r="N16" s="19">
        <f>IF(OR(EXACT($L$7,L16)*(EXACT($M$7,M16)))=TRUE,$AO$9,IF(($M$7-$L$7=M16-L16),$AO$8,IF(OR(EXACT($L$7&gt;$M$7,L16&gt;M16)*EXACT($L$7=$M$7,L16=M16)*EXACT($L$7&lt;$M$7,L16&lt;M16)),$AO$7,0)))*2</f>
        <v>6</v>
      </c>
      <c r="O16" s="17" t="s">
        <v>19</v>
      </c>
      <c r="P16" s="18" t="s">
        <v>74</v>
      </c>
      <c r="Q16" s="19"/>
      <c r="R16" s="17" t="s">
        <v>74</v>
      </c>
      <c r="S16" s="18" t="s">
        <v>2</v>
      </c>
      <c r="T16" s="85">
        <f>IF(OR(EXACT($R$7,R16)*(EXACT($S$7,S16)))=TRUE,$AO$9,IF(($S$7-$R$7=S16-R16),$AO$8,IF(OR(EXACT($R$7&gt;$S$7,R16&gt;S16)*EXACT($R$7=$S$7,R16=S16)*EXACT($R$7&lt;$S$7,R16&lt;S16)),$AO$7,0)))*2</f>
        <v>0</v>
      </c>
      <c r="U16" s="17" t="s">
        <v>19</v>
      </c>
      <c r="V16" s="18" t="s">
        <v>74</v>
      </c>
      <c r="W16" s="66">
        <f t="shared" si="5"/>
        <v>0</v>
      </c>
      <c r="X16" s="17" t="s">
        <v>2</v>
      </c>
      <c r="Y16" s="18" t="s">
        <v>74</v>
      </c>
      <c r="Z16" s="19" t="str">
        <f t="shared" si="16"/>
        <v>3</v>
      </c>
      <c r="AA16" s="17" t="s">
        <v>74</v>
      </c>
      <c r="AB16" s="18" t="s">
        <v>19</v>
      </c>
      <c r="AC16" s="19" t="str">
        <f t="shared" si="17"/>
        <v>2</v>
      </c>
      <c r="AD16" s="28"/>
      <c r="AE16" s="26"/>
      <c r="AF16" s="19"/>
      <c r="AG16" s="21">
        <f>E16+H16+K16+N16+Q16+T16+W16+Z16+AC16+AF16</f>
        <v>19</v>
      </c>
      <c r="AH16" s="22">
        <f>'29.Spieltag'!AJ16</f>
        <v>364</v>
      </c>
      <c r="AI16" s="29">
        <f>'29.Spieltag'!AK16</f>
        <v>2</v>
      </c>
      <c r="AJ16" s="24">
        <f t="shared" si="18"/>
        <v>383</v>
      </c>
      <c r="AK16" s="25">
        <f t="shared" si="9"/>
        <v>1</v>
      </c>
      <c r="AL16" s="1"/>
      <c r="AP16" s="19" t="str">
        <f>IF(OR(EXACT($O$7,AN16)*(EXACT($P$7,AO16)))=TRUE,$AO$9,IF(($P$7-$O$7=AO16-AN16),$AO$8,IF(OR(EXACT($O$7&gt;$P$7,AN16&gt;AO16)*EXACT($O$7=$P$7,AN16=AO16)*EXACT($O$7&lt;$P$7,AN16&lt;AO16)),$AO$7,0)))</f>
        <v>5</v>
      </c>
    </row>
    <row r="17" spans="1:42" ht="24.9" customHeight="1" thickBot="1">
      <c r="A17" s="29">
        <f t="shared" si="10"/>
        <v>16</v>
      </c>
      <c r="B17" s="21" t="s">
        <v>80</v>
      </c>
      <c r="C17" s="17" t="s">
        <v>76</v>
      </c>
      <c r="D17" s="18" t="s">
        <v>19</v>
      </c>
      <c r="E17" s="19">
        <f t="shared" si="11"/>
        <v>0</v>
      </c>
      <c r="F17" s="17" t="s">
        <v>77</v>
      </c>
      <c r="G17" s="18" t="s">
        <v>19</v>
      </c>
      <c r="H17" s="19" t="str">
        <f t="shared" si="12"/>
        <v>3</v>
      </c>
      <c r="I17" s="17" t="s">
        <v>77</v>
      </c>
      <c r="J17" s="18" t="s">
        <v>19</v>
      </c>
      <c r="K17" s="19" t="str">
        <f t="shared" si="13"/>
        <v>3</v>
      </c>
      <c r="L17" s="17" t="s">
        <v>76</v>
      </c>
      <c r="M17" s="18" t="s">
        <v>19</v>
      </c>
      <c r="N17" s="85">
        <f t="shared" si="14"/>
        <v>0</v>
      </c>
      <c r="O17" s="17" t="s">
        <v>74</v>
      </c>
      <c r="P17" s="18" t="s">
        <v>74</v>
      </c>
      <c r="Q17" s="19"/>
      <c r="R17" s="17" t="s">
        <v>74</v>
      </c>
      <c r="S17" s="18" t="s">
        <v>74</v>
      </c>
      <c r="T17" s="19">
        <f t="shared" si="15"/>
        <v>0</v>
      </c>
      <c r="U17" s="17" t="s">
        <v>74</v>
      </c>
      <c r="V17" s="18" t="s">
        <v>74</v>
      </c>
      <c r="W17" s="66">
        <f t="shared" si="5"/>
        <v>0</v>
      </c>
      <c r="X17" s="17" t="s">
        <v>2</v>
      </c>
      <c r="Y17" s="18" t="s">
        <v>74</v>
      </c>
      <c r="Z17" s="19" t="str">
        <f t="shared" si="16"/>
        <v>3</v>
      </c>
      <c r="AA17" s="17" t="s">
        <v>74</v>
      </c>
      <c r="AB17" s="18" t="s">
        <v>74</v>
      </c>
      <c r="AC17" s="19">
        <f t="shared" si="17"/>
        <v>0</v>
      </c>
      <c r="AD17" s="28"/>
      <c r="AE17" s="26"/>
      <c r="AF17" s="19"/>
      <c r="AG17" s="21">
        <f>E17+H17+K17+N17+Q17+T17+W17+Z17+AC17+AF17</f>
        <v>9</v>
      </c>
      <c r="AH17" s="22">
        <f>'29.Spieltag'!AJ17</f>
        <v>275</v>
      </c>
      <c r="AI17" s="29">
        <f>'29.Spieltag'!AK17</f>
        <v>17</v>
      </c>
      <c r="AJ17" s="24">
        <f t="shared" si="18"/>
        <v>284</v>
      </c>
      <c r="AK17" s="25">
        <f t="shared" si="9"/>
        <v>16</v>
      </c>
      <c r="AL17" s="1"/>
      <c r="AP17" s="19" t="str">
        <f>IF(OR(EXACT($O$7,AN17)*(EXACT($P$7,AO17)))=TRUE,$AO$9,IF(($P$7-$O$7=AO17-AN17),$AO$8,IF(OR(EXACT($O$7&gt;$P$7,AN17&gt;AO17)*EXACT($O$7=$P$7,AN17=AO17)*EXACT($O$7&lt;$P$7,AN17&lt;AO17)),$AO$7,0)))</f>
        <v>5</v>
      </c>
    </row>
    <row r="18" spans="1:42" ht="24.9" customHeight="1" thickBot="1">
      <c r="A18" s="29">
        <f t="shared" si="10"/>
        <v>19</v>
      </c>
      <c r="B18" s="21" t="s">
        <v>84</v>
      </c>
      <c r="C18" s="17"/>
      <c r="D18" s="18"/>
      <c r="E18" s="19">
        <f t="shared" si="11"/>
        <v>0</v>
      </c>
      <c r="F18" s="17"/>
      <c r="G18" s="18"/>
      <c r="H18" s="19">
        <f t="shared" si="12"/>
        <v>0</v>
      </c>
      <c r="I18" s="17"/>
      <c r="J18" s="18"/>
      <c r="K18" s="19">
        <f t="shared" si="13"/>
        <v>0</v>
      </c>
      <c r="L18" s="17"/>
      <c r="M18" s="18"/>
      <c r="N18" s="85">
        <f t="shared" si="14"/>
        <v>0</v>
      </c>
      <c r="O18" s="17"/>
      <c r="P18" s="18"/>
      <c r="Q18" s="19"/>
      <c r="R18" s="17"/>
      <c r="S18" s="18"/>
      <c r="T18" s="19">
        <f t="shared" si="15"/>
        <v>0</v>
      </c>
      <c r="U18" s="17"/>
      <c r="V18" s="18"/>
      <c r="W18" s="66">
        <f t="shared" si="5"/>
        <v>0</v>
      </c>
      <c r="X18" s="17"/>
      <c r="Y18" s="18"/>
      <c r="Z18" s="19">
        <f t="shared" si="16"/>
        <v>0</v>
      </c>
      <c r="AA18" s="17"/>
      <c r="AB18" s="18"/>
      <c r="AC18" s="19">
        <f t="shared" si="17"/>
        <v>0</v>
      </c>
      <c r="AD18" s="28"/>
      <c r="AE18" s="26"/>
      <c r="AF18" s="19"/>
      <c r="AG18" s="21">
        <f>E18+H18+K18+N18+Q18+T18+W18+Z18+AC18+AF18</f>
        <v>0</v>
      </c>
      <c r="AH18" s="22">
        <f>'29.Spieltag'!AJ18</f>
        <v>188</v>
      </c>
      <c r="AI18" s="29">
        <f>'29.Spieltag'!AK18</f>
        <v>19</v>
      </c>
      <c r="AJ18" s="24">
        <f t="shared" si="18"/>
        <v>188</v>
      </c>
      <c r="AK18" s="25">
        <f t="shared" si="9"/>
        <v>19</v>
      </c>
      <c r="AL18" s="1"/>
      <c r="AP18" s="19" t="str">
        <f>IF(OR(EXACT($O$7,AN18)*(EXACT($P$7,AO18)))=TRUE,$AO$9,IF(($P$7-$O$7=AO18-AN18),$AO$8,IF(OR(EXACT($O$7&gt;$P$7,AN18&gt;AO18)*EXACT($O$7=$P$7,AN18=AO18)*EXACT($O$7&lt;$P$7,AN18&lt;AO18)),$AO$7,0)))</f>
        <v>5</v>
      </c>
    </row>
    <row r="19" spans="1:42" ht="24.9" customHeight="1" thickBot="1">
      <c r="A19" s="29">
        <f t="shared" si="10"/>
        <v>11</v>
      </c>
      <c r="B19" s="21" t="s">
        <v>89</v>
      </c>
      <c r="C19" s="17" t="s">
        <v>76</v>
      </c>
      <c r="D19" s="18" t="s">
        <v>77</v>
      </c>
      <c r="E19" s="19">
        <f t="shared" si="11"/>
        <v>0</v>
      </c>
      <c r="F19" s="17" t="s">
        <v>19</v>
      </c>
      <c r="G19" s="18" t="s">
        <v>74</v>
      </c>
      <c r="H19" s="19" t="str">
        <f t="shared" si="12"/>
        <v>2</v>
      </c>
      <c r="I19" s="17" t="s">
        <v>2</v>
      </c>
      <c r="J19" s="18" t="s">
        <v>74</v>
      </c>
      <c r="K19" s="19" t="str">
        <f t="shared" si="13"/>
        <v>3</v>
      </c>
      <c r="L19" s="17" t="s">
        <v>76</v>
      </c>
      <c r="M19" s="18" t="s">
        <v>74</v>
      </c>
      <c r="N19" s="85">
        <f t="shared" si="14"/>
        <v>0</v>
      </c>
      <c r="O19" s="17" t="s">
        <v>74</v>
      </c>
      <c r="P19" s="18" t="s">
        <v>19</v>
      </c>
      <c r="Q19" s="19"/>
      <c r="R19" s="17" t="s">
        <v>76</v>
      </c>
      <c r="S19" s="18" t="s">
        <v>2</v>
      </c>
      <c r="T19" s="19">
        <f t="shared" si="15"/>
        <v>0</v>
      </c>
      <c r="U19" s="17" t="s">
        <v>19</v>
      </c>
      <c r="V19" s="18" t="s">
        <v>76</v>
      </c>
      <c r="W19" s="66">
        <f t="shared" si="5"/>
        <v>0</v>
      </c>
      <c r="X19" s="17" t="s">
        <v>74</v>
      </c>
      <c r="Y19" s="18" t="s">
        <v>76</v>
      </c>
      <c r="Z19" s="19" t="str">
        <f t="shared" si="16"/>
        <v>2</v>
      </c>
      <c r="AA19" s="17" t="s">
        <v>74</v>
      </c>
      <c r="AB19" s="18" t="s">
        <v>2</v>
      </c>
      <c r="AC19" s="19" t="str">
        <f t="shared" si="17"/>
        <v>5</v>
      </c>
      <c r="AD19" s="28"/>
      <c r="AE19" s="26"/>
      <c r="AF19" s="19"/>
      <c r="AG19" s="21">
        <f>E19+H19+K19+N19+Q19+T19+W19+Z19+AC19+AF19</f>
        <v>12</v>
      </c>
      <c r="AH19" s="22">
        <f>'29.Spieltag'!AJ19</f>
        <v>309</v>
      </c>
      <c r="AI19" s="29">
        <f>'29.Spieltag'!AK19</f>
        <v>11</v>
      </c>
      <c r="AJ19" s="24">
        <f t="shared" si="18"/>
        <v>321</v>
      </c>
      <c r="AK19" s="25">
        <f t="shared" si="9"/>
        <v>11</v>
      </c>
      <c r="AL19" s="1"/>
      <c r="AP19" s="19" t="str">
        <f>IF(OR(EXACT($O$7,AN19)*(EXACT($P$7,AO19)))=TRUE,$AO$9,IF(($P$7-$O$7=AO19-AN19),$AO$8,IF(OR(EXACT($O$7&gt;$P$7,AN19&gt;AO19)*EXACT($O$7=$P$7,AN19=AO19)*EXACT($O$7&lt;$P$7,AN19&lt;AO19)),$AO$7,0)))</f>
        <v>5</v>
      </c>
    </row>
    <row r="20" spans="1:42" ht="24.9" customHeight="1" thickBot="1">
      <c r="A20" s="29">
        <f t="shared" si="10"/>
        <v>11</v>
      </c>
      <c r="B20" s="21" t="s">
        <v>83</v>
      </c>
      <c r="C20" s="17" t="s">
        <v>76</v>
      </c>
      <c r="D20" s="18" t="s">
        <v>77</v>
      </c>
      <c r="E20" s="19">
        <f t="shared" si="11"/>
        <v>0</v>
      </c>
      <c r="F20" s="17" t="s">
        <v>74</v>
      </c>
      <c r="G20" s="18" t="s">
        <v>76</v>
      </c>
      <c r="H20" s="19" t="str">
        <f t="shared" si="12"/>
        <v>2</v>
      </c>
      <c r="I20" s="17" t="s">
        <v>74</v>
      </c>
      <c r="J20" s="18" t="s">
        <v>74</v>
      </c>
      <c r="K20" s="19">
        <f t="shared" si="13"/>
        <v>0</v>
      </c>
      <c r="L20" s="17" t="s">
        <v>76</v>
      </c>
      <c r="M20" s="18" t="s">
        <v>2</v>
      </c>
      <c r="N20" s="85">
        <f t="shared" si="14"/>
        <v>0</v>
      </c>
      <c r="O20" s="17" t="s">
        <v>74</v>
      </c>
      <c r="P20" s="18" t="s">
        <v>19</v>
      </c>
      <c r="Q20" s="19"/>
      <c r="R20" s="17" t="s">
        <v>74</v>
      </c>
      <c r="S20" s="18" t="s">
        <v>74</v>
      </c>
      <c r="T20" s="19">
        <f t="shared" si="15"/>
        <v>0</v>
      </c>
      <c r="U20" s="17" t="s">
        <v>76</v>
      </c>
      <c r="V20" s="18" t="s">
        <v>74</v>
      </c>
      <c r="W20" s="66" t="str">
        <f t="shared" si="5"/>
        <v>5</v>
      </c>
      <c r="X20" s="17" t="s">
        <v>19</v>
      </c>
      <c r="Y20" s="18" t="s">
        <v>74</v>
      </c>
      <c r="Z20" s="19" t="str">
        <f t="shared" si="16"/>
        <v>2</v>
      </c>
      <c r="AA20" s="17" t="s">
        <v>76</v>
      </c>
      <c r="AB20" s="18" t="s">
        <v>19</v>
      </c>
      <c r="AC20" s="19" t="str">
        <f t="shared" si="17"/>
        <v>3</v>
      </c>
      <c r="AD20" s="28"/>
      <c r="AE20" s="26"/>
      <c r="AF20" s="19"/>
      <c r="AG20" s="21">
        <f>E20+H20+K20+N20+Q20+T20+W20+Z20+AC20+AF20</f>
        <v>12</v>
      </c>
      <c r="AH20" s="22">
        <f>'29.Spieltag'!AJ20</f>
        <v>309</v>
      </c>
      <c r="AI20" s="29">
        <f>'29.Spieltag'!AK20</f>
        <v>11</v>
      </c>
      <c r="AJ20" s="24">
        <f t="shared" si="18"/>
        <v>321</v>
      </c>
      <c r="AK20" s="25">
        <f t="shared" si="9"/>
        <v>11</v>
      </c>
      <c r="AL20" s="1"/>
      <c r="AP20" s="19" t="str">
        <f>IF(OR(EXACT($O$7,AN20)*(EXACT($P$7,AO20)))=TRUE,$AO$9,IF(($P$7-$O$7=AO20-AN20),$AO$8,IF(OR(EXACT($O$7&gt;$P$7,AN20&gt;AO20)*EXACT($O$7=$P$7,AN20=AO20)*EXACT($O$7&lt;$P$7,AN20&lt;AO20)),$AO$7,0)))</f>
        <v>5</v>
      </c>
    </row>
    <row r="21" spans="1:42" ht="24.9" customHeight="1" thickBot="1">
      <c r="A21" s="29">
        <f t="shared" si="10"/>
        <v>7</v>
      </c>
      <c r="B21" s="21" t="s">
        <v>86</v>
      </c>
      <c r="C21" s="17" t="s">
        <v>76</v>
      </c>
      <c r="D21" s="18" t="s">
        <v>77</v>
      </c>
      <c r="E21" s="19">
        <f t="shared" ref="E21" si="19">IF(OR(EXACT($C$7,C21)*(EXACT($D$7,D21)))=TRUE,$AO$9,IF(($D$7-$C$7=D21-C21),$AO$8,IF(OR(EXACT($C$7&gt;$D$7,C21&gt;D21)*EXACT($C$7=$D$7,C21=D21)*EXACT($C$7&lt;$D$7,C21&lt;D21)),$AO$7,0)))</f>
        <v>0</v>
      </c>
      <c r="F21" s="17" t="s">
        <v>2</v>
      </c>
      <c r="G21" s="18" t="s">
        <v>74</v>
      </c>
      <c r="H21" s="19" t="str">
        <f t="shared" ref="H21" si="20">IF(OR(EXACT($F$7,F21)*(EXACT($G$7,G21)))=TRUE,$AO$9,IF(($G$7-$F$7=G21-F21),$AO$8,IF(OR(EXACT($F$7&gt;$G$7,F21&gt;G21)*EXACT($F$7=$G$7,F21=G21)*EXACT($F$7&lt;$G$7,F21&lt;G21)),$AO$7,0)))</f>
        <v>3</v>
      </c>
      <c r="I21" s="17" t="s">
        <v>19</v>
      </c>
      <c r="J21" s="18" t="s">
        <v>74</v>
      </c>
      <c r="K21" s="19" t="str">
        <f t="shared" ref="K21" si="21">IF(OR(EXACT($I$7,I21)*(EXACT($J$7,J21)))=TRUE,$AO$9,IF(($J$7-$I$7=J21-I21),$AO$8,IF(OR(EXACT($I$7&gt;$J$7,I21&gt;J21)*EXACT($I$7=$J$7,I21=J21)*EXACT($I$7&lt;$J$7,I21&lt;J21)),$AO$7,0)))</f>
        <v>2</v>
      </c>
      <c r="L21" s="17" t="s">
        <v>74</v>
      </c>
      <c r="M21" s="18" t="s">
        <v>2</v>
      </c>
      <c r="N21" s="85">
        <f t="shared" ref="N21" si="22">IF(OR(EXACT($L$7,L21)*(EXACT($M$7,M21)))=TRUE,$AO$9,IF(($M$7-$L$7=M21-L21),$AO$8,IF(OR(EXACT($L$7&gt;$M$7,L21&gt;M21)*EXACT($L$7=$M$7,L21=M21)*EXACT($L$7&lt;$M$7,L21&lt;M21)),$AO$7,0)))*2*2</f>
        <v>0</v>
      </c>
      <c r="O21" s="17" t="s">
        <v>74</v>
      </c>
      <c r="P21" s="18" t="s">
        <v>19</v>
      </c>
      <c r="Q21" s="19"/>
      <c r="R21" s="17" t="s">
        <v>74</v>
      </c>
      <c r="S21" s="18" t="s">
        <v>19</v>
      </c>
      <c r="T21" s="19">
        <f t="shared" ref="T21" si="23">IF(OR(EXACT($R$7,R21)*(EXACT($S$7,S21)))=TRUE,$AO$9,IF(($S$7-$R$7=S21-R21),$AO$8,IF(OR(EXACT($R$7&gt;$S$7,R21&gt;S21)*EXACT($R$7=$S$7,R21=S21)*EXACT($R$7&lt;$S$7,R21&lt;S21)),$AO$7,0)))</f>
        <v>0</v>
      </c>
      <c r="U21" s="17" t="s">
        <v>74</v>
      </c>
      <c r="V21" s="18" t="s">
        <v>74</v>
      </c>
      <c r="W21" s="66">
        <f t="shared" ref="W21" si="24">IF(OR(EXACT($U$7,U21)*(EXACT($V$7,V21)))=TRUE,$AO$9,IF(($V$7-$U$7=V21-U21),$AO$8,IF(OR(EXACT($U$7&gt;$V$7,U21&gt;V21)*EXACT($U$7=$V$7,U21=V21)*EXACT($U$7&lt;$V$7,U21&lt;V21)),$AO$7,0)))</f>
        <v>0</v>
      </c>
      <c r="X21" s="17" t="s">
        <v>19</v>
      </c>
      <c r="Y21" s="18" t="s">
        <v>74</v>
      </c>
      <c r="Z21" s="19" t="str">
        <f t="shared" ref="Z21" si="25">IF(OR(EXACT($X$7,X21)*(EXACT($Y$7,Y21)))=TRUE,$AO$9,IF(($Y$7-$X$7=Y21-X21),$AO$8,IF(OR(EXACT($X$7&gt;$Y$7,X21&gt;Y21)*EXACT($X$7=$Y$7,X21=Y21)*EXACT($X$7&lt;$Y$7,X21&lt;Y21)),$AO$7,0)))</f>
        <v>2</v>
      </c>
      <c r="AA21" s="17" t="s">
        <v>74</v>
      </c>
      <c r="AB21" s="18" t="s">
        <v>19</v>
      </c>
      <c r="AC21" s="19" t="str">
        <f t="shared" si="17"/>
        <v>2</v>
      </c>
      <c r="AD21" s="28"/>
      <c r="AE21" s="26"/>
      <c r="AF21" s="19"/>
      <c r="AG21" s="21">
        <f>E21+H21+K21+N21+Q21+T21+W21+Z21+AC21+AF21</f>
        <v>9</v>
      </c>
      <c r="AH21" s="22">
        <f>'29.Spieltag'!AJ21</f>
        <v>344</v>
      </c>
      <c r="AI21" s="29">
        <f>'29.Spieltag'!AK21</f>
        <v>6</v>
      </c>
      <c r="AJ21" s="24">
        <f t="shared" si="18"/>
        <v>353</v>
      </c>
      <c r="AK21" s="25">
        <f t="shared" si="9"/>
        <v>7</v>
      </c>
      <c r="AL21" s="1"/>
      <c r="AP21" s="19" t="str">
        <f>IF(OR(EXACT($O$7,AN21)*(EXACT($P$7,AO21)))=TRUE,$AO$9,IF(($P$7-$O$7=AO21-AN21),$AO$8,IF(OR(EXACT($O$7&gt;$P$7,AN21&gt;AO21)*EXACT($O$7=$P$7,AN21=AO21)*EXACT($O$7&lt;$P$7,AN21&lt;AO21)),$AO$7,0)))</f>
        <v>5</v>
      </c>
    </row>
    <row r="22" spans="1:42" ht="24.9" customHeight="1" thickBot="1">
      <c r="A22" s="29">
        <f t="shared" si="10"/>
        <v>15</v>
      </c>
      <c r="B22" s="21" t="s">
        <v>96</v>
      </c>
      <c r="C22" s="17" t="s">
        <v>76</v>
      </c>
      <c r="D22" s="18" t="s">
        <v>2</v>
      </c>
      <c r="E22" s="19">
        <f t="shared" si="11"/>
        <v>0</v>
      </c>
      <c r="F22" s="17" t="s">
        <v>19</v>
      </c>
      <c r="G22" s="18" t="s">
        <v>74</v>
      </c>
      <c r="H22" s="19" t="str">
        <f t="shared" si="12"/>
        <v>2</v>
      </c>
      <c r="I22" s="17" t="s">
        <v>76</v>
      </c>
      <c r="J22" s="18" t="s">
        <v>74</v>
      </c>
      <c r="K22" s="19">
        <f t="shared" si="13"/>
        <v>0</v>
      </c>
      <c r="L22" s="17" t="s">
        <v>76</v>
      </c>
      <c r="M22" s="18" t="s">
        <v>74</v>
      </c>
      <c r="N22" s="85">
        <f t="shared" si="14"/>
        <v>0</v>
      </c>
      <c r="O22" s="17" t="s">
        <v>74</v>
      </c>
      <c r="P22" s="18" t="s">
        <v>19</v>
      </c>
      <c r="Q22" s="19"/>
      <c r="R22" s="17" t="s">
        <v>2</v>
      </c>
      <c r="S22" s="18" t="s">
        <v>76</v>
      </c>
      <c r="T22" s="19" t="str">
        <f t="shared" si="15"/>
        <v>2</v>
      </c>
      <c r="U22" s="17" t="s">
        <v>2</v>
      </c>
      <c r="V22" s="18" t="s">
        <v>19</v>
      </c>
      <c r="W22" s="66">
        <f t="shared" si="5"/>
        <v>0</v>
      </c>
      <c r="X22" s="17" t="s">
        <v>19</v>
      </c>
      <c r="Y22" s="18" t="s">
        <v>76</v>
      </c>
      <c r="Z22" s="19" t="str">
        <f t="shared" si="16"/>
        <v>5</v>
      </c>
      <c r="AA22" s="17" t="s">
        <v>74</v>
      </c>
      <c r="AB22" s="18" t="s">
        <v>19</v>
      </c>
      <c r="AC22" s="19" t="str">
        <f t="shared" si="17"/>
        <v>2</v>
      </c>
      <c r="AD22" s="28"/>
      <c r="AE22" s="26"/>
      <c r="AF22" s="19"/>
      <c r="AG22" s="21">
        <f>E22+H22+K22+N22+Q22+T22+W22+Z22+AC22+AF22</f>
        <v>11</v>
      </c>
      <c r="AH22" s="22">
        <f>'29.Spieltag'!AJ22</f>
        <v>286</v>
      </c>
      <c r="AI22" s="29">
        <f>'29.Spieltag'!AK22</f>
        <v>15</v>
      </c>
      <c r="AJ22" s="24">
        <f t="shared" si="18"/>
        <v>297</v>
      </c>
      <c r="AK22" s="25">
        <f t="shared" si="9"/>
        <v>15</v>
      </c>
      <c r="AL22" s="1"/>
      <c r="AP22" s="19" t="str">
        <f>IF(OR(EXACT($O$7,AN22)*(EXACT($P$7,AO22)))=TRUE,$AO$9,IF(($P$7-$O$7=AO22-AN22),$AO$8,IF(OR(EXACT($O$7&gt;$P$7,AN22&gt;AO22)*EXACT($O$7=$P$7,AN22=AO22)*EXACT($O$7&lt;$P$7,AN22&lt;AO22)),$AO$7,0)))</f>
        <v>5</v>
      </c>
    </row>
    <row r="23" spans="1:42" ht="24.9" customHeight="1" thickBot="1">
      <c r="A23" s="29">
        <f t="shared" si="10"/>
        <v>18</v>
      </c>
      <c r="B23" s="21" t="s">
        <v>94</v>
      </c>
      <c r="C23" s="17"/>
      <c r="D23" s="18"/>
      <c r="E23" s="19">
        <f t="shared" si="11"/>
        <v>0</v>
      </c>
      <c r="F23" s="17"/>
      <c r="G23" s="18"/>
      <c r="H23" s="19">
        <f t="shared" si="12"/>
        <v>0</v>
      </c>
      <c r="I23" s="17"/>
      <c r="J23" s="18"/>
      <c r="K23" s="19">
        <f t="shared" si="13"/>
        <v>0</v>
      </c>
      <c r="L23" s="17"/>
      <c r="M23" s="18"/>
      <c r="N23" s="85">
        <f t="shared" si="14"/>
        <v>0</v>
      </c>
      <c r="O23" s="17"/>
      <c r="P23" s="18"/>
      <c r="Q23" s="19"/>
      <c r="R23" s="17"/>
      <c r="S23" s="18"/>
      <c r="T23" s="19">
        <f t="shared" si="15"/>
        <v>0</v>
      </c>
      <c r="U23" s="17"/>
      <c r="V23" s="18"/>
      <c r="W23" s="66">
        <f t="shared" si="5"/>
        <v>0</v>
      </c>
      <c r="X23" s="17"/>
      <c r="Y23" s="18"/>
      <c r="Z23" s="19">
        <f t="shared" si="16"/>
        <v>0</v>
      </c>
      <c r="AA23" s="17"/>
      <c r="AB23" s="18"/>
      <c r="AC23" s="19">
        <f t="shared" si="17"/>
        <v>0</v>
      </c>
      <c r="AD23" s="28"/>
      <c r="AE23" s="26"/>
      <c r="AF23" s="19"/>
      <c r="AG23" s="21">
        <f>E23+H23+K23+N23+Q23+T23+W23+Z23+AC23+AF23</f>
        <v>0</v>
      </c>
      <c r="AH23" s="22">
        <f>'29.Spieltag'!AJ23</f>
        <v>230</v>
      </c>
      <c r="AI23" s="29">
        <f>'29.Spieltag'!AK23</f>
        <v>18</v>
      </c>
      <c r="AJ23" s="24">
        <f t="shared" si="18"/>
        <v>230</v>
      </c>
      <c r="AK23" s="25">
        <f t="shared" si="9"/>
        <v>18</v>
      </c>
      <c r="AL23" s="1"/>
      <c r="AP23" s="19" t="str">
        <f>IF(OR(EXACT($O$7,AN23)*(EXACT($P$7,AO23)))=TRUE,$AO$9,IF(($P$7-$O$7=AO23-AN23),$AO$8,IF(OR(EXACT($O$7&gt;$P$7,AN23&gt;AO23)*EXACT($O$7=$P$7,AN23=AO23)*EXACT($O$7&lt;$P$7,AN23&lt;AO23)),$AO$7,0)))</f>
        <v>5</v>
      </c>
    </row>
    <row r="24" spans="1:42" ht="24.9" customHeight="1" thickBot="1">
      <c r="A24" s="29">
        <f t="shared" si="10"/>
        <v>20</v>
      </c>
      <c r="B24" s="21" t="s">
        <v>92</v>
      </c>
      <c r="C24" s="17"/>
      <c r="D24" s="18"/>
      <c r="E24" s="19">
        <f t="shared" si="11"/>
        <v>0</v>
      </c>
      <c r="F24" s="17"/>
      <c r="G24" s="18"/>
      <c r="H24" s="19">
        <f t="shared" si="12"/>
        <v>0</v>
      </c>
      <c r="I24" s="17"/>
      <c r="J24" s="18"/>
      <c r="K24" s="19">
        <f t="shared" si="13"/>
        <v>0</v>
      </c>
      <c r="L24" s="17"/>
      <c r="M24" s="18"/>
      <c r="N24" s="85">
        <f t="shared" si="14"/>
        <v>0</v>
      </c>
      <c r="O24" s="17"/>
      <c r="P24" s="18"/>
      <c r="Q24" s="19"/>
      <c r="R24" s="17"/>
      <c r="S24" s="18"/>
      <c r="T24" s="19">
        <f t="shared" si="15"/>
        <v>0</v>
      </c>
      <c r="U24" s="17"/>
      <c r="V24" s="18"/>
      <c r="W24" s="66">
        <f t="shared" si="5"/>
        <v>0</v>
      </c>
      <c r="X24" s="17"/>
      <c r="Y24" s="18"/>
      <c r="Z24" s="19">
        <f t="shared" si="16"/>
        <v>0</v>
      </c>
      <c r="AA24" s="17"/>
      <c r="AB24" s="18"/>
      <c r="AC24" s="19">
        <f t="shared" si="17"/>
        <v>0</v>
      </c>
      <c r="AD24" s="28"/>
      <c r="AE24" s="26"/>
      <c r="AF24" s="19"/>
      <c r="AG24" s="21">
        <f>E24+H24+K24+N24+Q24+T24+W24+Z24+AC24+AF24</f>
        <v>0</v>
      </c>
      <c r="AH24" s="22">
        <f>'29.Spieltag'!AJ24</f>
        <v>147</v>
      </c>
      <c r="AI24" s="29">
        <f>'29.Spieltag'!AK24</f>
        <v>20</v>
      </c>
      <c r="AJ24" s="24">
        <f t="shared" si="18"/>
        <v>147</v>
      </c>
      <c r="AK24" s="25">
        <f t="shared" si="9"/>
        <v>20</v>
      </c>
      <c r="AL24" s="1"/>
      <c r="AP24" s="19" t="str">
        <f>IF(OR(EXACT($O$7,AN24)*(EXACT($P$7,AO24)))=TRUE,$AO$9,IF(($P$7-$O$7=AO24-AN24),$AO$8,IF(OR(EXACT($O$7&gt;$P$7,AN24&gt;AO24)*EXACT($O$7=$P$7,AN24=AO24)*EXACT($O$7&lt;$P$7,AN24&lt;AO24)),$AO$7,0)))</f>
        <v>5</v>
      </c>
    </row>
    <row r="25" spans="1:42" ht="24.9" customHeight="1" thickBot="1">
      <c r="A25" s="29">
        <f t="shared" si="10"/>
        <v>8</v>
      </c>
      <c r="B25" s="21" t="s">
        <v>78</v>
      </c>
      <c r="C25" s="17" t="s">
        <v>76</v>
      </c>
      <c r="D25" s="18" t="s">
        <v>2</v>
      </c>
      <c r="E25" s="19">
        <f t="shared" si="11"/>
        <v>0</v>
      </c>
      <c r="F25" s="17" t="s">
        <v>19</v>
      </c>
      <c r="G25" s="18" t="s">
        <v>76</v>
      </c>
      <c r="H25" s="19" t="str">
        <f t="shared" si="12"/>
        <v>5</v>
      </c>
      <c r="I25" s="17" t="s">
        <v>2</v>
      </c>
      <c r="J25" s="18" t="s">
        <v>76</v>
      </c>
      <c r="K25" s="19" t="str">
        <f t="shared" si="13"/>
        <v>2</v>
      </c>
      <c r="L25" s="17" t="s">
        <v>76</v>
      </c>
      <c r="M25" s="18" t="s">
        <v>74</v>
      </c>
      <c r="N25" s="85">
        <f t="shared" si="14"/>
        <v>0</v>
      </c>
      <c r="O25" s="17" t="s">
        <v>19</v>
      </c>
      <c r="P25" s="18" t="s">
        <v>2</v>
      </c>
      <c r="Q25" s="19"/>
      <c r="R25" s="17" t="s">
        <v>74</v>
      </c>
      <c r="S25" s="18" t="s">
        <v>2</v>
      </c>
      <c r="T25" s="19">
        <f t="shared" si="15"/>
        <v>0</v>
      </c>
      <c r="U25" s="17" t="s">
        <v>74</v>
      </c>
      <c r="V25" s="18" t="s">
        <v>74</v>
      </c>
      <c r="W25" s="66">
        <f t="shared" si="5"/>
        <v>0</v>
      </c>
      <c r="X25" s="17" t="s">
        <v>19</v>
      </c>
      <c r="Y25" s="18" t="s">
        <v>74</v>
      </c>
      <c r="Z25" s="19" t="str">
        <f t="shared" si="16"/>
        <v>2</v>
      </c>
      <c r="AA25" s="17" t="s">
        <v>19</v>
      </c>
      <c r="AB25" s="18" t="s">
        <v>19</v>
      </c>
      <c r="AC25" s="19">
        <f t="shared" si="17"/>
        <v>0</v>
      </c>
      <c r="AD25" s="28"/>
      <c r="AE25" s="26"/>
      <c r="AF25" s="19"/>
      <c r="AG25" s="21">
        <f>E25+H25+K25+N25+Q25+T25+W25+Z25+AC25+AF25</f>
        <v>9</v>
      </c>
      <c r="AH25" s="22">
        <f>'29.Spieltag'!AJ25</f>
        <v>335</v>
      </c>
      <c r="AI25" s="29">
        <f>'29.Spieltag'!AK25</f>
        <v>7</v>
      </c>
      <c r="AJ25" s="24">
        <f t="shared" si="18"/>
        <v>344</v>
      </c>
      <c r="AK25" s="25">
        <f t="shared" si="9"/>
        <v>8</v>
      </c>
      <c r="AL25" s="1"/>
      <c r="AP25" s="19" t="str">
        <f>IF(OR(EXACT($O$7,AN25)*(EXACT($P$7,AO25)))=TRUE,$AO$9,IF(($P$7-$O$7=AO25-AN25),$AO$8,IF(OR(EXACT($O$7&gt;$P$7,AN25&gt;AO25)*EXACT($O$7=$P$7,AN25=AO25)*EXACT($O$7&lt;$P$7,AN25&lt;AO25)),$AO$7,0)))</f>
        <v>5</v>
      </c>
    </row>
    <row r="26" spans="1:42" ht="28.2" customHeight="1" thickBot="1">
      <c r="A26" s="29">
        <f t="shared" si="10"/>
        <v>14</v>
      </c>
      <c r="B26" s="21" t="s">
        <v>82</v>
      </c>
      <c r="C26" s="17" t="s">
        <v>76</v>
      </c>
      <c r="D26" s="18" t="s">
        <v>2</v>
      </c>
      <c r="E26" s="19">
        <f t="shared" si="11"/>
        <v>0</v>
      </c>
      <c r="F26" s="17" t="s">
        <v>2</v>
      </c>
      <c r="G26" s="18" t="s">
        <v>74</v>
      </c>
      <c r="H26" s="19" t="str">
        <f t="shared" si="12"/>
        <v>3</v>
      </c>
      <c r="I26" s="17" t="s">
        <v>19</v>
      </c>
      <c r="J26" s="18" t="s">
        <v>76</v>
      </c>
      <c r="K26" s="19" t="str">
        <f t="shared" si="13"/>
        <v>5</v>
      </c>
      <c r="L26" s="17" t="s">
        <v>76</v>
      </c>
      <c r="M26" s="18" t="s">
        <v>19</v>
      </c>
      <c r="N26" s="85">
        <f t="shared" si="14"/>
        <v>0</v>
      </c>
      <c r="O26" s="17" t="s">
        <v>74</v>
      </c>
      <c r="P26" s="18" t="s">
        <v>19</v>
      </c>
      <c r="Q26" s="19"/>
      <c r="R26" s="17" t="s">
        <v>74</v>
      </c>
      <c r="S26" s="18" t="s">
        <v>74</v>
      </c>
      <c r="T26" s="19">
        <f t="shared" si="15"/>
        <v>0</v>
      </c>
      <c r="U26" s="17" t="s">
        <v>19</v>
      </c>
      <c r="V26" s="18" t="s">
        <v>76</v>
      </c>
      <c r="W26" s="66">
        <f t="shared" si="5"/>
        <v>0</v>
      </c>
      <c r="X26" s="17" t="s">
        <v>19</v>
      </c>
      <c r="Y26" s="18" t="s">
        <v>76</v>
      </c>
      <c r="Z26" s="19" t="str">
        <f t="shared" si="16"/>
        <v>5</v>
      </c>
      <c r="AA26" s="17" t="s">
        <v>74</v>
      </c>
      <c r="AB26" s="18" t="s">
        <v>74</v>
      </c>
      <c r="AC26" s="19">
        <f t="shared" si="17"/>
        <v>0</v>
      </c>
      <c r="AD26" s="28"/>
      <c r="AE26" s="26"/>
      <c r="AF26" s="19"/>
      <c r="AG26" s="21">
        <f>E26+H26+K26+N26+Q26+T26+W26+Z26+AC26+AF26</f>
        <v>13</v>
      </c>
      <c r="AH26" s="22">
        <f>'29.Spieltag'!AJ26</f>
        <v>295</v>
      </c>
      <c r="AI26" s="29">
        <f>'29.Spieltag'!AK26</f>
        <v>14</v>
      </c>
      <c r="AJ26" s="24">
        <f t="shared" ref="AJ26" si="26">AG26+AH26</f>
        <v>308</v>
      </c>
      <c r="AK26" s="25">
        <f t="shared" si="9"/>
        <v>14</v>
      </c>
      <c r="AL26" s="1"/>
      <c r="AP26" s="19" t="str">
        <f>IF(OR(EXACT($O$7,AN26)*(EXACT($P$7,AO26)))=TRUE,$AO$9,IF(($P$7-$O$7=AO26-AN26),$AO$8,IF(OR(EXACT($O$7&gt;$P$7,AN26&gt;AO26)*EXACT($O$7=$P$7,AN26=AO26)*EXACT($O$7&lt;$P$7,AN26&lt;AO26)),$AO$7,0)))</f>
        <v>5</v>
      </c>
    </row>
    <row r="27" spans="1:42" ht="28.2" customHeight="1" thickBot="1">
      <c r="A27" s="29">
        <f t="shared" ref="A27" si="27">AK27</f>
        <v>2</v>
      </c>
      <c r="B27" s="21" t="s">
        <v>73</v>
      </c>
      <c r="C27" s="17" t="s">
        <v>74</v>
      </c>
      <c r="D27" s="18" t="s">
        <v>2</v>
      </c>
      <c r="E27" s="19">
        <f t="shared" si="11"/>
        <v>0</v>
      </c>
      <c r="F27" s="17" t="s">
        <v>19</v>
      </c>
      <c r="G27" s="18" t="s">
        <v>74</v>
      </c>
      <c r="H27" s="19" t="str">
        <f t="shared" si="12"/>
        <v>2</v>
      </c>
      <c r="I27" s="17" t="s">
        <v>19</v>
      </c>
      <c r="J27" s="18" t="s">
        <v>74</v>
      </c>
      <c r="K27" s="19" t="str">
        <f t="shared" si="13"/>
        <v>2</v>
      </c>
      <c r="L27" s="17" t="s">
        <v>74</v>
      </c>
      <c r="M27" s="18" t="s">
        <v>76</v>
      </c>
      <c r="N27" s="89">
        <f>IF(OR(EXACT($L$7,L27)*(EXACT($M$7,M27)))=TRUE,$AO$9,IF(($M$7-$L$7=M27-L27),$AO$8,IF(OR(EXACT($L$7&gt;$M$7,L27&gt;M27)*EXACT($L$7=$M$7,L27=M27)*EXACT($L$7&lt;$M$7,L27&lt;M27)),$AO$7,0)))*2</f>
        <v>10</v>
      </c>
      <c r="O27" s="17" t="s">
        <v>74</v>
      </c>
      <c r="P27" s="18" t="s">
        <v>19</v>
      </c>
      <c r="Q27" s="19"/>
      <c r="R27" s="17" t="s">
        <v>74</v>
      </c>
      <c r="S27" s="18" t="s">
        <v>19</v>
      </c>
      <c r="T27" s="19">
        <f t="shared" si="15"/>
        <v>0</v>
      </c>
      <c r="U27" s="17" t="s">
        <v>19</v>
      </c>
      <c r="V27" s="18" t="s">
        <v>74</v>
      </c>
      <c r="W27" s="66">
        <f t="shared" si="5"/>
        <v>0</v>
      </c>
      <c r="X27" s="17" t="s">
        <v>2</v>
      </c>
      <c r="Y27" s="18" t="s">
        <v>74</v>
      </c>
      <c r="Z27" s="19" t="str">
        <f t="shared" si="16"/>
        <v>3</v>
      </c>
      <c r="AA27" s="17" t="s">
        <v>74</v>
      </c>
      <c r="AB27" s="18" t="s">
        <v>19</v>
      </c>
      <c r="AC27" s="19" t="str">
        <f t="shared" si="17"/>
        <v>2</v>
      </c>
      <c r="AD27" s="28"/>
      <c r="AE27" s="26"/>
      <c r="AF27" s="19"/>
      <c r="AG27" s="21">
        <f>E27+H27+K27+N27+Q27+T27+W27+Z27+AC27+AF27</f>
        <v>19</v>
      </c>
      <c r="AH27" s="22">
        <f>'29.Spieltag'!AJ27</f>
        <v>361</v>
      </c>
      <c r="AI27" s="29">
        <f>'29.Spieltag'!AK27</f>
        <v>3</v>
      </c>
      <c r="AJ27" s="24">
        <f t="shared" ref="AJ27" si="28">AG27+AH27</f>
        <v>380</v>
      </c>
      <c r="AK27" s="25">
        <f t="shared" si="9"/>
        <v>2</v>
      </c>
      <c r="AL27" s="1"/>
      <c r="AP27" s="19" t="str">
        <f>IF(OR(EXACT($O$7,AN27)*(EXACT($P$7,AO27)))=TRUE,$AO$9,IF(($P$7-$O$7=AO27-AN27),$AO$8,IF(OR(EXACT($O$7&gt;$P$7,AN27&gt;AO27)*EXACT($O$7=$P$7,AN27=AO27)*EXACT($O$7&lt;$P$7,AN27&lt;AO27)),$AO$7,0)))</f>
        <v>5</v>
      </c>
    </row>
    <row r="28" spans="1:42" ht="28.2" customHeight="1">
      <c r="AL28" s="1"/>
    </row>
    <row r="29" spans="1:42" ht="28.2" customHeight="1">
      <c r="AL29" s="1"/>
    </row>
    <row r="30" spans="1:42" ht="28.2" customHeight="1">
      <c r="AL30" s="1"/>
    </row>
  </sheetData>
  <sortState xmlns:xlrd2="http://schemas.microsoft.com/office/spreadsheetml/2017/richdata2" ref="A8:AK25">
    <sortCondition ref="A8:A25"/>
  </sortState>
  <phoneticPr fontId="0" type="noConversion"/>
  <conditionalFormatting sqref="O5 U5 C4:C5 I4:I5 R5:R6 F4:F5 X5:X6 L4:L5 AA4:AA6">
    <cfRule type="cellIs" dxfId="25" priority="14" operator="equal">
      <formula>"Schalke 04"</formula>
    </cfRule>
  </conditionalFormatting>
  <conditionalFormatting sqref="C6 C4 X4 R4 AA4 F6 O4 O6 U4 U6 L6 I6">
    <cfRule type="cellIs" dxfId="24" priority="12" operator="equal">
      <formula>"Schalke 04"</formula>
    </cfRule>
  </conditionalFormatting>
  <conditionalFormatting sqref="A27">
    <cfRule type="colorScale" priority="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27">
    <cfRule type="colorScale" priority="1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8:B27">
    <cfRule type="expression" dxfId="23" priority="7">
      <formula>($AG8&gt;40)</formula>
    </cfRule>
  </conditionalFormatting>
  <conditionalFormatting sqref="A31:A1048576 A1:A3 A5:A26">
    <cfRule type="colorScale" priority="70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6:AL10">
    <cfRule type="top10" dxfId="22" priority="710" rank="3"/>
  </conditionalFormatting>
  <conditionalFormatting sqref="AI8:AI26">
    <cfRule type="colorScale" priority="115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G1:AG1048576">
    <cfRule type="top10" dxfId="21" priority="1" rank="3"/>
  </conditionalFormatting>
  <pageMargins left="0.19685039370078741" right="0" top="0" bottom="0" header="0.51181102362204722" footer="0.51181102362204722"/>
  <pageSetup paperSize="9" scale="89" orientation="landscape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P30"/>
  <sheetViews>
    <sheetView topLeftCell="B1" workbookViewId="0">
      <selection activeCell="AG1" sqref="AG1:AG1048576"/>
    </sheetView>
  </sheetViews>
  <sheetFormatPr baseColWidth="10" defaultColWidth="11.44140625" defaultRowHeight="10.199999999999999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>
      <c r="AD1" s="68"/>
      <c r="AE1" s="69"/>
      <c r="AF1" s="69"/>
      <c r="AK1" s="32"/>
    </row>
    <row r="2" spans="1:42" ht="13.2">
      <c r="B2" s="16"/>
      <c r="AC2" s="73"/>
      <c r="AD2" s="68"/>
      <c r="AE2" s="70"/>
      <c r="AF2" s="70"/>
    </row>
    <row r="3" spans="1:42" ht="11.4">
      <c r="B3" s="16"/>
      <c r="AD3" s="68"/>
      <c r="AE3" s="69"/>
      <c r="AF3" s="69"/>
    </row>
    <row r="4" spans="1:42" ht="16.2" thickBot="1">
      <c r="A4" s="2" t="s">
        <v>52</v>
      </c>
      <c r="B4" s="16"/>
      <c r="C4" s="68" t="s">
        <v>56</v>
      </c>
      <c r="F4" s="68" t="s">
        <v>16</v>
      </c>
      <c r="I4" s="68" t="s">
        <v>21</v>
      </c>
      <c r="L4" s="68" t="s">
        <v>68</v>
      </c>
      <c r="O4" s="68" t="s">
        <v>11</v>
      </c>
      <c r="R4" s="68" t="s">
        <v>58</v>
      </c>
      <c r="U4" s="68" t="s">
        <v>13</v>
      </c>
      <c r="X4" s="68" t="s">
        <v>59</v>
      </c>
      <c r="AA4" s="68" t="s">
        <v>17</v>
      </c>
      <c r="AD4" s="67"/>
      <c r="AE4" s="71"/>
      <c r="AF4" s="71"/>
      <c r="AK4" s="45"/>
    </row>
    <row r="5" spans="1:42" ht="13.8" thickBot="1">
      <c r="B5" s="16"/>
      <c r="C5" s="72"/>
      <c r="F5" s="72"/>
      <c r="I5" s="72"/>
      <c r="L5" s="72"/>
      <c r="O5" s="72"/>
      <c r="R5" s="72"/>
      <c r="U5" s="72"/>
      <c r="X5" s="72"/>
      <c r="AA5" s="72"/>
      <c r="AD5" s="67"/>
      <c r="AE5" s="71"/>
      <c r="AF5" s="71"/>
      <c r="AG5" s="83" t="s">
        <v>22</v>
      </c>
      <c r="AH5" s="30"/>
      <c r="AI5" s="30"/>
      <c r="AJ5" s="31"/>
      <c r="AK5" s="45"/>
      <c r="AL5" s="1"/>
    </row>
    <row r="6" spans="1:42" ht="16.2" thickBot="1">
      <c r="C6" s="68" t="s">
        <v>69</v>
      </c>
      <c r="F6" s="68" t="s">
        <v>15</v>
      </c>
      <c r="I6" s="68" t="s">
        <v>12</v>
      </c>
      <c r="L6" s="68" t="s">
        <v>14</v>
      </c>
      <c r="O6" s="68" t="s">
        <v>67</v>
      </c>
      <c r="R6" s="68" t="s">
        <v>18</v>
      </c>
      <c r="U6" s="68" t="s">
        <v>57</v>
      </c>
      <c r="X6" s="68" t="s">
        <v>70</v>
      </c>
      <c r="AA6" s="68" t="s">
        <v>71</v>
      </c>
      <c r="AD6" s="67"/>
      <c r="AE6" s="67"/>
      <c r="AF6" s="67"/>
      <c r="AG6" s="84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>
      <c r="A7" s="8" t="s">
        <v>6</v>
      </c>
      <c r="B7" s="14" t="s">
        <v>7</v>
      </c>
      <c r="C7" s="76"/>
      <c r="D7" s="76"/>
      <c r="E7" s="77" t="s">
        <v>1</v>
      </c>
      <c r="F7" s="76"/>
      <c r="G7" s="76"/>
      <c r="H7" s="77" t="s">
        <v>1</v>
      </c>
      <c r="I7" s="76"/>
      <c r="J7" s="76"/>
      <c r="K7" s="77" t="s">
        <v>1</v>
      </c>
      <c r="L7" s="76"/>
      <c r="M7" s="76"/>
      <c r="N7" s="77" t="s">
        <v>1</v>
      </c>
      <c r="O7" s="76"/>
      <c r="P7" s="76"/>
      <c r="Q7" s="77" t="s">
        <v>1</v>
      </c>
      <c r="R7" s="76"/>
      <c r="S7" s="76"/>
      <c r="T7" s="77" t="s">
        <v>1</v>
      </c>
      <c r="U7" s="76"/>
      <c r="V7" s="76"/>
      <c r="W7" s="77" t="s">
        <v>1</v>
      </c>
      <c r="X7" s="76"/>
      <c r="Y7" s="76"/>
      <c r="Z7" s="77" t="s">
        <v>1</v>
      </c>
      <c r="AA7" s="76"/>
      <c r="AB7" s="76"/>
      <c r="AC7" s="77" t="s">
        <v>1</v>
      </c>
      <c r="AD7" s="78"/>
      <c r="AE7" s="78"/>
      <c r="AF7" s="79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65</v>
      </c>
      <c r="AM7" s="38"/>
      <c r="AN7" s="34"/>
      <c r="AO7" s="39" t="s">
        <v>19</v>
      </c>
    </row>
    <row r="8" spans="1:42" ht="24.9" customHeight="1" thickBot="1">
      <c r="A8" s="29">
        <f t="shared" ref="A8" si="0">AK8</f>
        <v>3</v>
      </c>
      <c r="B8" s="21" t="s">
        <v>85</v>
      </c>
      <c r="C8" s="17"/>
      <c r="D8" s="18"/>
      <c r="E8" s="19" t="str">
        <f t="shared" ref="E8" si="1">IF(OR(EXACT($C$7,C8)*(EXACT($D$7,D8)))=TRUE,$AO$9,IF(($D$7-$C$7=D8-C8),$AO$8,IF(OR(EXACT($C$7&gt;$D$7,C8&gt;D8)*EXACT($C$7=$D$7,C8=D8)*EXACT($C$7&lt;$D$7,C8&lt;D8)),$AO$7,0)))</f>
        <v>5</v>
      </c>
      <c r="F8" s="17"/>
      <c r="G8" s="18"/>
      <c r="H8" s="19" t="str">
        <f t="shared" ref="H8" si="2">IF(OR(EXACT($F$7,F8)*(EXACT($G$7,G8)))=TRUE,$AO$9,IF(($G$7-$F$7=G8-F8),$AO$8,IF(OR(EXACT($F$7&gt;$G$7,F8&gt;G8)*EXACT($F$7=$G$7,F8=G8)*EXACT($F$7&lt;$G$7,F8&lt;G8)),$AO$7,0)))</f>
        <v>5</v>
      </c>
      <c r="I8" s="17"/>
      <c r="J8" s="18"/>
      <c r="K8" s="19" t="str">
        <f t="shared" ref="K8" si="3">IF(OR(EXACT($I$7,I8)*(EXACT($J$7,J8)))=TRUE,$AO$9,IF(($J$7-$I$7=J8-I8),$AO$8,IF(OR(EXACT($I$7&gt;$J$7,I8&gt;J8)*EXACT($I$7=$J$7,I8=J8)*EXACT($I$7&lt;$J$7,I8&lt;J8)),$AO$7,0)))</f>
        <v>5</v>
      </c>
      <c r="L8" s="17"/>
      <c r="M8" s="18"/>
      <c r="N8" s="66" t="str">
        <f t="shared" ref="N8" si="4">IF(OR(EXACT($L$7,L8)*(EXACT($M$7,M8)))=TRUE,$AO$9,IF(($M$7-$L$7=M8-L8),$AO$8,IF(OR(EXACT($L$7&gt;$M$7,L8&gt;M8)*EXACT($L$7=$M$7,L8=M8)*EXACT($L$7&lt;$M$7,L8&lt;M8)),$AO$7,0)))</f>
        <v>5</v>
      </c>
      <c r="O8" s="17"/>
      <c r="P8" s="18"/>
      <c r="Q8" s="19" t="str">
        <f t="shared" ref="Q8" si="5">IF(OR(EXACT($O$7,O8)*(EXACT($P$7,P8)))=TRUE,$AO$9,IF(($P$7-$O$7=P8-O8),$AO$8,IF(OR(EXACT($O$7&gt;$P$7,O8&gt;P8)*EXACT($O$7=$P$7,O8=P8)*EXACT($O$7&lt;$P$7,O8&lt;P8)),$AO$7,0)))</f>
        <v>5</v>
      </c>
      <c r="R8" s="17"/>
      <c r="S8" s="18"/>
      <c r="T8" s="19" t="str">
        <f t="shared" ref="T8" si="6">IF(OR(EXACT($R$7,R8)*(EXACT($S$7,S8)))=TRUE,$AO$9,IF(($S$7-$R$7=S8-R8),$AO$8,IF(OR(EXACT($R$7&gt;$S$7,R8&gt;S8)*EXACT($R$7=$S$7,R8=S8)*EXACT($R$7&lt;$S$7,R8&lt;S8)),$AO$7,0)))</f>
        <v>5</v>
      </c>
      <c r="U8" s="17"/>
      <c r="V8" s="18"/>
      <c r="W8" s="66" t="str">
        <f t="shared" ref="W8:W27" si="7">IF(OR(EXACT($U$7,U8)*(EXACT($V$7,V8)))=TRUE,$AO$9,IF(($V$7-$U$7=V8-U8),$AO$8,IF(OR(EXACT($U$7&gt;$V$7,U8&gt;V8)*EXACT($U$7=$V$7,U8=V8)*EXACT($U$7&lt;$V$7,U8&lt;V8)),$AO$7,0)))</f>
        <v>5</v>
      </c>
      <c r="X8" s="17"/>
      <c r="Y8" s="18"/>
      <c r="Z8" s="19" t="str">
        <f t="shared" ref="Z8" si="8">IF(OR(EXACT($X$7,X8)*(EXACT($Y$7,Y8)))=TRUE,$AO$9,IF(($Y$7-$X$7=Y8-X8),$AO$8,IF(OR(EXACT($X$7&gt;$Y$7,X8&gt;Y8)*EXACT($X$7=$Y$7,X8=Y8)*EXACT($X$7&lt;$Y$7,X8&lt;Y8)),$AO$7,0)))</f>
        <v>5</v>
      </c>
      <c r="AA8" s="17"/>
      <c r="AB8" s="18"/>
      <c r="AC8" s="19" t="str">
        <f t="shared" ref="AC8" si="9">IF(OR(EXACT($AA$7,AA8)*(EXACT($AB$7,AB8)))=TRUE,$AO$9,IF(($AB$7-$AA$7=AB8-AA8),$AO$8,IF(OR(EXACT($AA$7&gt;$AB$7,AA8&gt;AB8)*EXACT($AA$7=$AB$7,AA8=AB8)*EXACT($AA$7&lt;$AB$7,AA8&lt;AB8)),$AO$7,0)))</f>
        <v>5</v>
      </c>
      <c r="AD8" s="20"/>
      <c r="AE8" s="18"/>
      <c r="AF8" s="19"/>
      <c r="AG8" s="21">
        <f t="shared" ref="AG8" si="10">E8+H8+K8+N8+Q8+T8+W8+Z8+AC8+AF8</f>
        <v>45</v>
      </c>
      <c r="AH8" s="22">
        <f>'30.Spieltag'!AJ8</f>
        <v>367</v>
      </c>
      <c r="AI8" s="29">
        <f>'30.Spieltag'!AK8</f>
        <v>3</v>
      </c>
      <c r="AJ8" s="24">
        <f t="shared" ref="AJ8" si="11">AG8+AH8</f>
        <v>412</v>
      </c>
      <c r="AK8" s="25">
        <f t="shared" ref="AK8:AK27" si="12">RANK(AJ8,$AJ$8:$AJ$27)</f>
        <v>3</v>
      </c>
      <c r="AL8" s="40" t="s">
        <v>66</v>
      </c>
      <c r="AM8" s="41"/>
      <c r="AN8" s="41"/>
      <c r="AO8" s="42" t="s">
        <v>2</v>
      </c>
    </row>
    <row r="9" spans="1:42" ht="24.9" customHeight="1" thickBot="1">
      <c r="A9" s="29">
        <f t="shared" ref="A9:A26" si="13">AK9</f>
        <v>17</v>
      </c>
      <c r="B9" s="21" t="s">
        <v>90</v>
      </c>
      <c r="C9" s="17"/>
      <c r="D9" s="18"/>
      <c r="E9" s="19" t="str">
        <f t="shared" ref="E9:E27" si="14">IF(OR(EXACT($C$7,C9)*(EXACT($D$7,D9)))=TRUE,$AO$9,IF(($D$7-$C$7=D9-C9),$AO$8,IF(OR(EXACT($C$7&gt;$D$7,C9&gt;D9)*EXACT($C$7=$D$7,C9=D9)*EXACT($C$7&lt;$D$7,C9&lt;D9)),$AO$7,0)))</f>
        <v>5</v>
      </c>
      <c r="F9" s="17"/>
      <c r="G9" s="18"/>
      <c r="H9" s="19" t="str">
        <f t="shared" ref="H9:H27" si="15">IF(OR(EXACT($F$7,F9)*(EXACT($G$7,G9)))=TRUE,$AO$9,IF(($G$7-$F$7=G9-F9),$AO$8,IF(OR(EXACT($F$7&gt;$G$7,F9&gt;G9)*EXACT($F$7=$G$7,F9=G9)*EXACT($F$7&lt;$G$7,F9&lt;G9)),$AO$7,0)))</f>
        <v>5</v>
      </c>
      <c r="I9" s="17"/>
      <c r="J9" s="18"/>
      <c r="K9" s="19" t="str">
        <f t="shared" ref="K9:K27" si="16">IF(OR(EXACT($I$7,I9)*(EXACT($J$7,J9)))=TRUE,$AO$9,IF(($J$7-$I$7=J9-I9),$AO$8,IF(OR(EXACT($I$7&gt;$J$7,I9&gt;J9)*EXACT($I$7=$J$7,I9=J9)*EXACT($I$7&lt;$J$7,I9&lt;J9)),$AO$7,0)))</f>
        <v>5</v>
      </c>
      <c r="L9" s="17"/>
      <c r="M9" s="18"/>
      <c r="N9" s="66" t="str">
        <f t="shared" ref="N9:N27" si="17">IF(OR(EXACT($L$7,L9)*(EXACT($M$7,M9)))=TRUE,$AO$9,IF(($M$7-$L$7=M9-L9),$AO$8,IF(OR(EXACT($L$7&gt;$M$7,L9&gt;M9)*EXACT($L$7=$M$7,L9=M9)*EXACT($L$7&lt;$M$7,L9&lt;M9)),$AO$7,0)))</f>
        <v>5</v>
      </c>
      <c r="O9" s="17"/>
      <c r="P9" s="18"/>
      <c r="Q9" s="19" t="str">
        <f t="shared" ref="Q9:Q27" si="18">IF(OR(EXACT($O$7,O9)*(EXACT($P$7,P9)))=TRUE,$AO$9,IF(($P$7-$O$7=P9-O9),$AO$8,IF(OR(EXACT($O$7&gt;$P$7,O9&gt;P9)*EXACT($O$7=$P$7,O9=P9)*EXACT($O$7&lt;$P$7,O9&lt;P9)),$AO$7,0)))</f>
        <v>5</v>
      </c>
      <c r="R9" s="17"/>
      <c r="S9" s="18"/>
      <c r="T9" s="19" t="str">
        <f t="shared" ref="T9:T27" si="19">IF(OR(EXACT($R$7,R9)*(EXACT($S$7,S9)))=TRUE,$AO$9,IF(($S$7-$R$7=S9-R9),$AO$8,IF(OR(EXACT($R$7&gt;$S$7,R9&gt;S9)*EXACT($R$7=$S$7,R9=S9)*EXACT($R$7&lt;$S$7,R9&lt;S9)),$AO$7,0)))</f>
        <v>5</v>
      </c>
      <c r="U9" s="17"/>
      <c r="V9" s="18"/>
      <c r="W9" s="66" t="str">
        <f t="shared" si="7"/>
        <v>5</v>
      </c>
      <c r="X9" s="17"/>
      <c r="Y9" s="18"/>
      <c r="Z9" s="19" t="str">
        <f t="shared" ref="Z9:Z27" si="20">IF(OR(EXACT($X$7,X9)*(EXACT($Y$7,Y9)))=TRUE,$AO$9,IF(($Y$7-$X$7=Y9-X9),$AO$8,IF(OR(EXACT($X$7&gt;$Y$7,X9&gt;Y9)*EXACT($X$7=$Y$7,X9=Y9)*EXACT($X$7&lt;$Y$7,X9&lt;Y9)),$AO$7,0)))</f>
        <v>5</v>
      </c>
      <c r="AA9" s="17"/>
      <c r="AB9" s="18"/>
      <c r="AC9" s="19" t="str">
        <f t="shared" ref="AC9:AC27" si="21">IF(OR(EXACT($AA$7,AA9)*(EXACT($AB$7,AB9)))=TRUE,$AO$9,IF(($AB$7-$AA$7=AB9-AA9),$AO$8,IF(OR(EXACT($AA$7&gt;$AB$7,AA9&gt;AB9)*EXACT($AA$7=$AB$7,AA9=AB9)*EXACT($AA$7&lt;$AB$7,AA9&lt;AB9)),$AO$7,0)))</f>
        <v>5</v>
      </c>
      <c r="AD9" s="28"/>
      <c r="AE9" s="26"/>
      <c r="AF9" s="19"/>
      <c r="AG9" s="21">
        <f t="shared" ref="AG9:AG25" si="22">E9+H9+K9+N9+Q9+T9+W9+Z9+AC9+AF9</f>
        <v>45</v>
      </c>
      <c r="AH9" s="22">
        <f>'30.Spieltag'!AJ9</f>
        <v>278</v>
      </c>
      <c r="AI9" s="29">
        <f>'30.Spieltag'!AK9</f>
        <v>17</v>
      </c>
      <c r="AJ9" s="24">
        <f t="shared" ref="AJ9:AJ25" si="23">AG9+AH9</f>
        <v>323</v>
      </c>
      <c r="AK9" s="25">
        <f t="shared" si="12"/>
        <v>17</v>
      </c>
      <c r="AL9" s="37" t="s">
        <v>23</v>
      </c>
      <c r="AM9" s="34"/>
      <c r="AN9" s="43"/>
      <c r="AO9" s="44" t="s">
        <v>20</v>
      </c>
    </row>
    <row r="10" spans="1:42" ht="24.9" customHeight="1" thickBot="1">
      <c r="A10" s="29">
        <f t="shared" si="13"/>
        <v>6</v>
      </c>
      <c r="B10" s="21" t="s">
        <v>95</v>
      </c>
      <c r="C10" s="17"/>
      <c r="D10" s="18"/>
      <c r="E10" s="19" t="str">
        <f t="shared" si="14"/>
        <v>5</v>
      </c>
      <c r="F10" s="17"/>
      <c r="G10" s="18"/>
      <c r="H10" s="19" t="str">
        <f t="shared" si="15"/>
        <v>5</v>
      </c>
      <c r="I10" s="17"/>
      <c r="J10" s="18"/>
      <c r="K10" s="19" t="str">
        <f t="shared" si="16"/>
        <v>5</v>
      </c>
      <c r="L10" s="17"/>
      <c r="M10" s="18"/>
      <c r="N10" s="66" t="str">
        <f t="shared" si="17"/>
        <v>5</v>
      </c>
      <c r="O10" s="17"/>
      <c r="P10" s="18"/>
      <c r="Q10" s="19" t="str">
        <f t="shared" si="18"/>
        <v>5</v>
      </c>
      <c r="R10" s="17"/>
      <c r="S10" s="18"/>
      <c r="T10" s="19" t="str">
        <f t="shared" si="19"/>
        <v>5</v>
      </c>
      <c r="U10" s="17"/>
      <c r="V10" s="18"/>
      <c r="W10" s="66" t="str">
        <f t="shared" si="7"/>
        <v>5</v>
      </c>
      <c r="X10" s="17"/>
      <c r="Y10" s="18"/>
      <c r="Z10" s="19" t="str">
        <f t="shared" si="20"/>
        <v>5</v>
      </c>
      <c r="AA10" s="17"/>
      <c r="AB10" s="18"/>
      <c r="AC10" s="19" t="str">
        <f t="shared" si="21"/>
        <v>5</v>
      </c>
      <c r="AD10" s="28"/>
      <c r="AE10" s="26"/>
      <c r="AF10" s="19"/>
      <c r="AG10" s="21">
        <f t="shared" si="22"/>
        <v>45</v>
      </c>
      <c r="AH10" s="22">
        <f>'30.Spieltag'!AJ10</f>
        <v>355</v>
      </c>
      <c r="AI10" s="29">
        <f>'30.Spieltag'!AK10</f>
        <v>6</v>
      </c>
      <c r="AJ10" s="24">
        <f t="shared" si="23"/>
        <v>400</v>
      </c>
      <c r="AK10" s="25">
        <f t="shared" si="12"/>
        <v>6</v>
      </c>
      <c r="AL10" s="80"/>
      <c r="AM10" s="81"/>
      <c r="AN10" s="81"/>
      <c r="AO10" s="82"/>
    </row>
    <row r="11" spans="1:42" ht="24.9" customHeight="1" thickBot="1">
      <c r="A11" s="29">
        <f t="shared" si="13"/>
        <v>10</v>
      </c>
      <c r="B11" s="21" t="s">
        <v>98</v>
      </c>
      <c r="C11" s="17"/>
      <c r="D11" s="18"/>
      <c r="E11" s="19" t="str">
        <f t="shared" si="14"/>
        <v>5</v>
      </c>
      <c r="F11" s="17"/>
      <c r="G11" s="18"/>
      <c r="H11" s="19" t="str">
        <f t="shared" si="15"/>
        <v>5</v>
      </c>
      <c r="I11" s="17"/>
      <c r="J11" s="18"/>
      <c r="K11" s="19" t="str">
        <f t="shared" si="16"/>
        <v>5</v>
      </c>
      <c r="L11" s="17"/>
      <c r="M11" s="18"/>
      <c r="N11" s="66" t="str">
        <f t="shared" si="17"/>
        <v>5</v>
      </c>
      <c r="O11" s="17"/>
      <c r="P11" s="18"/>
      <c r="Q11" s="19" t="str">
        <f t="shared" si="18"/>
        <v>5</v>
      </c>
      <c r="R11" s="17"/>
      <c r="S11" s="18"/>
      <c r="T11" s="19" t="str">
        <f t="shared" si="19"/>
        <v>5</v>
      </c>
      <c r="U11" s="17"/>
      <c r="V11" s="18"/>
      <c r="W11" s="66" t="str">
        <f t="shared" si="7"/>
        <v>5</v>
      </c>
      <c r="X11" s="17"/>
      <c r="Y11" s="18"/>
      <c r="Z11" s="19" t="str">
        <f t="shared" si="20"/>
        <v>5</v>
      </c>
      <c r="AA11" s="17"/>
      <c r="AB11" s="18"/>
      <c r="AC11" s="19" t="str">
        <f t="shared" si="21"/>
        <v>5</v>
      </c>
      <c r="AD11" s="28"/>
      <c r="AE11" s="26"/>
      <c r="AF11" s="19"/>
      <c r="AG11" s="21">
        <f t="shared" si="22"/>
        <v>45</v>
      </c>
      <c r="AH11" s="22">
        <f>'30.Spieltag'!AJ11</f>
        <v>323</v>
      </c>
      <c r="AI11" s="29">
        <f>'30.Spieltag'!AK11</f>
        <v>10</v>
      </c>
      <c r="AJ11" s="24">
        <f t="shared" si="23"/>
        <v>368</v>
      </c>
      <c r="AK11" s="25">
        <f t="shared" si="12"/>
        <v>10</v>
      </c>
      <c r="AL11" s="1"/>
      <c r="AP11" s="67"/>
    </row>
    <row r="12" spans="1:42" ht="24.9" customHeight="1" thickBot="1">
      <c r="A12" s="29">
        <f t="shared" si="13"/>
        <v>4</v>
      </c>
      <c r="B12" s="21" t="s">
        <v>88</v>
      </c>
      <c r="C12" s="17"/>
      <c r="D12" s="18"/>
      <c r="E12" s="19" t="str">
        <f t="shared" si="14"/>
        <v>5</v>
      </c>
      <c r="F12" s="17"/>
      <c r="G12" s="18"/>
      <c r="H12" s="19" t="str">
        <f t="shared" si="15"/>
        <v>5</v>
      </c>
      <c r="I12" s="17"/>
      <c r="J12" s="18"/>
      <c r="K12" s="19" t="str">
        <f t="shared" si="16"/>
        <v>5</v>
      </c>
      <c r="L12" s="17"/>
      <c r="M12" s="18"/>
      <c r="N12" s="66" t="str">
        <f t="shared" si="17"/>
        <v>5</v>
      </c>
      <c r="O12" s="17"/>
      <c r="P12" s="18"/>
      <c r="Q12" s="19" t="str">
        <f t="shared" si="18"/>
        <v>5</v>
      </c>
      <c r="R12" s="17"/>
      <c r="S12" s="18"/>
      <c r="T12" s="19" t="str">
        <f t="shared" si="19"/>
        <v>5</v>
      </c>
      <c r="U12" s="17"/>
      <c r="V12" s="18"/>
      <c r="W12" s="66" t="str">
        <f t="shared" si="7"/>
        <v>5</v>
      </c>
      <c r="X12" s="17"/>
      <c r="Y12" s="18"/>
      <c r="Z12" s="19" t="str">
        <f t="shared" si="20"/>
        <v>5</v>
      </c>
      <c r="AA12" s="17"/>
      <c r="AB12" s="18"/>
      <c r="AC12" s="19" t="str">
        <f t="shared" si="21"/>
        <v>5</v>
      </c>
      <c r="AD12" s="28"/>
      <c r="AE12" s="26"/>
      <c r="AF12" s="19"/>
      <c r="AG12" s="21">
        <f t="shared" si="22"/>
        <v>45</v>
      </c>
      <c r="AH12" s="22">
        <f>'30.Spieltag'!AJ12</f>
        <v>366</v>
      </c>
      <c r="AI12" s="29">
        <f>'30.Spieltag'!AK12</f>
        <v>4</v>
      </c>
      <c r="AJ12" s="24">
        <f t="shared" si="23"/>
        <v>411</v>
      </c>
      <c r="AK12" s="25">
        <f t="shared" si="12"/>
        <v>4</v>
      </c>
      <c r="AL12" s="1"/>
    </row>
    <row r="13" spans="1:42" ht="24.9" customHeight="1" thickBot="1">
      <c r="A13" s="29">
        <f t="shared" si="13"/>
        <v>9</v>
      </c>
      <c r="B13" s="21" t="s">
        <v>75</v>
      </c>
      <c r="C13" s="17"/>
      <c r="D13" s="18"/>
      <c r="E13" s="19" t="str">
        <f t="shared" si="14"/>
        <v>5</v>
      </c>
      <c r="F13" s="17"/>
      <c r="G13" s="18"/>
      <c r="H13" s="19" t="str">
        <f t="shared" si="15"/>
        <v>5</v>
      </c>
      <c r="I13" s="17"/>
      <c r="J13" s="18"/>
      <c r="K13" s="19" t="str">
        <f t="shared" si="16"/>
        <v>5</v>
      </c>
      <c r="L13" s="17"/>
      <c r="M13" s="18"/>
      <c r="N13" s="66" t="str">
        <f t="shared" si="17"/>
        <v>5</v>
      </c>
      <c r="O13" s="17"/>
      <c r="P13" s="18"/>
      <c r="Q13" s="19" t="str">
        <f t="shared" si="18"/>
        <v>5</v>
      </c>
      <c r="R13" s="17"/>
      <c r="S13" s="18"/>
      <c r="T13" s="19" t="str">
        <f t="shared" si="19"/>
        <v>5</v>
      </c>
      <c r="U13" s="17"/>
      <c r="V13" s="18"/>
      <c r="W13" s="66" t="str">
        <f t="shared" si="7"/>
        <v>5</v>
      </c>
      <c r="X13" s="17"/>
      <c r="Y13" s="18"/>
      <c r="Z13" s="19" t="str">
        <f t="shared" si="20"/>
        <v>5</v>
      </c>
      <c r="AA13" s="17"/>
      <c r="AB13" s="18"/>
      <c r="AC13" s="19" t="str">
        <f t="shared" si="21"/>
        <v>5</v>
      </c>
      <c r="AD13" s="27"/>
      <c r="AE13" s="26"/>
      <c r="AF13" s="19"/>
      <c r="AG13" s="21">
        <f t="shared" si="22"/>
        <v>45</v>
      </c>
      <c r="AH13" s="22">
        <f>'30.Spieltag'!AJ13</f>
        <v>342</v>
      </c>
      <c r="AI13" s="29">
        <f>'30.Spieltag'!AK13</f>
        <v>9</v>
      </c>
      <c r="AJ13" s="24">
        <f t="shared" si="23"/>
        <v>387</v>
      </c>
      <c r="AK13" s="25">
        <f t="shared" si="12"/>
        <v>9</v>
      </c>
      <c r="AL13" s="1"/>
    </row>
    <row r="14" spans="1:42" ht="24.9" customHeight="1" thickBot="1">
      <c r="A14" s="29">
        <f t="shared" si="13"/>
        <v>5</v>
      </c>
      <c r="B14" s="21" t="s">
        <v>93</v>
      </c>
      <c r="C14" s="17"/>
      <c r="D14" s="18"/>
      <c r="E14" s="19" t="str">
        <f t="shared" si="14"/>
        <v>5</v>
      </c>
      <c r="F14" s="17"/>
      <c r="G14" s="18"/>
      <c r="H14" s="19" t="str">
        <f t="shared" si="15"/>
        <v>5</v>
      </c>
      <c r="I14" s="17"/>
      <c r="J14" s="18"/>
      <c r="K14" s="19" t="str">
        <f t="shared" si="16"/>
        <v>5</v>
      </c>
      <c r="L14" s="17"/>
      <c r="M14" s="18"/>
      <c r="N14" s="66" t="str">
        <f t="shared" si="17"/>
        <v>5</v>
      </c>
      <c r="O14" s="17"/>
      <c r="P14" s="18"/>
      <c r="Q14" s="19" t="str">
        <f t="shared" si="18"/>
        <v>5</v>
      </c>
      <c r="R14" s="17"/>
      <c r="S14" s="18"/>
      <c r="T14" s="19" t="str">
        <f t="shared" si="19"/>
        <v>5</v>
      </c>
      <c r="U14" s="17"/>
      <c r="V14" s="18"/>
      <c r="W14" s="66" t="str">
        <f t="shared" si="7"/>
        <v>5</v>
      </c>
      <c r="X14" s="17"/>
      <c r="Y14" s="18"/>
      <c r="Z14" s="19" t="str">
        <f t="shared" si="20"/>
        <v>5</v>
      </c>
      <c r="AA14" s="17"/>
      <c r="AB14" s="18"/>
      <c r="AC14" s="19" t="str">
        <f t="shared" si="21"/>
        <v>5</v>
      </c>
      <c r="AD14" s="28"/>
      <c r="AE14" s="26"/>
      <c r="AF14" s="19"/>
      <c r="AG14" s="21">
        <f t="shared" si="22"/>
        <v>45</v>
      </c>
      <c r="AH14" s="22">
        <f>'30.Spieltag'!AJ14</f>
        <v>357</v>
      </c>
      <c r="AI14" s="29">
        <f>'30.Spieltag'!AK14</f>
        <v>5</v>
      </c>
      <c r="AJ14" s="24">
        <f t="shared" si="23"/>
        <v>402</v>
      </c>
      <c r="AK14" s="25">
        <f t="shared" si="12"/>
        <v>5</v>
      </c>
      <c r="AL14" s="1"/>
    </row>
    <row r="15" spans="1:42" ht="24.9" customHeight="1" thickBot="1">
      <c r="A15" s="29">
        <f t="shared" si="13"/>
        <v>13</v>
      </c>
      <c r="B15" s="21" t="s">
        <v>81</v>
      </c>
      <c r="C15" s="17"/>
      <c r="D15" s="18"/>
      <c r="E15" s="19" t="str">
        <f t="shared" si="14"/>
        <v>5</v>
      </c>
      <c r="F15" s="17"/>
      <c r="G15" s="18"/>
      <c r="H15" s="19" t="str">
        <f t="shared" si="15"/>
        <v>5</v>
      </c>
      <c r="I15" s="17"/>
      <c r="J15" s="18"/>
      <c r="K15" s="19" t="str">
        <f t="shared" si="16"/>
        <v>5</v>
      </c>
      <c r="L15" s="17"/>
      <c r="M15" s="18"/>
      <c r="N15" s="66" t="str">
        <f t="shared" si="17"/>
        <v>5</v>
      </c>
      <c r="O15" s="17"/>
      <c r="P15" s="18"/>
      <c r="Q15" s="19" t="str">
        <f t="shared" si="18"/>
        <v>5</v>
      </c>
      <c r="R15" s="17"/>
      <c r="S15" s="18"/>
      <c r="T15" s="19" t="str">
        <f t="shared" si="19"/>
        <v>5</v>
      </c>
      <c r="U15" s="17"/>
      <c r="V15" s="18"/>
      <c r="W15" s="66" t="str">
        <f t="shared" si="7"/>
        <v>5</v>
      </c>
      <c r="X15" s="17"/>
      <c r="Y15" s="18"/>
      <c r="Z15" s="19" t="str">
        <f t="shared" si="20"/>
        <v>5</v>
      </c>
      <c r="AA15" s="17"/>
      <c r="AB15" s="18"/>
      <c r="AC15" s="19" t="str">
        <f t="shared" si="21"/>
        <v>5</v>
      </c>
      <c r="AD15" s="28"/>
      <c r="AE15" s="26"/>
      <c r="AF15" s="19"/>
      <c r="AG15" s="21">
        <f t="shared" si="22"/>
        <v>45</v>
      </c>
      <c r="AH15" s="22">
        <f>'30.Spieltag'!AJ15</f>
        <v>319</v>
      </c>
      <c r="AI15" s="29">
        <f>'30.Spieltag'!AK15</f>
        <v>13</v>
      </c>
      <c r="AJ15" s="24">
        <f t="shared" si="23"/>
        <v>364</v>
      </c>
      <c r="AK15" s="25">
        <f t="shared" si="12"/>
        <v>13</v>
      </c>
      <c r="AL15" s="1"/>
    </row>
    <row r="16" spans="1:42" ht="24.9" customHeight="1" thickBot="1">
      <c r="A16" s="29">
        <f t="shared" si="13"/>
        <v>1</v>
      </c>
      <c r="B16" s="21" t="s">
        <v>87</v>
      </c>
      <c r="C16" s="17"/>
      <c r="D16" s="18"/>
      <c r="E16" s="19" t="str">
        <f t="shared" si="14"/>
        <v>5</v>
      </c>
      <c r="F16" s="17"/>
      <c r="G16" s="18"/>
      <c r="H16" s="19" t="str">
        <f t="shared" si="15"/>
        <v>5</v>
      </c>
      <c r="I16" s="17"/>
      <c r="J16" s="18"/>
      <c r="K16" s="19" t="str">
        <f t="shared" si="16"/>
        <v>5</v>
      </c>
      <c r="L16" s="17"/>
      <c r="M16" s="18"/>
      <c r="N16" s="66" t="str">
        <f t="shared" si="17"/>
        <v>5</v>
      </c>
      <c r="O16" s="17"/>
      <c r="P16" s="18"/>
      <c r="Q16" s="19" t="str">
        <f t="shared" si="18"/>
        <v>5</v>
      </c>
      <c r="R16" s="17"/>
      <c r="S16" s="18"/>
      <c r="T16" s="19" t="str">
        <f t="shared" si="19"/>
        <v>5</v>
      </c>
      <c r="U16" s="17"/>
      <c r="V16" s="18"/>
      <c r="W16" s="66" t="str">
        <f t="shared" si="7"/>
        <v>5</v>
      </c>
      <c r="X16" s="17"/>
      <c r="Y16" s="18"/>
      <c r="Z16" s="19" t="str">
        <f t="shared" si="20"/>
        <v>5</v>
      </c>
      <c r="AA16" s="17"/>
      <c r="AB16" s="18"/>
      <c r="AC16" s="19" t="str">
        <f t="shared" si="21"/>
        <v>5</v>
      </c>
      <c r="AD16" s="28"/>
      <c r="AE16" s="26"/>
      <c r="AF16" s="19"/>
      <c r="AG16" s="21">
        <f t="shared" si="22"/>
        <v>45</v>
      </c>
      <c r="AH16" s="22">
        <f>'30.Spieltag'!AJ16</f>
        <v>383</v>
      </c>
      <c r="AI16" s="29">
        <f>'30.Spieltag'!AK16</f>
        <v>1</v>
      </c>
      <c r="AJ16" s="24">
        <f t="shared" si="23"/>
        <v>428</v>
      </c>
      <c r="AK16" s="25">
        <f t="shared" si="12"/>
        <v>1</v>
      </c>
      <c r="AL16" s="1"/>
    </row>
    <row r="17" spans="1:38" ht="24.9" customHeight="1" thickBot="1">
      <c r="A17" s="29">
        <f t="shared" si="13"/>
        <v>16</v>
      </c>
      <c r="B17" s="21" t="s">
        <v>80</v>
      </c>
      <c r="C17" s="17"/>
      <c r="D17" s="18"/>
      <c r="E17" s="19" t="str">
        <f t="shared" si="14"/>
        <v>5</v>
      </c>
      <c r="F17" s="17"/>
      <c r="G17" s="18"/>
      <c r="H17" s="19" t="str">
        <f t="shared" si="15"/>
        <v>5</v>
      </c>
      <c r="I17" s="17"/>
      <c r="J17" s="18"/>
      <c r="K17" s="19" t="str">
        <f t="shared" si="16"/>
        <v>5</v>
      </c>
      <c r="L17" s="17"/>
      <c r="M17" s="18"/>
      <c r="N17" s="66" t="str">
        <f t="shared" si="17"/>
        <v>5</v>
      </c>
      <c r="O17" s="17"/>
      <c r="P17" s="18"/>
      <c r="Q17" s="19" t="str">
        <f t="shared" si="18"/>
        <v>5</v>
      </c>
      <c r="R17" s="17"/>
      <c r="S17" s="18"/>
      <c r="T17" s="19" t="str">
        <f t="shared" si="19"/>
        <v>5</v>
      </c>
      <c r="U17" s="17"/>
      <c r="V17" s="18"/>
      <c r="W17" s="66" t="str">
        <f t="shared" si="7"/>
        <v>5</v>
      </c>
      <c r="X17" s="17"/>
      <c r="Y17" s="18"/>
      <c r="Z17" s="19" t="str">
        <f t="shared" si="20"/>
        <v>5</v>
      </c>
      <c r="AA17" s="17"/>
      <c r="AB17" s="18"/>
      <c r="AC17" s="19" t="str">
        <f t="shared" si="21"/>
        <v>5</v>
      </c>
      <c r="AD17" s="28"/>
      <c r="AE17" s="26"/>
      <c r="AF17" s="19"/>
      <c r="AG17" s="21">
        <f t="shared" si="22"/>
        <v>45</v>
      </c>
      <c r="AH17" s="22">
        <f>'30.Spieltag'!AJ17</f>
        <v>284</v>
      </c>
      <c r="AI17" s="29">
        <f>'30.Spieltag'!AK17</f>
        <v>16</v>
      </c>
      <c r="AJ17" s="24">
        <f t="shared" si="23"/>
        <v>329</v>
      </c>
      <c r="AK17" s="25">
        <f t="shared" si="12"/>
        <v>16</v>
      </c>
      <c r="AL17" s="1"/>
    </row>
    <row r="18" spans="1:38" ht="24.9" customHeight="1" thickBot="1">
      <c r="A18" s="29">
        <f t="shared" si="13"/>
        <v>19</v>
      </c>
      <c r="B18" s="21" t="s">
        <v>84</v>
      </c>
      <c r="C18" s="17"/>
      <c r="D18" s="18"/>
      <c r="E18" s="19" t="str">
        <f t="shared" si="14"/>
        <v>5</v>
      </c>
      <c r="F18" s="17"/>
      <c r="G18" s="18"/>
      <c r="H18" s="19" t="str">
        <f t="shared" si="15"/>
        <v>5</v>
      </c>
      <c r="I18" s="17"/>
      <c r="J18" s="18"/>
      <c r="K18" s="19" t="str">
        <f t="shared" si="16"/>
        <v>5</v>
      </c>
      <c r="L18" s="17"/>
      <c r="M18" s="18"/>
      <c r="N18" s="66" t="str">
        <f t="shared" si="17"/>
        <v>5</v>
      </c>
      <c r="O18" s="17"/>
      <c r="P18" s="18"/>
      <c r="Q18" s="19" t="str">
        <f t="shared" si="18"/>
        <v>5</v>
      </c>
      <c r="R18" s="17"/>
      <c r="S18" s="18"/>
      <c r="T18" s="19" t="str">
        <f t="shared" si="19"/>
        <v>5</v>
      </c>
      <c r="U18" s="17"/>
      <c r="V18" s="18"/>
      <c r="W18" s="66" t="str">
        <f t="shared" si="7"/>
        <v>5</v>
      </c>
      <c r="X18" s="17"/>
      <c r="Y18" s="18"/>
      <c r="Z18" s="19" t="str">
        <f t="shared" si="20"/>
        <v>5</v>
      </c>
      <c r="AA18" s="17"/>
      <c r="AB18" s="18"/>
      <c r="AC18" s="19" t="str">
        <f t="shared" si="21"/>
        <v>5</v>
      </c>
      <c r="AD18" s="28"/>
      <c r="AE18" s="26"/>
      <c r="AF18" s="19"/>
      <c r="AG18" s="21">
        <f t="shared" si="22"/>
        <v>45</v>
      </c>
      <c r="AH18" s="22">
        <f>'30.Spieltag'!AJ18</f>
        <v>188</v>
      </c>
      <c r="AI18" s="29">
        <f>'30.Spieltag'!AK18</f>
        <v>19</v>
      </c>
      <c r="AJ18" s="24">
        <f t="shared" si="23"/>
        <v>233</v>
      </c>
      <c r="AK18" s="25">
        <f t="shared" si="12"/>
        <v>19</v>
      </c>
      <c r="AL18" s="1"/>
    </row>
    <row r="19" spans="1:38" ht="24.9" customHeight="1" thickBot="1">
      <c r="A19" s="29">
        <f t="shared" si="13"/>
        <v>11</v>
      </c>
      <c r="B19" s="21" t="s">
        <v>89</v>
      </c>
      <c r="C19" s="17"/>
      <c r="D19" s="18"/>
      <c r="E19" s="19" t="str">
        <f t="shared" si="14"/>
        <v>5</v>
      </c>
      <c r="F19" s="17"/>
      <c r="G19" s="18"/>
      <c r="H19" s="19" t="str">
        <f t="shared" si="15"/>
        <v>5</v>
      </c>
      <c r="I19" s="17"/>
      <c r="J19" s="18"/>
      <c r="K19" s="19" t="str">
        <f t="shared" si="16"/>
        <v>5</v>
      </c>
      <c r="L19" s="17"/>
      <c r="M19" s="18"/>
      <c r="N19" s="66" t="str">
        <f t="shared" si="17"/>
        <v>5</v>
      </c>
      <c r="O19" s="17"/>
      <c r="P19" s="18"/>
      <c r="Q19" s="19" t="str">
        <f t="shared" si="18"/>
        <v>5</v>
      </c>
      <c r="R19" s="17"/>
      <c r="S19" s="18"/>
      <c r="T19" s="19" t="str">
        <f t="shared" si="19"/>
        <v>5</v>
      </c>
      <c r="U19" s="17"/>
      <c r="V19" s="18"/>
      <c r="W19" s="66" t="str">
        <f t="shared" si="7"/>
        <v>5</v>
      </c>
      <c r="X19" s="17"/>
      <c r="Y19" s="18"/>
      <c r="Z19" s="19" t="str">
        <f t="shared" si="20"/>
        <v>5</v>
      </c>
      <c r="AA19" s="17"/>
      <c r="AB19" s="18"/>
      <c r="AC19" s="19" t="str">
        <f t="shared" si="21"/>
        <v>5</v>
      </c>
      <c r="AD19" s="28"/>
      <c r="AE19" s="26"/>
      <c r="AF19" s="19"/>
      <c r="AG19" s="21">
        <f t="shared" si="22"/>
        <v>45</v>
      </c>
      <c r="AH19" s="22">
        <f>'30.Spieltag'!AJ19</f>
        <v>321</v>
      </c>
      <c r="AI19" s="29">
        <f>'30.Spieltag'!AK19</f>
        <v>11</v>
      </c>
      <c r="AJ19" s="24">
        <f t="shared" si="23"/>
        <v>366</v>
      </c>
      <c r="AK19" s="25">
        <f t="shared" si="12"/>
        <v>11</v>
      </c>
      <c r="AL19" s="1"/>
    </row>
    <row r="20" spans="1:38" ht="24.9" customHeight="1" thickBot="1">
      <c r="A20" s="29">
        <f t="shared" si="13"/>
        <v>11</v>
      </c>
      <c r="B20" s="21" t="s">
        <v>83</v>
      </c>
      <c r="C20" s="17"/>
      <c r="D20" s="18"/>
      <c r="E20" s="19" t="str">
        <f t="shared" si="14"/>
        <v>5</v>
      </c>
      <c r="F20" s="17"/>
      <c r="G20" s="18"/>
      <c r="H20" s="19" t="str">
        <f t="shared" si="15"/>
        <v>5</v>
      </c>
      <c r="I20" s="17"/>
      <c r="J20" s="18"/>
      <c r="K20" s="19" t="str">
        <f t="shared" si="16"/>
        <v>5</v>
      </c>
      <c r="L20" s="17"/>
      <c r="M20" s="18"/>
      <c r="N20" s="66" t="str">
        <f t="shared" si="17"/>
        <v>5</v>
      </c>
      <c r="O20" s="17"/>
      <c r="P20" s="18"/>
      <c r="Q20" s="19" t="str">
        <f t="shared" si="18"/>
        <v>5</v>
      </c>
      <c r="R20" s="17"/>
      <c r="S20" s="18"/>
      <c r="T20" s="19" t="str">
        <f t="shared" si="19"/>
        <v>5</v>
      </c>
      <c r="U20" s="17"/>
      <c r="V20" s="18"/>
      <c r="W20" s="66" t="str">
        <f t="shared" si="7"/>
        <v>5</v>
      </c>
      <c r="X20" s="17"/>
      <c r="Y20" s="18"/>
      <c r="Z20" s="19" t="str">
        <f t="shared" si="20"/>
        <v>5</v>
      </c>
      <c r="AA20" s="17"/>
      <c r="AB20" s="18"/>
      <c r="AC20" s="19" t="str">
        <f t="shared" si="21"/>
        <v>5</v>
      </c>
      <c r="AD20" s="28"/>
      <c r="AE20" s="26"/>
      <c r="AF20" s="19"/>
      <c r="AG20" s="21">
        <f t="shared" si="22"/>
        <v>45</v>
      </c>
      <c r="AH20" s="22">
        <f>'30.Spieltag'!AJ20</f>
        <v>321</v>
      </c>
      <c r="AI20" s="29">
        <f>'30.Spieltag'!AK20</f>
        <v>11</v>
      </c>
      <c r="AJ20" s="24">
        <f t="shared" si="23"/>
        <v>366</v>
      </c>
      <c r="AK20" s="25">
        <f t="shared" si="12"/>
        <v>11</v>
      </c>
      <c r="AL20" s="1"/>
    </row>
    <row r="21" spans="1:38" ht="24.9" customHeight="1" thickBot="1">
      <c r="A21" s="29">
        <f t="shared" si="13"/>
        <v>7</v>
      </c>
      <c r="B21" s="21" t="s">
        <v>86</v>
      </c>
      <c r="C21" s="17"/>
      <c r="D21" s="18"/>
      <c r="E21" s="19" t="str">
        <f t="shared" si="14"/>
        <v>5</v>
      </c>
      <c r="F21" s="17"/>
      <c r="G21" s="18"/>
      <c r="H21" s="19" t="str">
        <f t="shared" si="15"/>
        <v>5</v>
      </c>
      <c r="I21" s="17"/>
      <c r="J21" s="18"/>
      <c r="K21" s="19" t="str">
        <f t="shared" si="16"/>
        <v>5</v>
      </c>
      <c r="L21" s="17"/>
      <c r="M21" s="18"/>
      <c r="N21" s="66" t="str">
        <f t="shared" si="17"/>
        <v>5</v>
      </c>
      <c r="O21" s="17"/>
      <c r="P21" s="18"/>
      <c r="Q21" s="19" t="str">
        <f t="shared" si="18"/>
        <v>5</v>
      </c>
      <c r="R21" s="17"/>
      <c r="S21" s="18"/>
      <c r="T21" s="19" t="str">
        <f t="shared" si="19"/>
        <v>5</v>
      </c>
      <c r="U21" s="17"/>
      <c r="V21" s="18"/>
      <c r="W21" s="66" t="str">
        <f t="shared" si="7"/>
        <v>5</v>
      </c>
      <c r="X21" s="17"/>
      <c r="Y21" s="18"/>
      <c r="Z21" s="19" t="str">
        <f t="shared" si="20"/>
        <v>5</v>
      </c>
      <c r="AA21" s="17"/>
      <c r="AB21" s="18"/>
      <c r="AC21" s="19" t="str">
        <f t="shared" si="21"/>
        <v>5</v>
      </c>
      <c r="AD21" s="28"/>
      <c r="AE21" s="26"/>
      <c r="AF21" s="19"/>
      <c r="AG21" s="21">
        <f t="shared" si="22"/>
        <v>45</v>
      </c>
      <c r="AH21" s="22">
        <f>'30.Spieltag'!AJ21</f>
        <v>353</v>
      </c>
      <c r="AI21" s="29">
        <f>'30.Spieltag'!AK21</f>
        <v>7</v>
      </c>
      <c r="AJ21" s="24">
        <f t="shared" si="23"/>
        <v>398</v>
      </c>
      <c r="AK21" s="25">
        <f t="shared" si="12"/>
        <v>7</v>
      </c>
      <c r="AL21" s="1"/>
    </row>
    <row r="22" spans="1:38" ht="24.9" customHeight="1" thickBot="1">
      <c r="A22" s="29">
        <f t="shared" si="13"/>
        <v>15</v>
      </c>
      <c r="B22" s="21" t="s">
        <v>96</v>
      </c>
      <c r="C22" s="17"/>
      <c r="D22" s="18"/>
      <c r="E22" s="19" t="str">
        <f t="shared" si="14"/>
        <v>5</v>
      </c>
      <c r="F22" s="17"/>
      <c r="G22" s="18"/>
      <c r="H22" s="19" t="str">
        <f t="shared" si="15"/>
        <v>5</v>
      </c>
      <c r="I22" s="17"/>
      <c r="J22" s="18"/>
      <c r="K22" s="19" t="str">
        <f t="shared" si="16"/>
        <v>5</v>
      </c>
      <c r="L22" s="17"/>
      <c r="M22" s="18"/>
      <c r="N22" s="66" t="str">
        <f t="shared" si="17"/>
        <v>5</v>
      </c>
      <c r="O22" s="17"/>
      <c r="P22" s="18"/>
      <c r="Q22" s="19" t="str">
        <f t="shared" si="18"/>
        <v>5</v>
      </c>
      <c r="R22" s="17"/>
      <c r="S22" s="18"/>
      <c r="T22" s="19" t="str">
        <f t="shared" si="19"/>
        <v>5</v>
      </c>
      <c r="U22" s="17"/>
      <c r="V22" s="18"/>
      <c r="W22" s="66" t="str">
        <f t="shared" si="7"/>
        <v>5</v>
      </c>
      <c r="X22" s="17"/>
      <c r="Y22" s="18"/>
      <c r="Z22" s="19" t="str">
        <f t="shared" si="20"/>
        <v>5</v>
      </c>
      <c r="AA22" s="17"/>
      <c r="AB22" s="18"/>
      <c r="AC22" s="19" t="str">
        <f t="shared" si="21"/>
        <v>5</v>
      </c>
      <c r="AD22" s="28"/>
      <c r="AE22" s="26"/>
      <c r="AF22" s="19"/>
      <c r="AG22" s="21">
        <f t="shared" si="22"/>
        <v>45</v>
      </c>
      <c r="AH22" s="22">
        <f>'30.Spieltag'!AJ22</f>
        <v>297</v>
      </c>
      <c r="AI22" s="29">
        <f>'30.Spieltag'!AK22</f>
        <v>15</v>
      </c>
      <c r="AJ22" s="24">
        <f t="shared" si="23"/>
        <v>342</v>
      </c>
      <c r="AK22" s="25">
        <f t="shared" si="12"/>
        <v>15</v>
      </c>
      <c r="AL22" s="1"/>
    </row>
    <row r="23" spans="1:38" ht="24.9" customHeight="1" thickBot="1">
      <c r="A23" s="29">
        <f t="shared" si="13"/>
        <v>18</v>
      </c>
      <c r="B23" s="21" t="s">
        <v>94</v>
      </c>
      <c r="C23" s="17"/>
      <c r="D23" s="18"/>
      <c r="E23" s="19" t="str">
        <f t="shared" si="14"/>
        <v>5</v>
      </c>
      <c r="F23" s="17"/>
      <c r="G23" s="18"/>
      <c r="H23" s="19" t="str">
        <f t="shared" si="15"/>
        <v>5</v>
      </c>
      <c r="I23" s="17"/>
      <c r="J23" s="18"/>
      <c r="K23" s="19" t="str">
        <f t="shared" si="16"/>
        <v>5</v>
      </c>
      <c r="L23" s="17"/>
      <c r="M23" s="18"/>
      <c r="N23" s="66" t="str">
        <f t="shared" si="17"/>
        <v>5</v>
      </c>
      <c r="O23" s="17"/>
      <c r="P23" s="18"/>
      <c r="Q23" s="19" t="str">
        <f t="shared" si="18"/>
        <v>5</v>
      </c>
      <c r="R23" s="17"/>
      <c r="S23" s="18"/>
      <c r="T23" s="19" t="str">
        <f t="shared" si="19"/>
        <v>5</v>
      </c>
      <c r="U23" s="17"/>
      <c r="V23" s="18"/>
      <c r="W23" s="66" t="str">
        <f t="shared" si="7"/>
        <v>5</v>
      </c>
      <c r="X23" s="17"/>
      <c r="Y23" s="18"/>
      <c r="Z23" s="19" t="str">
        <f t="shared" si="20"/>
        <v>5</v>
      </c>
      <c r="AA23" s="17"/>
      <c r="AB23" s="18"/>
      <c r="AC23" s="19" t="str">
        <f t="shared" si="21"/>
        <v>5</v>
      </c>
      <c r="AD23" s="28"/>
      <c r="AE23" s="26"/>
      <c r="AF23" s="19"/>
      <c r="AG23" s="21">
        <f t="shared" si="22"/>
        <v>45</v>
      </c>
      <c r="AH23" s="22">
        <f>'30.Spieltag'!AJ23</f>
        <v>230</v>
      </c>
      <c r="AI23" s="29">
        <f>'30.Spieltag'!AK23</f>
        <v>18</v>
      </c>
      <c r="AJ23" s="24">
        <f t="shared" si="23"/>
        <v>275</v>
      </c>
      <c r="AK23" s="25">
        <f t="shared" si="12"/>
        <v>18</v>
      </c>
      <c r="AL23" s="1"/>
    </row>
    <row r="24" spans="1:38" ht="24.9" customHeight="1" thickBot="1">
      <c r="A24" s="29">
        <f t="shared" si="13"/>
        <v>20</v>
      </c>
      <c r="B24" s="21" t="s">
        <v>92</v>
      </c>
      <c r="C24" s="17"/>
      <c r="D24" s="18"/>
      <c r="E24" s="19" t="str">
        <f t="shared" si="14"/>
        <v>5</v>
      </c>
      <c r="F24" s="17"/>
      <c r="G24" s="18"/>
      <c r="H24" s="19" t="str">
        <f t="shared" si="15"/>
        <v>5</v>
      </c>
      <c r="I24" s="17"/>
      <c r="J24" s="18"/>
      <c r="K24" s="19" t="str">
        <f t="shared" si="16"/>
        <v>5</v>
      </c>
      <c r="L24" s="17"/>
      <c r="M24" s="18"/>
      <c r="N24" s="66" t="str">
        <f t="shared" si="17"/>
        <v>5</v>
      </c>
      <c r="O24" s="17"/>
      <c r="P24" s="18"/>
      <c r="Q24" s="19" t="str">
        <f t="shared" si="18"/>
        <v>5</v>
      </c>
      <c r="R24" s="17"/>
      <c r="S24" s="18"/>
      <c r="T24" s="19" t="str">
        <f t="shared" si="19"/>
        <v>5</v>
      </c>
      <c r="U24" s="17"/>
      <c r="V24" s="18"/>
      <c r="W24" s="66" t="str">
        <f t="shared" si="7"/>
        <v>5</v>
      </c>
      <c r="X24" s="17"/>
      <c r="Y24" s="18"/>
      <c r="Z24" s="19" t="str">
        <f t="shared" si="20"/>
        <v>5</v>
      </c>
      <c r="AA24" s="17"/>
      <c r="AB24" s="18"/>
      <c r="AC24" s="19" t="str">
        <f t="shared" si="21"/>
        <v>5</v>
      </c>
      <c r="AD24" s="28"/>
      <c r="AE24" s="26"/>
      <c r="AF24" s="19"/>
      <c r="AG24" s="21">
        <f t="shared" si="22"/>
        <v>45</v>
      </c>
      <c r="AH24" s="22">
        <f>'30.Spieltag'!AJ24</f>
        <v>147</v>
      </c>
      <c r="AI24" s="29">
        <f>'30.Spieltag'!AK24</f>
        <v>20</v>
      </c>
      <c r="AJ24" s="24">
        <f t="shared" si="23"/>
        <v>192</v>
      </c>
      <c r="AK24" s="25">
        <f t="shared" si="12"/>
        <v>20</v>
      </c>
      <c r="AL24" s="1"/>
    </row>
    <row r="25" spans="1:38" ht="24.9" customHeight="1" thickBot="1">
      <c r="A25" s="29">
        <f t="shared" si="13"/>
        <v>8</v>
      </c>
      <c r="B25" s="21" t="s">
        <v>78</v>
      </c>
      <c r="C25" s="17"/>
      <c r="D25" s="18"/>
      <c r="E25" s="19" t="str">
        <f t="shared" si="14"/>
        <v>5</v>
      </c>
      <c r="F25" s="17"/>
      <c r="G25" s="18"/>
      <c r="H25" s="19" t="str">
        <f t="shared" si="15"/>
        <v>5</v>
      </c>
      <c r="I25" s="17"/>
      <c r="J25" s="18"/>
      <c r="K25" s="19" t="str">
        <f t="shared" si="16"/>
        <v>5</v>
      </c>
      <c r="L25" s="17"/>
      <c r="M25" s="18"/>
      <c r="N25" s="66" t="str">
        <f t="shared" si="17"/>
        <v>5</v>
      </c>
      <c r="O25" s="17"/>
      <c r="P25" s="18"/>
      <c r="Q25" s="19" t="str">
        <f t="shared" si="18"/>
        <v>5</v>
      </c>
      <c r="R25" s="17"/>
      <c r="S25" s="18"/>
      <c r="T25" s="19" t="str">
        <f t="shared" si="19"/>
        <v>5</v>
      </c>
      <c r="U25" s="17"/>
      <c r="V25" s="18"/>
      <c r="W25" s="66" t="str">
        <f t="shared" si="7"/>
        <v>5</v>
      </c>
      <c r="X25" s="17"/>
      <c r="Y25" s="18"/>
      <c r="Z25" s="19" t="str">
        <f t="shared" si="20"/>
        <v>5</v>
      </c>
      <c r="AA25" s="17"/>
      <c r="AB25" s="18"/>
      <c r="AC25" s="19" t="str">
        <f t="shared" si="21"/>
        <v>5</v>
      </c>
      <c r="AD25" s="28"/>
      <c r="AE25" s="26"/>
      <c r="AF25" s="19"/>
      <c r="AG25" s="21">
        <f t="shared" si="22"/>
        <v>45</v>
      </c>
      <c r="AH25" s="22">
        <f>'30.Spieltag'!AJ25</f>
        <v>344</v>
      </c>
      <c r="AI25" s="29">
        <f>'30.Spieltag'!AK25</f>
        <v>8</v>
      </c>
      <c r="AJ25" s="24">
        <f t="shared" si="23"/>
        <v>389</v>
      </c>
      <c r="AK25" s="25">
        <f t="shared" si="12"/>
        <v>8</v>
      </c>
      <c r="AL25" s="1"/>
    </row>
    <row r="26" spans="1:38" ht="28.2" customHeight="1" thickBot="1">
      <c r="A26" s="29">
        <f t="shared" si="13"/>
        <v>14</v>
      </c>
      <c r="B26" s="21" t="s">
        <v>82</v>
      </c>
      <c r="C26" s="17"/>
      <c r="D26" s="18"/>
      <c r="E26" s="19" t="str">
        <f t="shared" si="14"/>
        <v>5</v>
      </c>
      <c r="F26" s="17"/>
      <c r="G26" s="18"/>
      <c r="H26" s="19" t="str">
        <f t="shared" si="15"/>
        <v>5</v>
      </c>
      <c r="I26" s="17"/>
      <c r="J26" s="18"/>
      <c r="K26" s="19" t="str">
        <f t="shared" si="16"/>
        <v>5</v>
      </c>
      <c r="L26" s="17"/>
      <c r="M26" s="18"/>
      <c r="N26" s="66" t="str">
        <f t="shared" si="17"/>
        <v>5</v>
      </c>
      <c r="O26" s="17"/>
      <c r="P26" s="18"/>
      <c r="Q26" s="19" t="str">
        <f t="shared" si="18"/>
        <v>5</v>
      </c>
      <c r="R26" s="17"/>
      <c r="S26" s="18"/>
      <c r="T26" s="19" t="str">
        <f t="shared" si="19"/>
        <v>5</v>
      </c>
      <c r="U26" s="17"/>
      <c r="V26" s="18"/>
      <c r="W26" s="66" t="str">
        <f t="shared" si="7"/>
        <v>5</v>
      </c>
      <c r="X26" s="17"/>
      <c r="Y26" s="18"/>
      <c r="Z26" s="19" t="str">
        <f t="shared" si="20"/>
        <v>5</v>
      </c>
      <c r="AA26" s="17"/>
      <c r="AB26" s="18"/>
      <c r="AC26" s="19" t="str">
        <f t="shared" si="21"/>
        <v>5</v>
      </c>
      <c r="AD26" s="28"/>
      <c r="AE26" s="26"/>
      <c r="AF26" s="19"/>
      <c r="AG26" s="21">
        <f t="shared" ref="AG26" si="24">E26+H26+K26+N26+Q26+T26+W26+Z26+AC26+AF26</f>
        <v>45</v>
      </c>
      <c r="AH26" s="22">
        <f>'30.Spieltag'!AJ26</f>
        <v>308</v>
      </c>
      <c r="AI26" s="29">
        <f>'30.Spieltag'!AK26</f>
        <v>14</v>
      </c>
      <c r="AJ26" s="24">
        <f t="shared" ref="AJ26" si="25">AG26+AH26</f>
        <v>353</v>
      </c>
      <c r="AK26" s="25">
        <f t="shared" si="12"/>
        <v>14</v>
      </c>
      <c r="AL26" s="1"/>
    </row>
    <row r="27" spans="1:38" ht="28.2" customHeight="1" thickBot="1">
      <c r="A27" s="29">
        <f t="shared" ref="A27" si="26">AK27</f>
        <v>2</v>
      </c>
      <c r="B27" s="21" t="s">
        <v>73</v>
      </c>
      <c r="C27" s="17"/>
      <c r="D27" s="18"/>
      <c r="E27" s="19" t="str">
        <f t="shared" si="14"/>
        <v>5</v>
      </c>
      <c r="F27" s="17"/>
      <c r="G27" s="18"/>
      <c r="H27" s="19" t="str">
        <f t="shared" si="15"/>
        <v>5</v>
      </c>
      <c r="I27" s="17"/>
      <c r="J27" s="18"/>
      <c r="K27" s="19" t="str">
        <f t="shared" si="16"/>
        <v>5</v>
      </c>
      <c r="L27" s="17"/>
      <c r="M27" s="18"/>
      <c r="N27" s="66" t="str">
        <f t="shared" si="17"/>
        <v>5</v>
      </c>
      <c r="O27" s="17"/>
      <c r="P27" s="18"/>
      <c r="Q27" s="19" t="str">
        <f t="shared" si="18"/>
        <v>5</v>
      </c>
      <c r="R27" s="17"/>
      <c r="S27" s="18"/>
      <c r="T27" s="19" t="str">
        <f t="shared" si="19"/>
        <v>5</v>
      </c>
      <c r="U27" s="17"/>
      <c r="V27" s="18"/>
      <c r="W27" s="66" t="str">
        <f t="shared" si="7"/>
        <v>5</v>
      </c>
      <c r="X27" s="17"/>
      <c r="Y27" s="18"/>
      <c r="Z27" s="19" t="str">
        <f t="shared" si="20"/>
        <v>5</v>
      </c>
      <c r="AA27" s="17"/>
      <c r="AB27" s="18"/>
      <c r="AC27" s="19" t="str">
        <f t="shared" si="21"/>
        <v>5</v>
      </c>
      <c r="AD27" s="28"/>
      <c r="AE27" s="26"/>
      <c r="AF27" s="19"/>
      <c r="AG27" s="21">
        <f t="shared" ref="AG27" si="27">E27+H27+K27+N27+Q27+T27+W27+Z27+AC27+AF27</f>
        <v>45</v>
      </c>
      <c r="AH27" s="22">
        <f>'30.Spieltag'!AJ27</f>
        <v>380</v>
      </c>
      <c r="AI27" s="29">
        <f>'30.Spieltag'!AK27</f>
        <v>2</v>
      </c>
      <c r="AJ27" s="24">
        <f t="shared" ref="AJ27" si="28">AG27+AH27</f>
        <v>425</v>
      </c>
      <c r="AK27" s="25">
        <f t="shared" si="12"/>
        <v>2</v>
      </c>
      <c r="AL27" s="1"/>
    </row>
    <row r="28" spans="1:38" ht="28.2" customHeight="1">
      <c r="AL28" s="1"/>
    </row>
    <row r="29" spans="1:38" ht="28.2" customHeight="1">
      <c r="AL29" s="1"/>
    </row>
    <row r="30" spans="1:38" ht="28.2" customHeight="1">
      <c r="AL30" s="1"/>
    </row>
  </sheetData>
  <sortState xmlns:xlrd2="http://schemas.microsoft.com/office/spreadsheetml/2017/richdata2" ref="A8:AJ25">
    <sortCondition ref="A8:A25"/>
  </sortState>
  <phoneticPr fontId="0" type="noConversion"/>
  <conditionalFormatting sqref="I4:I5 U5 L5 C4:C5 R4:R6 O4:O5 X5:X6 F4:F5 AA5:AA6">
    <cfRule type="cellIs" dxfId="20" priority="14" operator="equal">
      <formula>"Schalke 04"</formula>
    </cfRule>
  </conditionalFormatting>
  <conditionalFormatting sqref="F6 AA4 R4 I4 I6 X4 C6 O6 U6 U4 L6 L4">
    <cfRule type="cellIs" dxfId="19" priority="12" operator="equal">
      <formula>"Schalke 04"</formula>
    </cfRule>
  </conditionalFormatting>
  <conditionalFormatting sqref="A27">
    <cfRule type="colorScale" priority="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27">
    <cfRule type="colorScale" priority="1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8:B27">
    <cfRule type="expression" dxfId="18" priority="7">
      <formula>($AG8&gt;40)</formula>
    </cfRule>
  </conditionalFormatting>
  <conditionalFormatting sqref="A31:A1048576 A1:A3 A5:A26">
    <cfRule type="colorScale" priority="69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6:AL10">
    <cfRule type="top10" dxfId="17" priority="695" rank="3"/>
  </conditionalFormatting>
  <conditionalFormatting sqref="AI8:AI26">
    <cfRule type="colorScale" priority="114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G1:AG1048576">
    <cfRule type="top10" dxfId="16" priority="1" rank="3"/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P30"/>
  <sheetViews>
    <sheetView workbookViewId="0">
      <selection activeCell="AG1" sqref="AG1:AG1048576"/>
    </sheetView>
  </sheetViews>
  <sheetFormatPr baseColWidth="10" defaultColWidth="11.44140625" defaultRowHeight="10.199999999999999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3.2">
      <c r="AC1" s="73"/>
      <c r="AD1" s="68"/>
      <c r="AE1" s="69"/>
      <c r="AF1" s="69"/>
      <c r="AK1" s="32"/>
    </row>
    <row r="2" spans="1:42" ht="13.2">
      <c r="B2" s="16"/>
      <c r="D2" s="71"/>
      <c r="E2" s="73"/>
      <c r="AC2" s="73"/>
      <c r="AD2" s="68"/>
      <c r="AE2" s="70"/>
      <c r="AF2" s="70"/>
    </row>
    <row r="3" spans="1:42" ht="11.4">
      <c r="B3" s="16"/>
      <c r="AC3" s="74"/>
      <c r="AD3" s="68"/>
      <c r="AE3" s="69"/>
      <c r="AF3" s="69"/>
    </row>
    <row r="4" spans="1:42" ht="16.2" thickBot="1">
      <c r="A4" s="2" t="s">
        <v>53</v>
      </c>
      <c r="B4" s="16"/>
      <c r="C4" s="68" t="s">
        <v>67</v>
      </c>
      <c r="F4" s="68" t="s">
        <v>15</v>
      </c>
      <c r="I4" s="68" t="s">
        <v>18</v>
      </c>
      <c r="L4" s="68" t="s">
        <v>16</v>
      </c>
      <c r="O4" s="68" t="s">
        <v>14</v>
      </c>
      <c r="R4" s="68" t="s">
        <v>12</v>
      </c>
      <c r="U4" s="68" t="s">
        <v>69</v>
      </c>
      <c r="X4" s="68" t="s">
        <v>57</v>
      </c>
      <c r="AA4" s="68" t="s">
        <v>70</v>
      </c>
      <c r="AD4" s="67"/>
      <c r="AE4" s="71"/>
      <c r="AF4" s="71"/>
      <c r="AK4" s="45"/>
    </row>
    <row r="5" spans="1:42" ht="13.8" thickBot="1">
      <c r="B5" s="16"/>
      <c r="C5" s="72"/>
      <c r="F5" s="72"/>
      <c r="I5" s="72"/>
      <c r="L5" s="72"/>
      <c r="O5" s="72"/>
      <c r="R5" s="72"/>
      <c r="U5" s="72"/>
      <c r="X5" s="72"/>
      <c r="AA5" s="72"/>
      <c r="AD5" s="67"/>
      <c r="AE5" s="71"/>
      <c r="AF5" s="71"/>
      <c r="AG5" s="83" t="s">
        <v>22</v>
      </c>
      <c r="AH5" s="30"/>
      <c r="AI5" s="30"/>
      <c r="AJ5" s="31"/>
      <c r="AK5" s="45"/>
      <c r="AL5" s="1"/>
    </row>
    <row r="6" spans="1:42" ht="16.2" thickBot="1">
      <c r="C6" s="68" t="s">
        <v>71</v>
      </c>
      <c r="F6" s="68" t="s">
        <v>59</v>
      </c>
      <c r="I6" s="68" t="s">
        <v>11</v>
      </c>
      <c r="L6" s="68" t="s">
        <v>68</v>
      </c>
      <c r="O6" s="68" t="s">
        <v>13</v>
      </c>
      <c r="R6" s="68" t="s">
        <v>17</v>
      </c>
      <c r="U6" s="68" t="s">
        <v>58</v>
      </c>
      <c r="X6" s="68" t="s">
        <v>21</v>
      </c>
      <c r="AA6" s="68" t="s">
        <v>56</v>
      </c>
      <c r="AD6" s="67"/>
      <c r="AE6" s="67"/>
      <c r="AF6" s="67"/>
      <c r="AG6" s="84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>
      <c r="A7" s="8" t="s">
        <v>6</v>
      </c>
      <c r="B7" s="14" t="s">
        <v>7</v>
      </c>
      <c r="C7" s="76"/>
      <c r="D7" s="76"/>
      <c r="E7" s="77" t="s">
        <v>1</v>
      </c>
      <c r="F7" s="76"/>
      <c r="G7" s="76"/>
      <c r="H7" s="77" t="s">
        <v>1</v>
      </c>
      <c r="I7" s="76"/>
      <c r="J7" s="76"/>
      <c r="K7" s="77" t="s">
        <v>1</v>
      </c>
      <c r="L7" s="76"/>
      <c r="M7" s="76"/>
      <c r="N7" s="77" t="s">
        <v>1</v>
      </c>
      <c r="O7" s="76"/>
      <c r="P7" s="76"/>
      <c r="Q7" s="77" t="s">
        <v>1</v>
      </c>
      <c r="R7" s="76"/>
      <c r="S7" s="76"/>
      <c r="T7" s="77" t="s">
        <v>1</v>
      </c>
      <c r="U7" s="76"/>
      <c r="V7" s="76"/>
      <c r="W7" s="77" t="s">
        <v>1</v>
      </c>
      <c r="X7" s="76"/>
      <c r="Y7" s="76"/>
      <c r="Z7" s="77" t="s">
        <v>1</v>
      </c>
      <c r="AA7" s="76"/>
      <c r="AB7" s="76"/>
      <c r="AC7" s="77" t="s">
        <v>1</v>
      </c>
      <c r="AD7" s="78"/>
      <c r="AE7" s="78"/>
      <c r="AF7" s="79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65</v>
      </c>
      <c r="AM7" s="38"/>
      <c r="AN7" s="34"/>
      <c r="AO7" s="39" t="s">
        <v>19</v>
      </c>
    </row>
    <row r="8" spans="1:42" ht="24.9" customHeight="1" thickBot="1">
      <c r="A8" s="29">
        <f t="shared" ref="A8" si="0">AK8</f>
        <v>3</v>
      </c>
      <c r="B8" s="21" t="s">
        <v>85</v>
      </c>
      <c r="C8" s="17"/>
      <c r="D8" s="18"/>
      <c r="E8" s="19" t="str">
        <f t="shared" ref="E8" si="1">IF(OR(EXACT($C$7,C8)*(EXACT($D$7,D8)))=TRUE,$AO$9,IF(($D$7-$C$7=D8-C8),$AO$8,IF(OR(EXACT($C$7&gt;$D$7,C8&gt;D8)*EXACT($C$7=$D$7,C8=D8)*EXACT($C$7&lt;$D$7,C8&lt;D8)),$AO$7,0)))</f>
        <v>5</v>
      </c>
      <c r="F8" s="17"/>
      <c r="G8" s="18"/>
      <c r="H8" s="19" t="str">
        <f t="shared" ref="H8" si="2">IF(OR(EXACT($F$7,F8)*(EXACT($G$7,G8)))=TRUE,$AO$9,IF(($G$7-$F$7=G8-F8),$AO$8,IF(OR(EXACT($F$7&gt;$G$7,F8&gt;G8)*EXACT($F$7=$G$7,F8=G8)*EXACT($F$7&lt;$G$7,F8&lt;G8)),$AO$7,0)))</f>
        <v>5</v>
      </c>
      <c r="I8" s="17"/>
      <c r="J8" s="18"/>
      <c r="K8" s="19" t="str">
        <f t="shared" ref="K8" si="3">IF(OR(EXACT($I$7,I8)*(EXACT($J$7,J8)))=TRUE,$AO$9,IF(($J$7-$I$7=J8-I8),$AO$8,IF(OR(EXACT($I$7&gt;$J$7,I8&gt;J8)*EXACT($I$7=$J$7,I8=J8)*EXACT($I$7&lt;$J$7,I8&lt;J8)),$AO$7,0)))</f>
        <v>5</v>
      </c>
      <c r="L8" s="17"/>
      <c r="M8" s="18"/>
      <c r="N8" s="66" t="str">
        <f t="shared" ref="N8" si="4">IF(OR(EXACT($L$7,L8)*(EXACT($M$7,M8)))=TRUE,$AO$9,IF(($M$7-$L$7=M8-L8),$AO$8,IF(OR(EXACT($L$7&gt;$M$7,L8&gt;M8)*EXACT($L$7=$M$7,L8=M8)*EXACT($L$7&lt;$M$7,L8&lt;M8)),$AO$7,0)))</f>
        <v>5</v>
      </c>
      <c r="O8" s="17"/>
      <c r="P8" s="18"/>
      <c r="Q8" s="19" t="str">
        <f t="shared" ref="Q8" si="5">IF(OR(EXACT($O$7,O8)*(EXACT($P$7,P8)))=TRUE,$AO$9,IF(($P$7-$O$7=P8-O8),$AO$8,IF(OR(EXACT($O$7&gt;$P$7,O8&gt;P8)*EXACT($O$7=$P$7,O8=P8)*EXACT($O$7&lt;$P$7,O8&lt;P8)),$AO$7,0)))</f>
        <v>5</v>
      </c>
      <c r="R8" s="17"/>
      <c r="S8" s="18"/>
      <c r="T8" s="19" t="str">
        <f t="shared" ref="T8" si="6">IF(OR(EXACT($R$7,R8)*(EXACT($S$7,S8)))=TRUE,$AO$9,IF(($S$7-$R$7=S8-R8),$AO$8,IF(OR(EXACT($R$7&gt;$S$7,R8&gt;S8)*EXACT($R$7=$S$7,R8=S8)*EXACT($R$7&lt;$S$7,R8&lt;S8)),$AO$7,0)))</f>
        <v>5</v>
      </c>
      <c r="U8" s="17"/>
      <c r="V8" s="18"/>
      <c r="W8" s="66" t="str">
        <f t="shared" ref="W8:W27" si="7">IF(OR(EXACT($U$7,U8)*(EXACT($V$7,V8)))=TRUE,$AO$9,IF(($V$7-$U$7=V8-U8),$AO$8,IF(OR(EXACT($U$7&gt;$V$7,U8&gt;V8)*EXACT($U$7=$V$7,U8=V8)*EXACT($U$7&lt;$V$7,U8&lt;V8)),$AO$7,0)))</f>
        <v>5</v>
      </c>
      <c r="X8" s="17"/>
      <c r="Y8" s="18"/>
      <c r="Z8" s="19" t="str">
        <f t="shared" ref="Z8" si="8">IF(OR(EXACT($X$7,X8)*(EXACT($Y$7,Y8)))=TRUE,$AO$9,IF(($Y$7-$X$7=Y8-X8),$AO$8,IF(OR(EXACT($X$7&gt;$Y$7,X8&gt;Y8)*EXACT($X$7=$Y$7,X8=Y8)*EXACT($X$7&lt;$Y$7,X8&lt;Y8)),$AO$7,0)))</f>
        <v>5</v>
      </c>
      <c r="AA8" s="17"/>
      <c r="AB8" s="18"/>
      <c r="AC8" s="19" t="str">
        <f t="shared" ref="AC8" si="9">IF(OR(EXACT($AA$7,AA8)*(EXACT($AB$7,AB8)))=TRUE,$AO$9,IF(($AB$7-$AA$7=AB8-AA8),$AO$8,IF(OR(EXACT($AA$7&gt;$AB$7,AA8&gt;AB8)*EXACT($AA$7=$AB$7,AA8=AB8)*EXACT($AA$7&lt;$AB$7,AA8&lt;AB8)),$AO$7,0)))</f>
        <v>5</v>
      </c>
      <c r="AD8" s="20"/>
      <c r="AE8" s="18"/>
      <c r="AF8" s="19"/>
      <c r="AG8" s="21">
        <f t="shared" ref="AG8" si="10">E8+H8+K8+N8+Q8+T8+W8+Z8+AC8+AF8</f>
        <v>45</v>
      </c>
      <c r="AH8" s="22">
        <f>'31.Spieltag'!AJ8</f>
        <v>412</v>
      </c>
      <c r="AI8" s="29">
        <f>'31.Spieltag'!AK8</f>
        <v>3</v>
      </c>
      <c r="AJ8" s="24">
        <f t="shared" ref="AJ8" si="11">AG8+AH8</f>
        <v>457</v>
      </c>
      <c r="AK8" s="25">
        <f t="shared" ref="AK8:AK27" si="12">RANK(AJ8,$AJ$8:$AJ$27)</f>
        <v>3</v>
      </c>
      <c r="AL8" s="40" t="s">
        <v>66</v>
      </c>
      <c r="AM8" s="41"/>
      <c r="AN8" s="41"/>
      <c r="AO8" s="42" t="s">
        <v>2</v>
      </c>
    </row>
    <row r="9" spans="1:42" ht="24.9" customHeight="1" thickBot="1">
      <c r="A9" s="29">
        <f t="shared" ref="A9:A26" si="13">AK9</f>
        <v>17</v>
      </c>
      <c r="B9" s="21" t="s">
        <v>90</v>
      </c>
      <c r="C9" s="17"/>
      <c r="D9" s="18"/>
      <c r="E9" s="19" t="str">
        <f t="shared" ref="E9:E27" si="14">IF(OR(EXACT($C$7,C9)*(EXACT($D$7,D9)))=TRUE,$AO$9,IF(($D$7-$C$7=D9-C9),$AO$8,IF(OR(EXACT($C$7&gt;$D$7,C9&gt;D9)*EXACT($C$7=$D$7,C9=D9)*EXACT($C$7&lt;$D$7,C9&lt;D9)),$AO$7,0)))</f>
        <v>5</v>
      </c>
      <c r="F9" s="17"/>
      <c r="G9" s="18"/>
      <c r="H9" s="19" t="str">
        <f t="shared" ref="H9:H27" si="15">IF(OR(EXACT($F$7,F9)*(EXACT($G$7,G9)))=TRUE,$AO$9,IF(($G$7-$F$7=G9-F9),$AO$8,IF(OR(EXACT($F$7&gt;$G$7,F9&gt;G9)*EXACT($F$7=$G$7,F9=G9)*EXACT($F$7&lt;$G$7,F9&lt;G9)),$AO$7,0)))</f>
        <v>5</v>
      </c>
      <c r="I9" s="17"/>
      <c r="J9" s="18"/>
      <c r="K9" s="19" t="str">
        <f t="shared" ref="K9:K27" si="16">IF(OR(EXACT($I$7,I9)*(EXACT($J$7,J9)))=TRUE,$AO$9,IF(($J$7-$I$7=J9-I9),$AO$8,IF(OR(EXACT($I$7&gt;$J$7,I9&gt;J9)*EXACT($I$7=$J$7,I9=J9)*EXACT($I$7&lt;$J$7,I9&lt;J9)),$AO$7,0)))</f>
        <v>5</v>
      </c>
      <c r="L9" s="17"/>
      <c r="M9" s="18"/>
      <c r="N9" s="66" t="str">
        <f t="shared" ref="N9:N27" si="17">IF(OR(EXACT($L$7,L9)*(EXACT($M$7,M9)))=TRUE,$AO$9,IF(($M$7-$L$7=M9-L9),$AO$8,IF(OR(EXACT($L$7&gt;$M$7,L9&gt;M9)*EXACT($L$7=$M$7,L9=M9)*EXACT($L$7&lt;$M$7,L9&lt;M9)),$AO$7,0)))</f>
        <v>5</v>
      </c>
      <c r="O9" s="17"/>
      <c r="P9" s="18"/>
      <c r="Q9" s="19" t="str">
        <f t="shared" ref="Q9:Q27" si="18">IF(OR(EXACT($O$7,O9)*(EXACT($P$7,P9)))=TRUE,$AO$9,IF(($P$7-$O$7=P9-O9),$AO$8,IF(OR(EXACT($O$7&gt;$P$7,O9&gt;P9)*EXACT($O$7=$P$7,O9=P9)*EXACT($O$7&lt;$P$7,O9&lt;P9)),$AO$7,0)))</f>
        <v>5</v>
      </c>
      <c r="R9" s="17"/>
      <c r="S9" s="18"/>
      <c r="T9" s="19" t="str">
        <f t="shared" ref="T9:T27" si="19">IF(OR(EXACT($R$7,R9)*(EXACT($S$7,S9)))=TRUE,$AO$9,IF(($S$7-$R$7=S9-R9),$AO$8,IF(OR(EXACT($R$7&gt;$S$7,R9&gt;S9)*EXACT($R$7=$S$7,R9=S9)*EXACT($R$7&lt;$S$7,R9&lt;S9)),$AO$7,0)))</f>
        <v>5</v>
      </c>
      <c r="U9" s="17"/>
      <c r="V9" s="18"/>
      <c r="W9" s="66" t="str">
        <f t="shared" si="7"/>
        <v>5</v>
      </c>
      <c r="X9" s="17"/>
      <c r="Y9" s="18"/>
      <c r="Z9" s="19" t="str">
        <f t="shared" ref="Z9:Z27" si="20">IF(OR(EXACT($X$7,X9)*(EXACT($Y$7,Y9)))=TRUE,$AO$9,IF(($Y$7-$X$7=Y9-X9),$AO$8,IF(OR(EXACT($X$7&gt;$Y$7,X9&gt;Y9)*EXACT($X$7=$Y$7,X9=Y9)*EXACT($X$7&lt;$Y$7,X9&lt;Y9)),$AO$7,0)))</f>
        <v>5</v>
      </c>
      <c r="AA9" s="17"/>
      <c r="AB9" s="18"/>
      <c r="AC9" s="19" t="str">
        <f t="shared" ref="AC9:AC27" si="21">IF(OR(EXACT($AA$7,AA9)*(EXACT($AB$7,AB9)))=TRUE,$AO$9,IF(($AB$7-$AA$7=AB9-AA9),$AO$8,IF(OR(EXACT($AA$7&gt;$AB$7,AA9&gt;AB9)*EXACT($AA$7=$AB$7,AA9=AB9)*EXACT($AA$7&lt;$AB$7,AA9&lt;AB9)),$AO$7,0)))</f>
        <v>5</v>
      </c>
      <c r="AD9" s="28"/>
      <c r="AE9" s="26"/>
      <c r="AF9" s="19"/>
      <c r="AG9" s="21">
        <f t="shared" ref="AG9:AG25" si="22">E9+H9+K9+N9+Q9+T9+W9+Z9+AC9+AF9</f>
        <v>45</v>
      </c>
      <c r="AH9" s="22">
        <f>'31.Spieltag'!AJ9</f>
        <v>323</v>
      </c>
      <c r="AI9" s="29">
        <f>'31.Spieltag'!AK9</f>
        <v>17</v>
      </c>
      <c r="AJ9" s="24">
        <f t="shared" ref="AJ9:AJ25" si="23">AG9+AH9</f>
        <v>368</v>
      </c>
      <c r="AK9" s="25">
        <f t="shared" si="12"/>
        <v>17</v>
      </c>
      <c r="AL9" s="37" t="s">
        <v>23</v>
      </c>
      <c r="AM9" s="34"/>
      <c r="AN9" s="43"/>
      <c r="AO9" s="44" t="s">
        <v>20</v>
      </c>
    </row>
    <row r="10" spans="1:42" ht="24.9" customHeight="1" thickBot="1">
      <c r="A10" s="29">
        <f t="shared" si="13"/>
        <v>6</v>
      </c>
      <c r="B10" s="21" t="s">
        <v>95</v>
      </c>
      <c r="C10" s="17"/>
      <c r="D10" s="18"/>
      <c r="E10" s="19" t="str">
        <f t="shared" si="14"/>
        <v>5</v>
      </c>
      <c r="F10" s="17"/>
      <c r="G10" s="18"/>
      <c r="H10" s="19" t="str">
        <f t="shared" si="15"/>
        <v>5</v>
      </c>
      <c r="I10" s="17"/>
      <c r="J10" s="18"/>
      <c r="K10" s="19" t="str">
        <f t="shared" si="16"/>
        <v>5</v>
      </c>
      <c r="L10" s="17"/>
      <c r="M10" s="18"/>
      <c r="N10" s="66" t="str">
        <f t="shared" si="17"/>
        <v>5</v>
      </c>
      <c r="O10" s="17"/>
      <c r="P10" s="18"/>
      <c r="Q10" s="19" t="str">
        <f t="shared" si="18"/>
        <v>5</v>
      </c>
      <c r="R10" s="17"/>
      <c r="S10" s="18"/>
      <c r="T10" s="19" t="str">
        <f t="shared" si="19"/>
        <v>5</v>
      </c>
      <c r="U10" s="17"/>
      <c r="V10" s="18"/>
      <c r="W10" s="66" t="str">
        <f t="shared" si="7"/>
        <v>5</v>
      </c>
      <c r="X10" s="17"/>
      <c r="Y10" s="18"/>
      <c r="Z10" s="19" t="str">
        <f t="shared" si="20"/>
        <v>5</v>
      </c>
      <c r="AA10" s="17"/>
      <c r="AB10" s="18"/>
      <c r="AC10" s="19" t="str">
        <f t="shared" si="21"/>
        <v>5</v>
      </c>
      <c r="AD10" s="28"/>
      <c r="AE10" s="26"/>
      <c r="AF10" s="19"/>
      <c r="AG10" s="21">
        <f t="shared" si="22"/>
        <v>45</v>
      </c>
      <c r="AH10" s="22">
        <f>'31.Spieltag'!AJ10</f>
        <v>400</v>
      </c>
      <c r="AI10" s="29">
        <f>'31.Spieltag'!AK10</f>
        <v>6</v>
      </c>
      <c r="AJ10" s="24">
        <f t="shared" si="23"/>
        <v>445</v>
      </c>
      <c r="AK10" s="25">
        <f t="shared" si="12"/>
        <v>6</v>
      </c>
      <c r="AL10" s="80"/>
      <c r="AM10" s="81"/>
      <c r="AN10" s="81"/>
      <c r="AO10" s="82"/>
    </row>
    <row r="11" spans="1:42" ht="24.9" customHeight="1" thickBot="1">
      <c r="A11" s="29">
        <f t="shared" si="13"/>
        <v>10</v>
      </c>
      <c r="B11" s="21" t="s">
        <v>98</v>
      </c>
      <c r="C11" s="17"/>
      <c r="D11" s="18"/>
      <c r="E11" s="19" t="str">
        <f t="shared" si="14"/>
        <v>5</v>
      </c>
      <c r="F11" s="17"/>
      <c r="G11" s="18"/>
      <c r="H11" s="19" t="str">
        <f t="shared" si="15"/>
        <v>5</v>
      </c>
      <c r="I11" s="17"/>
      <c r="J11" s="18"/>
      <c r="K11" s="19" t="str">
        <f t="shared" si="16"/>
        <v>5</v>
      </c>
      <c r="L11" s="17"/>
      <c r="M11" s="18"/>
      <c r="N11" s="66" t="str">
        <f t="shared" si="17"/>
        <v>5</v>
      </c>
      <c r="O11" s="17"/>
      <c r="P11" s="18"/>
      <c r="Q11" s="19" t="str">
        <f t="shared" si="18"/>
        <v>5</v>
      </c>
      <c r="R11" s="17"/>
      <c r="S11" s="18"/>
      <c r="T11" s="19" t="str">
        <f t="shared" si="19"/>
        <v>5</v>
      </c>
      <c r="U11" s="17"/>
      <c r="V11" s="18"/>
      <c r="W11" s="66" t="str">
        <f t="shared" si="7"/>
        <v>5</v>
      </c>
      <c r="X11" s="17"/>
      <c r="Y11" s="18"/>
      <c r="Z11" s="19" t="str">
        <f t="shared" si="20"/>
        <v>5</v>
      </c>
      <c r="AA11" s="17"/>
      <c r="AB11" s="18"/>
      <c r="AC11" s="19" t="str">
        <f t="shared" si="21"/>
        <v>5</v>
      </c>
      <c r="AD11" s="28"/>
      <c r="AE11" s="26"/>
      <c r="AF11" s="19"/>
      <c r="AG11" s="21">
        <f t="shared" si="22"/>
        <v>45</v>
      </c>
      <c r="AH11" s="22">
        <f>'31.Spieltag'!AJ11</f>
        <v>368</v>
      </c>
      <c r="AI11" s="29">
        <f>'31.Spieltag'!AK11</f>
        <v>10</v>
      </c>
      <c r="AJ11" s="24">
        <f t="shared" si="23"/>
        <v>413</v>
      </c>
      <c r="AK11" s="25">
        <f t="shared" si="12"/>
        <v>10</v>
      </c>
      <c r="AL11" s="1"/>
      <c r="AP11" s="67"/>
    </row>
    <row r="12" spans="1:42" ht="24.9" customHeight="1" thickBot="1">
      <c r="A12" s="29">
        <f t="shared" si="13"/>
        <v>4</v>
      </c>
      <c r="B12" s="21" t="s">
        <v>88</v>
      </c>
      <c r="C12" s="17"/>
      <c r="D12" s="18"/>
      <c r="E12" s="19" t="str">
        <f t="shared" si="14"/>
        <v>5</v>
      </c>
      <c r="F12" s="17"/>
      <c r="G12" s="18"/>
      <c r="H12" s="19" t="str">
        <f t="shared" si="15"/>
        <v>5</v>
      </c>
      <c r="I12" s="17"/>
      <c r="J12" s="18"/>
      <c r="K12" s="19" t="str">
        <f t="shared" si="16"/>
        <v>5</v>
      </c>
      <c r="L12" s="17"/>
      <c r="M12" s="18"/>
      <c r="N12" s="66" t="str">
        <f t="shared" si="17"/>
        <v>5</v>
      </c>
      <c r="O12" s="17"/>
      <c r="P12" s="18"/>
      <c r="Q12" s="19" t="str">
        <f t="shared" si="18"/>
        <v>5</v>
      </c>
      <c r="R12" s="17"/>
      <c r="S12" s="18"/>
      <c r="T12" s="19" t="str">
        <f t="shared" si="19"/>
        <v>5</v>
      </c>
      <c r="U12" s="17"/>
      <c r="V12" s="18"/>
      <c r="W12" s="66" t="str">
        <f t="shared" si="7"/>
        <v>5</v>
      </c>
      <c r="X12" s="17"/>
      <c r="Y12" s="18"/>
      <c r="Z12" s="19" t="str">
        <f t="shared" si="20"/>
        <v>5</v>
      </c>
      <c r="AA12" s="17"/>
      <c r="AB12" s="18"/>
      <c r="AC12" s="19" t="str">
        <f t="shared" si="21"/>
        <v>5</v>
      </c>
      <c r="AD12" s="28"/>
      <c r="AE12" s="26"/>
      <c r="AF12" s="19"/>
      <c r="AG12" s="21">
        <f t="shared" si="22"/>
        <v>45</v>
      </c>
      <c r="AH12" s="22">
        <f>'31.Spieltag'!AJ12</f>
        <v>411</v>
      </c>
      <c r="AI12" s="29">
        <f>'31.Spieltag'!AK12</f>
        <v>4</v>
      </c>
      <c r="AJ12" s="24">
        <f t="shared" si="23"/>
        <v>456</v>
      </c>
      <c r="AK12" s="25">
        <f t="shared" si="12"/>
        <v>4</v>
      </c>
      <c r="AL12" s="1"/>
    </row>
    <row r="13" spans="1:42" ht="24.9" customHeight="1" thickBot="1">
      <c r="A13" s="29">
        <f t="shared" si="13"/>
        <v>9</v>
      </c>
      <c r="B13" s="21" t="s">
        <v>75</v>
      </c>
      <c r="C13" s="17"/>
      <c r="D13" s="18"/>
      <c r="E13" s="19" t="str">
        <f t="shared" si="14"/>
        <v>5</v>
      </c>
      <c r="F13" s="17"/>
      <c r="G13" s="18"/>
      <c r="H13" s="19" t="str">
        <f t="shared" si="15"/>
        <v>5</v>
      </c>
      <c r="I13" s="17"/>
      <c r="J13" s="18"/>
      <c r="K13" s="19" t="str">
        <f t="shared" si="16"/>
        <v>5</v>
      </c>
      <c r="L13" s="17"/>
      <c r="M13" s="18"/>
      <c r="N13" s="66" t="str">
        <f t="shared" si="17"/>
        <v>5</v>
      </c>
      <c r="O13" s="17"/>
      <c r="P13" s="18"/>
      <c r="Q13" s="19" t="str">
        <f t="shared" si="18"/>
        <v>5</v>
      </c>
      <c r="R13" s="17"/>
      <c r="S13" s="18"/>
      <c r="T13" s="19" t="str">
        <f t="shared" si="19"/>
        <v>5</v>
      </c>
      <c r="U13" s="17"/>
      <c r="V13" s="18"/>
      <c r="W13" s="66" t="str">
        <f t="shared" si="7"/>
        <v>5</v>
      </c>
      <c r="X13" s="17"/>
      <c r="Y13" s="18"/>
      <c r="Z13" s="19" t="str">
        <f t="shared" si="20"/>
        <v>5</v>
      </c>
      <c r="AA13" s="17"/>
      <c r="AB13" s="18"/>
      <c r="AC13" s="19" t="str">
        <f t="shared" si="21"/>
        <v>5</v>
      </c>
      <c r="AD13" s="27"/>
      <c r="AE13" s="26"/>
      <c r="AF13" s="19"/>
      <c r="AG13" s="21">
        <f t="shared" si="22"/>
        <v>45</v>
      </c>
      <c r="AH13" s="22">
        <f>'31.Spieltag'!AJ13</f>
        <v>387</v>
      </c>
      <c r="AI13" s="29">
        <f>'31.Spieltag'!AK13</f>
        <v>9</v>
      </c>
      <c r="AJ13" s="24">
        <f t="shared" si="23"/>
        <v>432</v>
      </c>
      <c r="AK13" s="25">
        <f t="shared" si="12"/>
        <v>9</v>
      </c>
      <c r="AL13" s="1"/>
    </row>
    <row r="14" spans="1:42" ht="24.9" customHeight="1" thickBot="1">
      <c r="A14" s="29">
        <f t="shared" si="13"/>
        <v>5</v>
      </c>
      <c r="B14" s="21" t="s">
        <v>93</v>
      </c>
      <c r="C14" s="17"/>
      <c r="D14" s="18"/>
      <c r="E14" s="19" t="str">
        <f t="shared" si="14"/>
        <v>5</v>
      </c>
      <c r="F14" s="17"/>
      <c r="G14" s="18"/>
      <c r="H14" s="19" t="str">
        <f t="shared" si="15"/>
        <v>5</v>
      </c>
      <c r="I14" s="17"/>
      <c r="J14" s="18"/>
      <c r="K14" s="19" t="str">
        <f t="shared" si="16"/>
        <v>5</v>
      </c>
      <c r="L14" s="17"/>
      <c r="M14" s="18"/>
      <c r="N14" s="66" t="str">
        <f t="shared" si="17"/>
        <v>5</v>
      </c>
      <c r="O14" s="17"/>
      <c r="P14" s="18"/>
      <c r="Q14" s="19" t="str">
        <f t="shared" si="18"/>
        <v>5</v>
      </c>
      <c r="R14" s="17"/>
      <c r="S14" s="18"/>
      <c r="T14" s="19" t="str">
        <f t="shared" si="19"/>
        <v>5</v>
      </c>
      <c r="U14" s="17"/>
      <c r="V14" s="18"/>
      <c r="W14" s="66" t="str">
        <f t="shared" si="7"/>
        <v>5</v>
      </c>
      <c r="X14" s="17"/>
      <c r="Y14" s="18"/>
      <c r="Z14" s="19" t="str">
        <f t="shared" si="20"/>
        <v>5</v>
      </c>
      <c r="AA14" s="17"/>
      <c r="AB14" s="18"/>
      <c r="AC14" s="19" t="str">
        <f t="shared" si="21"/>
        <v>5</v>
      </c>
      <c r="AD14" s="28"/>
      <c r="AE14" s="26"/>
      <c r="AF14" s="19"/>
      <c r="AG14" s="21">
        <f t="shared" si="22"/>
        <v>45</v>
      </c>
      <c r="AH14" s="22">
        <f>'31.Spieltag'!AJ14</f>
        <v>402</v>
      </c>
      <c r="AI14" s="29">
        <f>'31.Spieltag'!AK14</f>
        <v>5</v>
      </c>
      <c r="AJ14" s="24">
        <f t="shared" si="23"/>
        <v>447</v>
      </c>
      <c r="AK14" s="25">
        <f t="shared" si="12"/>
        <v>5</v>
      </c>
      <c r="AL14" s="1"/>
    </row>
    <row r="15" spans="1:42" ht="24.9" customHeight="1" thickBot="1">
      <c r="A15" s="29">
        <f t="shared" si="13"/>
        <v>13</v>
      </c>
      <c r="B15" s="21" t="s">
        <v>81</v>
      </c>
      <c r="C15" s="17"/>
      <c r="D15" s="18"/>
      <c r="E15" s="19" t="str">
        <f t="shared" si="14"/>
        <v>5</v>
      </c>
      <c r="F15" s="17"/>
      <c r="G15" s="18"/>
      <c r="H15" s="19" t="str">
        <f t="shared" si="15"/>
        <v>5</v>
      </c>
      <c r="I15" s="17"/>
      <c r="J15" s="18"/>
      <c r="K15" s="19" t="str">
        <f t="shared" si="16"/>
        <v>5</v>
      </c>
      <c r="L15" s="17"/>
      <c r="M15" s="18"/>
      <c r="N15" s="66" t="str">
        <f t="shared" si="17"/>
        <v>5</v>
      </c>
      <c r="O15" s="17"/>
      <c r="P15" s="18"/>
      <c r="Q15" s="19" t="str">
        <f t="shared" si="18"/>
        <v>5</v>
      </c>
      <c r="R15" s="17"/>
      <c r="S15" s="18"/>
      <c r="T15" s="19" t="str">
        <f t="shared" si="19"/>
        <v>5</v>
      </c>
      <c r="U15" s="17"/>
      <c r="V15" s="18"/>
      <c r="W15" s="66" t="str">
        <f t="shared" si="7"/>
        <v>5</v>
      </c>
      <c r="X15" s="17"/>
      <c r="Y15" s="18"/>
      <c r="Z15" s="19" t="str">
        <f t="shared" si="20"/>
        <v>5</v>
      </c>
      <c r="AA15" s="17"/>
      <c r="AB15" s="18"/>
      <c r="AC15" s="19" t="str">
        <f t="shared" si="21"/>
        <v>5</v>
      </c>
      <c r="AD15" s="28"/>
      <c r="AE15" s="26"/>
      <c r="AF15" s="19"/>
      <c r="AG15" s="21">
        <f t="shared" si="22"/>
        <v>45</v>
      </c>
      <c r="AH15" s="22">
        <f>'31.Spieltag'!AJ15</f>
        <v>364</v>
      </c>
      <c r="AI15" s="29">
        <f>'31.Spieltag'!AK15</f>
        <v>13</v>
      </c>
      <c r="AJ15" s="24">
        <f t="shared" si="23"/>
        <v>409</v>
      </c>
      <c r="AK15" s="25">
        <f t="shared" si="12"/>
        <v>13</v>
      </c>
      <c r="AL15" s="1"/>
    </row>
    <row r="16" spans="1:42" ht="24.9" customHeight="1" thickBot="1">
      <c r="A16" s="29">
        <f t="shared" si="13"/>
        <v>1</v>
      </c>
      <c r="B16" s="21" t="s">
        <v>87</v>
      </c>
      <c r="C16" s="17"/>
      <c r="D16" s="18"/>
      <c r="E16" s="19" t="str">
        <f t="shared" si="14"/>
        <v>5</v>
      </c>
      <c r="F16" s="17"/>
      <c r="G16" s="18"/>
      <c r="H16" s="19" t="str">
        <f t="shared" si="15"/>
        <v>5</v>
      </c>
      <c r="I16" s="17"/>
      <c r="J16" s="18"/>
      <c r="K16" s="19" t="str">
        <f t="shared" si="16"/>
        <v>5</v>
      </c>
      <c r="L16" s="17"/>
      <c r="M16" s="18"/>
      <c r="N16" s="66" t="str">
        <f t="shared" si="17"/>
        <v>5</v>
      </c>
      <c r="O16" s="17"/>
      <c r="P16" s="18"/>
      <c r="Q16" s="19" t="str">
        <f t="shared" si="18"/>
        <v>5</v>
      </c>
      <c r="R16" s="17"/>
      <c r="S16" s="18"/>
      <c r="T16" s="19" t="str">
        <f t="shared" si="19"/>
        <v>5</v>
      </c>
      <c r="U16" s="17"/>
      <c r="V16" s="18"/>
      <c r="W16" s="66" t="str">
        <f t="shared" si="7"/>
        <v>5</v>
      </c>
      <c r="X16" s="17"/>
      <c r="Y16" s="18"/>
      <c r="Z16" s="19" t="str">
        <f t="shared" si="20"/>
        <v>5</v>
      </c>
      <c r="AA16" s="17"/>
      <c r="AB16" s="18"/>
      <c r="AC16" s="19" t="str">
        <f t="shared" si="21"/>
        <v>5</v>
      </c>
      <c r="AD16" s="28"/>
      <c r="AE16" s="26"/>
      <c r="AF16" s="19"/>
      <c r="AG16" s="21">
        <f t="shared" si="22"/>
        <v>45</v>
      </c>
      <c r="AH16" s="22">
        <f>'31.Spieltag'!AJ16</f>
        <v>428</v>
      </c>
      <c r="AI16" s="29">
        <f>'31.Spieltag'!AK16</f>
        <v>1</v>
      </c>
      <c r="AJ16" s="24">
        <f t="shared" si="23"/>
        <v>473</v>
      </c>
      <c r="AK16" s="25">
        <f t="shared" si="12"/>
        <v>1</v>
      </c>
      <c r="AL16" s="1"/>
    </row>
    <row r="17" spans="1:38" ht="24.9" customHeight="1" thickBot="1">
      <c r="A17" s="29">
        <f t="shared" si="13"/>
        <v>16</v>
      </c>
      <c r="B17" s="21" t="s">
        <v>80</v>
      </c>
      <c r="C17" s="17"/>
      <c r="D17" s="18"/>
      <c r="E17" s="19" t="str">
        <f t="shared" si="14"/>
        <v>5</v>
      </c>
      <c r="F17" s="17"/>
      <c r="G17" s="18"/>
      <c r="H17" s="19" t="str">
        <f t="shared" si="15"/>
        <v>5</v>
      </c>
      <c r="I17" s="17"/>
      <c r="J17" s="18"/>
      <c r="K17" s="19" t="str">
        <f t="shared" si="16"/>
        <v>5</v>
      </c>
      <c r="L17" s="17"/>
      <c r="M17" s="18"/>
      <c r="N17" s="66" t="str">
        <f t="shared" si="17"/>
        <v>5</v>
      </c>
      <c r="O17" s="17"/>
      <c r="P17" s="18"/>
      <c r="Q17" s="19" t="str">
        <f t="shared" si="18"/>
        <v>5</v>
      </c>
      <c r="R17" s="17"/>
      <c r="S17" s="18"/>
      <c r="T17" s="19" t="str">
        <f t="shared" si="19"/>
        <v>5</v>
      </c>
      <c r="U17" s="17"/>
      <c r="V17" s="18"/>
      <c r="W17" s="66" t="str">
        <f t="shared" si="7"/>
        <v>5</v>
      </c>
      <c r="X17" s="17"/>
      <c r="Y17" s="18"/>
      <c r="Z17" s="19" t="str">
        <f t="shared" si="20"/>
        <v>5</v>
      </c>
      <c r="AA17" s="17"/>
      <c r="AB17" s="18"/>
      <c r="AC17" s="19" t="str">
        <f t="shared" si="21"/>
        <v>5</v>
      </c>
      <c r="AD17" s="28"/>
      <c r="AE17" s="26"/>
      <c r="AF17" s="19"/>
      <c r="AG17" s="21">
        <f t="shared" si="22"/>
        <v>45</v>
      </c>
      <c r="AH17" s="22">
        <f>'31.Spieltag'!AJ17</f>
        <v>329</v>
      </c>
      <c r="AI17" s="29">
        <f>'31.Spieltag'!AK17</f>
        <v>16</v>
      </c>
      <c r="AJ17" s="24">
        <f t="shared" si="23"/>
        <v>374</v>
      </c>
      <c r="AK17" s="25">
        <f t="shared" si="12"/>
        <v>16</v>
      </c>
      <c r="AL17" s="1"/>
    </row>
    <row r="18" spans="1:38" ht="24.9" customHeight="1" thickBot="1">
      <c r="A18" s="29">
        <f t="shared" si="13"/>
        <v>19</v>
      </c>
      <c r="B18" s="21" t="s">
        <v>84</v>
      </c>
      <c r="C18" s="17"/>
      <c r="D18" s="18"/>
      <c r="E18" s="19" t="str">
        <f t="shared" si="14"/>
        <v>5</v>
      </c>
      <c r="F18" s="17"/>
      <c r="G18" s="18"/>
      <c r="H18" s="19" t="str">
        <f t="shared" si="15"/>
        <v>5</v>
      </c>
      <c r="I18" s="17"/>
      <c r="J18" s="18"/>
      <c r="K18" s="19" t="str">
        <f t="shared" si="16"/>
        <v>5</v>
      </c>
      <c r="L18" s="17"/>
      <c r="M18" s="18"/>
      <c r="N18" s="66" t="str">
        <f t="shared" si="17"/>
        <v>5</v>
      </c>
      <c r="O18" s="17"/>
      <c r="P18" s="18"/>
      <c r="Q18" s="19" t="str">
        <f t="shared" si="18"/>
        <v>5</v>
      </c>
      <c r="R18" s="17"/>
      <c r="S18" s="18"/>
      <c r="T18" s="19" t="str">
        <f t="shared" si="19"/>
        <v>5</v>
      </c>
      <c r="U18" s="17"/>
      <c r="V18" s="18"/>
      <c r="W18" s="66" t="str">
        <f t="shared" si="7"/>
        <v>5</v>
      </c>
      <c r="X18" s="17"/>
      <c r="Y18" s="18"/>
      <c r="Z18" s="19" t="str">
        <f t="shared" si="20"/>
        <v>5</v>
      </c>
      <c r="AA18" s="17"/>
      <c r="AB18" s="18"/>
      <c r="AC18" s="19" t="str">
        <f t="shared" si="21"/>
        <v>5</v>
      </c>
      <c r="AD18" s="28"/>
      <c r="AE18" s="26"/>
      <c r="AF18" s="19"/>
      <c r="AG18" s="21">
        <f t="shared" si="22"/>
        <v>45</v>
      </c>
      <c r="AH18" s="22">
        <f>'31.Spieltag'!AJ18</f>
        <v>233</v>
      </c>
      <c r="AI18" s="29">
        <f>'31.Spieltag'!AK18</f>
        <v>19</v>
      </c>
      <c r="AJ18" s="24">
        <f t="shared" si="23"/>
        <v>278</v>
      </c>
      <c r="AK18" s="25">
        <f t="shared" si="12"/>
        <v>19</v>
      </c>
      <c r="AL18" s="1"/>
    </row>
    <row r="19" spans="1:38" ht="24.9" customHeight="1" thickBot="1">
      <c r="A19" s="29">
        <f t="shared" si="13"/>
        <v>11</v>
      </c>
      <c r="B19" s="21" t="s">
        <v>89</v>
      </c>
      <c r="C19" s="17"/>
      <c r="D19" s="18"/>
      <c r="E19" s="19" t="str">
        <f t="shared" si="14"/>
        <v>5</v>
      </c>
      <c r="F19" s="17"/>
      <c r="G19" s="18"/>
      <c r="H19" s="19" t="str">
        <f t="shared" si="15"/>
        <v>5</v>
      </c>
      <c r="I19" s="17"/>
      <c r="J19" s="18"/>
      <c r="K19" s="19" t="str">
        <f t="shared" si="16"/>
        <v>5</v>
      </c>
      <c r="L19" s="17"/>
      <c r="M19" s="18"/>
      <c r="N19" s="66" t="str">
        <f t="shared" si="17"/>
        <v>5</v>
      </c>
      <c r="O19" s="17"/>
      <c r="P19" s="18"/>
      <c r="Q19" s="19" t="str">
        <f t="shared" si="18"/>
        <v>5</v>
      </c>
      <c r="R19" s="17"/>
      <c r="S19" s="18"/>
      <c r="T19" s="19" t="str">
        <f t="shared" si="19"/>
        <v>5</v>
      </c>
      <c r="U19" s="17"/>
      <c r="V19" s="18"/>
      <c r="W19" s="66" t="str">
        <f t="shared" si="7"/>
        <v>5</v>
      </c>
      <c r="X19" s="17"/>
      <c r="Y19" s="18"/>
      <c r="Z19" s="19" t="str">
        <f t="shared" si="20"/>
        <v>5</v>
      </c>
      <c r="AA19" s="17"/>
      <c r="AB19" s="18"/>
      <c r="AC19" s="19" t="str">
        <f t="shared" si="21"/>
        <v>5</v>
      </c>
      <c r="AD19" s="28"/>
      <c r="AE19" s="26"/>
      <c r="AF19" s="19"/>
      <c r="AG19" s="21">
        <f t="shared" si="22"/>
        <v>45</v>
      </c>
      <c r="AH19" s="22">
        <f>'31.Spieltag'!AJ19</f>
        <v>366</v>
      </c>
      <c r="AI19" s="29">
        <f>'31.Spieltag'!AK19</f>
        <v>11</v>
      </c>
      <c r="AJ19" s="24">
        <f t="shared" si="23"/>
        <v>411</v>
      </c>
      <c r="AK19" s="25">
        <f t="shared" si="12"/>
        <v>11</v>
      </c>
      <c r="AL19" s="1"/>
    </row>
    <row r="20" spans="1:38" ht="24.9" customHeight="1" thickBot="1">
      <c r="A20" s="29">
        <f t="shared" si="13"/>
        <v>11</v>
      </c>
      <c r="B20" s="21" t="s">
        <v>83</v>
      </c>
      <c r="C20" s="17"/>
      <c r="D20" s="18"/>
      <c r="E20" s="19" t="str">
        <f t="shared" si="14"/>
        <v>5</v>
      </c>
      <c r="F20" s="17"/>
      <c r="G20" s="18"/>
      <c r="H20" s="19" t="str">
        <f t="shared" si="15"/>
        <v>5</v>
      </c>
      <c r="I20" s="17"/>
      <c r="J20" s="18"/>
      <c r="K20" s="19" t="str">
        <f t="shared" si="16"/>
        <v>5</v>
      </c>
      <c r="L20" s="17"/>
      <c r="M20" s="18"/>
      <c r="N20" s="66" t="str">
        <f t="shared" si="17"/>
        <v>5</v>
      </c>
      <c r="O20" s="17"/>
      <c r="P20" s="18"/>
      <c r="Q20" s="19" t="str">
        <f t="shared" si="18"/>
        <v>5</v>
      </c>
      <c r="R20" s="17"/>
      <c r="S20" s="18"/>
      <c r="T20" s="19" t="str">
        <f t="shared" si="19"/>
        <v>5</v>
      </c>
      <c r="U20" s="17"/>
      <c r="V20" s="18"/>
      <c r="W20" s="66" t="str">
        <f t="shared" si="7"/>
        <v>5</v>
      </c>
      <c r="X20" s="17"/>
      <c r="Y20" s="18"/>
      <c r="Z20" s="19" t="str">
        <f t="shared" si="20"/>
        <v>5</v>
      </c>
      <c r="AA20" s="17"/>
      <c r="AB20" s="18"/>
      <c r="AC20" s="19" t="str">
        <f t="shared" si="21"/>
        <v>5</v>
      </c>
      <c r="AD20" s="28"/>
      <c r="AE20" s="26"/>
      <c r="AF20" s="19"/>
      <c r="AG20" s="21">
        <f t="shared" si="22"/>
        <v>45</v>
      </c>
      <c r="AH20" s="22">
        <f>'31.Spieltag'!AJ20</f>
        <v>366</v>
      </c>
      <c r="AI20" s="29">
        <f>'31.Spieltag'!AK20</f>
        <v>11</v>
      </c>
      <c r="AJ20" s="24">
        <f t="shared" si="23"/>
        <v>411</v>
      </c>
      <c r="AK20" s="25">
        <f t="shared" si="12"/>
        <v>11</v>
      </c>
      <c r="AL20" s="1"/>
    </row>
    <row r="21" spans="1:38" ht="24.9" customHeight="1" thickBot="1">
      <c r="A21" s="29">
        <f t="shared" si="13"/>
        <v>7</v>
      </c>
      <c r="B21" s="21" t="s">
        <v>86</v>
      </c>
      <c r="C21" s="17"/>
      <c r="D21" s="18"/>
      <c r="E21" s="19" t="str">
        <f t="shared" si="14"/>
        <v>5</v>
      </c>
      <c r="F21" s="17"/>
      <c r="G21" s="18"/>
      <c r="H21" s="19" t="str">
        <f t="shared" si="15"/>
        <v>5</v>
      </c>
      <c r="I21" s="17"/>
      <c r="J21" s="18"/>
      <c r="K21" s="19" t="str">
        <f t="shared" si="16"/>
        <v>5</v>
      </c>
      <c r="L21" s="17"/>
      <c r="M21" s="18"/>
      <c r="N21" s="66" t="str">
        <f t="shared" si="17"/>
        <v>5</v>
      </c>
      <c r="O21" s="17"/>
      <c r="P21" s="18"/>
      <c r="Q21" s="19" t="str">
        <f t="shared" si="18"/>
        <v>5</v>
      </c>
      <c r="R21" s="17"/>
      <c r="S21" s="18"/>
      <c r="T21" s="19" t="str">
        <f t="shared" si="19"/>
        <v>5</v>
      </c>
      <c r="U21" s="17"/>
      <c r="V21" s="18"/>
      <c r="W21" s="66" t="str">
        <f t="shared" si="7"/>
        <v>5</v>
      </c>
      <c r="X21" s="17"/>
      <c r="Y21" s="18"/>
      <c r="Z21" s="19" t="str">
        <f t="shared" si="20"/>
        <v>5</v>
      </c>
      <c r="AA21" s="17"/>
      <c r="AB21" s="18"/>
      <c r="AC21" s="19" t="str">
        <f t="shared" si="21"/>
        <v>5</v>
      </c>
      <c r="AD21" s="28"/>
      <c r="AE21" s="26"/>
      <c r="AF21" s="19"/>
      <c r="AG21" s="21">
        <f t="shared" si="22"/>
        <v>45</v>
      </c>
      <c r="AH21" s="22">
        <f>'31.Spieltag'!AJ21</f>
        <v>398</v>
      </c>
      <c r="AI21" s="29">
        <f>'31.Spieltag'!AK21</f>
        <v>7</v>
      </c>
      <c r="AJ21" s="24">
        <f t="shared" si="23"/>
        <v>443</v>
      </c>
      <c r="AK21" s="25">
        <f t="shared" si="12"/>
        <v>7</v>
      </c>
      <c r="AL21" s="1"/>
    </row>
    <row r="22" spans="1:38" ht="24.9" customHeight="1" thickBot="1">
      <c r="A22" s="29">
        <f t="shared" si="13"/>
        <v>15</v>
      </c>
      <c r="B22" s="21" t="s">
        <v>96</v>
      </c>
      <c r="C22" s="17"/>
      <c r="D22" s="18"/>
      <c r="E22" s="19" t="str">
        <f t="shared" si="14"/>
        <v>5</v>
      </c>
      <c r="F22" s="17"/>
      <c r="G22" s="18"/>
      <c r="H22" s="19" t="str">
        <f t="shared" si="15"/>
        <v>5</v>
      </c>
      <c r="I22" s="17"/>
      <c r="J22" s="18"/>
      <c r="K22" s="19" t="str">
        <f t="shared" si="16"/>
        <v>5</v>
      </c>
      <c r="L22" s="17"/>
      <c r="M22" s="18"/>
      <c r="N22" s="66" t="str">
        <f t="shared" si="17"/>
        <v>5</v>
      </c>
      <c r="O22" s="17"/>
      <c r="P22" s="18"/>
      <c r="Q22" s="19" t="str">
        <f t="shared" si="18"/>
        <v>5</v>
      </c>
      <c r="R22" s="17"/>
      <c r="S22" s="18"/>
      <c r="T22" s="19" t="str">
        <f t="shared" si="19"/>
        <v>5</v>
      </c>
      <c r="U22" s="17"/>
      <c r="V22" s="18"/>
      <c r="W22" s="66" t="str">
        <f t="shared" si="7"/>
        <v>5</v>
      </c>
      <c r="X22" s="17"/>
      <c r="Y22" s="18"/>
      <c r="Z22" s="19" t="str">
        <f t="shared" si="20"/>
        <v>5</v>
      </c>
      <c r="AA22" s="17"/>
      <c r="AB22" s="18"/>
      <c r="AC22" s="19" t="str">
        <f t="shared" si="21"/>
        <v>5</v>
      </c>
      <c r="AD22" s="28"/>
      <c r="AE22" s="26"/>
      <c r="AF22" s="19"/>
      <c r="AG22" s="21">
        <f t="shared" si="22"/>
        <v>45</v>
      </c>
      <c r="AH22" s="22">
        <f>'31.Spieltag'!AJ22</f>
        <v>342</v>
      </c>
      <c r="AI22" s="29">
        <f>'31.Spieltag'!AK22</f>
        <v>15</v>
      </c>
      <c r="AJ22" s="24">
        <f t="shared" si="23"/>
        <v>387</v>
      </c>
      <c r="AK22" s="25">
        <f t="shared" si="12"/>
        <v>15</v>
      </c>
      <c r="AL22" s="1"/>
    </row>
    <row r="23" spans="1:38" ht="24.9" customHeight="1" thickBot="1">
      <c r="A23" s="29">
        <f t="shared" si="13"/>
        <v>18</v>
      </c>
      <c r="B23" s="21" t="s">
        <v>94</v>
      </c>
      <c r="C23" s="17"/>
      <c r="D23" s="18"/>
      <c r="E23" s="19" t="str">
        <f t="shared" si="14"/>
        <v>5</v>
      </c>
      <c r="F23" s="17"/>
      <c r="G23" s="18"/>
      <c r="H23" s="19" t="str">
        <f t="shared" si="15"/>
        <v>5</v>
      </c>
      <c r="I23" s="17"/>
      <c r="J23" s="18"/>
      <c r="K23" s="19" t="str">
        <f t="shared" si="16"/>
        <v>5</v>
      </c>
      <c r="L23" s="17"/>
      <c r="M23" s="18"/>
      <c r="N23" s="66" t="str">
        <f t="shared" si="17"/>
        <v>5</v>
      </c>
      <c r="O23" s="17"/>
      <c r="P23" s="18"/>
      <c r="Q23" s="19" t="str">
        <f t="shared" si="18"/>
        <v>5</v>
      </c>
      <c r="R23" s="17"/>
      <c r="S23" s="18"/>
      <c r="T23" s="19" t="str">
        <f t="shared" si="19"/>
        <v>5</v>
      </c>
      <c r="U23" s="17"/>
      <c r="V23" s="18"/>
      <c r="W23" s="66" t="str">
        <f t="shared" si="7"/>
        <v>5</v>
      </c>
      <c r="X23" s="17"/>
      <c r="Y23" s="18"/>
      <c r="Z23" s="19" t="str">
        <f t="shared" si="20"/>
        <v>5</v>
      </c>
      <c r="AA23" s="17"/>
      <c r="AB23" s="18"/>
      <c r="AC23" s="19" t="str">
        <f t="shared" si="21"/>
        <v>5</v>
      </c>
      <c r="AD23" s="28"/>
      <c r="AE23" s="26"/>
      <c r="AF23" s="19"/>
      <c r="AG23" s="21">
        <f t="shared" si="22"/>
        <v>45</v>
      </c>
      <c r="AH23" s="22">
        <f>'31.Spieltag'!AJ23</f>
        <v>275</v>
      </c>
      <c r="AI23" s="29">
        <f>'31.Spieltag'!AK23</f>
        <v>18</v>
      </c>
      <c r="AJ23" s="24">
        <f t="shared" si="23"/>
        <v>320</v>
      </c>
      <c r="AK23" s="25">
        <f t="shared" si="12"/>
        <v>18</v>
      </c>
      <c r="AL23" s="1"/>
    </row>
    <row r="24" spans="1:38" ht="24.9" customHeight="1" thickBot="1">
      <c r="A24" s="29">
        <f t="shared" si="13"/>
        <v>20</v>
      </c>
      <c r="B24" s="21" t="s">
        <v>92</v>
      </c>
      <c r="C24" s="17"/>
      <c r="D24" s="18"/>
      <c r="E24" s="19" t="str">
        <f t="shared" si="14"/>
        <v>5</v>
      </c>
      <c r="F24" s="17"/>
      <c r="G24" s="18"/>
      <c r="H24" s="19" t="str">
        <f t="shared" si="15"/>
        <v>5</v>
      </c>
      <c r="I24" s="17"/>
      <c r="J24" s="18"/>
      <c r="K24" s="19" t="str">
        <f t="shared" si="16"/>
        <v>5</v>
      </c>
      <c r="L24" s="17"/>
      <c r="M24" s="18"/>
      <c r="N24" s="66" t="str">
        <f t="shared" si="17"/>
        <v>5</v>
      </c>
      <c r="O24" s="17"/>
      <c r="P24" s="18"/>
      <c r="Q24" s="19" t="str">
        <f t="shared" si="18"/>
        <v>5</v>
      </c>
      <c r="R24" s="17"/>
      <c r="S24" s="18"/>
      <c r="T24" s="19" t="str">
        <f t="shared" si="19"/>
        <v>5</v>
      </c>
      <c r="U24" s="17"/>
      <c r="V24" s="18"/>
      <c r="W24" s="66" t="str">
        <f t="shared" si="7"/>
        <v>5</v>
      </c>
      <c r="X24" s="17"/>
      <c r="Y24" s="18"/>
      <c r="Z24" s="19" t="str">
        <f t="shared" si="20"/>
        <v>5</v>
      </c>
      <c r="AA24" s="17"/>
      <c r="AB24" s="18"/>
      <c r="AC24" s="19" t="str">
        <f t="shared" si="21"/>
        <v>5</v>
      </c>
      <c r="AD24" s="28"/>
      <c r="AE24" s="26"/>
      <c r="AF24" s="19"/>
      <c r="AG24" s="21">
        <f t="shared" si="22"/>
        <v>45</v>
      </c>
      <c r="AH24" s="22">
        <f>'31.Spieltag'!AJ24</f>
        <v>192</v>
      </c>
      <c r="AI24" s="29">
        <f>'31.Spieltag'!AK24</f>
        <v>20</v>
      </c>
      <c r="AJ24" s="24">
        <f t="shared" si="23"/>
        <v>237</v>
      </c>
      <c r="AK24" s="25">
        <f t="shared" si="12"/>
        <v>20</v>
      </c>
      <c r="AL24" s="1"/>
    </row>
    <row r="25" spans="1:38" ht="24.9" customHeight="1" thickBot="1">
      <c r="A25" s="29">
        <f t="shared" si="13"/>
        <v>8</v>
      </c>
      <c r="B25" s="21" t="s">
        <v>78</v>
      </c>
      <c r="C25" s="17"/>
      <c r="D25" s="18"/>
      <c r="E25" s="19" t="str">
        <f t="shared" si="14"/>
        <v>5</v>
      </c>
      <c r="F25" s="17"/>
      <c r="G25" s="18"/>
      <c r="H25" s="19" t="str">
        <f t="shared" si="15"/>
        <v>5</v>
      </c>
      <c r="I25" s="17"/>
      <c r="J25" s="18"/>
      <c r="K25" s="19" t="str">
        <f t="shared" si="16"/>
        <v>5</v>
      </c>
      <c r="L25" s="17"/>
      <c r="M25" s="18"/>
      <c r="N25" s="66" t="str">
        <f t="shared" si="17"/>
        <v>5</v>
      </c>
      <c r="O25" s="17"/>
      <c r="P25" s="18"/>
      <c r="Q25" s="19" t="str">
        <f t="shared" si="18"/>
        <v>5</v>
      </c>
      <c r="R25" s="17"/>
      <c r="S25" s="18"/>
      <c r="T25" s="19" t="str">
        <f t="shared" si="19"/>
        <v>5</v>
      </c>
      <c r="U25" s="17"/>
      <c r="V25" s="18"/>
      <c r="W25" s="66" t="str">
        <f t="shared" si="7"/>
        <v>5</v>
      </c>
      <c r="X25" s="17"/>
      <c r="Y25" s="18"/>
      <c r="Z25" s="19" t="str">
        <f t="shared" si="20"/>
        <v>5</v>
      </c>
      <c r="AA25" s="17"/>
      <c r="AB25" s="18"/>
      <c r="AC25" s="19" t="str">
        <f t="shared" si="21"/>
        <v>5</v>
      </c>
      <c r="AD25" s="28"/>
      <c r="AE25" s="26"/>
      <c r="AF25" s="19"/>
      <c r="AG25" s="21">
        <f t="shared" si="22"/>
        <v>45</v>
      </c>
      <c r="AH25" s="22">
        <f>'31.Spieltag'!AJ25</f>
        <v>389</v>
      </c>
      <c r="AI25" s="29">
        <f>'31.Spieltag'!AK25</f>
        <v>8</v>
      </c>
      <c r="AJ25" s="24">
        <f t="shared" si="23"/>
        <v>434</v>
      </c>
      <c r="AK25" s="25">
        <f t="shared" si="12"/>
        <v>8</v>
      </c>
      <c r="AL25" s="1"/>
    </row>
    <row r="26" spans="1:38" ht="28.2" customHeight="1" thickBot="1">
      <c r="A26" s="29">
        <f t="shared" si="13"/>
        <v>14</v>
      </c>
      <c r="B26" s="21" t="s">
        <v>82</v>
      </c>
      <c r="C26" s="17"/>
      <c r="D26" s="18"/>
      <c r="E26" s="19" t="str">
        <f t="shared" si="14"/>
        <v>5</v>
      </c>
      <c r="F26" s="17"/>
      <c r="G26" s="18"/>
      <c r="H26" s="19" t="str">
        <f t="shared" si="15"/>
        <v>5</v>
      </c>
      <c r="I26" s="17"/>
      <c r="J26" s="18"/>
      <c r="K26" s="19" t="str">
        <f t="shared" si="16"/>
        <v>5</v>
      </c>
      <c r="L26" s="17"/>
      <c r="M26" s="18"/>
      <c r="N26" s="66" t="str">
        <f t="shared" si="17"/>
        <v>5</v>
      </c>
      <c r="O26" s="17"/>
      <c r="P26" s="18"/>
      <c r="Q26" s="19" t="str">
        <f t="shared" si="18"/>
        <v>5</v>
      </c>
      <c r="R26" s="17"/>
      <c r="S26" s="18"/>
      <c r="T26" s="19" t="str">
        <f t="shared" si="19"/>
        <v>5</v>
      </c>
      <c r="U26" s="17"/>
      <c r="V26" s="18"/>
      <c r="W26" s="66" t="str">
        <f t="shared" si="7"/>
        <v>5</v>
      </c>
      <c r="X26" s="17"/>
      <c r="Y26" s="18"/>
      <c r="Z26" s="19" t="str">
        <f t="shared" si="20"/>
        <v>5</v>
      </c>
      <c r="AA26" s="17"/>
      <c r="AB26" s="18"/>
      <c r="AC26" s="19" t="str">
        <f t="shared" si="21"/>
        <v>5</v>
      </c>
      <c r="AD26" s="28"/>
      <c r="AE26" s="26"/>
      <c r="AF26" s="19"/>
      <c r="AG26" s="21">
        <f t="shared" ref="AG26" si="24">E26+H26+K26+N26+Q26+T26+W26+Z26+AC26+AF26</f>
        <v>45</v>
      </c>
      <c r="AH26" s="22">
        <f>'31.Spieltag'!AJ26</f>
        <v>353</v>
      </c>
      <c r="AI26" s="29">
        <f>'31.Spieltag'!AK26</f>
        <v>14</v>
      </c>
      <c r="AJ26" s="24">
        <f t="shared" ref="AJ26" si="25">AG26+AH26</f>
        <v>398</v>
      </c>
      <c r="AK26" s="25">
        <f t="shared" si="12"/>
        <v>14</v>
      </c>
      <c r="AL26" s="1"/>
    </row>
    <row r="27" spans="1:38" ht="28.2" customHeight="1" thickBot="1">
      <c r="A27" s="29">
        <f t="shared" ref="A27" si="26">AK27</f>
        <v>2</v>
      </c>
      <c r="B27" s="21" t="s">
        <v>73</v>
      </c>
      <c r="C27" s="17"/>
      <c r="D27" s="18"/>
      <c r="E27" s="19" t="str">
        <f t="shared" si="14"/>
        <v>5</v>
      </c>
      <c r="F27" s="17"/>
      <c r="G27" s="18"/>
      <c r="H27" s="19" t="str">
        <f t="shared" si="15"/>
        <v>5</v>
      </c>
      <c r="I27" s="17"/>
      <c r="J27" s="18"/>
      <c r="K27" s="19" t="str">
        <f t="shared" si="16"/>
        <v>5</v>
      </c>
      <c r="L27" s="17"/>
      <c r="M27" s="18"/>
      <c r="N27" s="66" t="str">
        <f t="shared" si="17"/>
        <v>5</v>
      </c>
      <c r="O27" s="17"/>
      <c r="P27" s="18"/>
      <c r="Q27" s="19" t="str">
        <f t="shared" si="18"/>
        <v>5</v>
      </c>
      <c r="R27" s="17"/>
      <c r="S27" s="18"/>
      <c r="T27" s="19" t="str">
        <f t="shared" si="19"/>
        <v>5</v>
      </c>
      <c r="U27" s="17"/>
      <c r="V27" s="18"/>
      <c r="W27" s="66" t="str">
        <f t="shared" si="7"/>
        <v>5</v>
      </c>
      <c r="X27" s="17"/>
      <c r="Y27" s="18"/>
      <c r="Z27" s="19" t="str">
        <f t="shared" si="20"/>
        <v>5</v>
      </c>
      <c r="AA27" s="17"/>
      <c r="AB27" s="18"/>
      <c r="AC27" s="19" t="str">
        <f t="shared" si="21"/>
        <v>5</v>
      </c>
      <c r="AD27" s="28"/>
      <c r="AE27" s="26"/>
      <c r="AF27" s="19"/>
      <c r="AG27" s="21">
        <f t="shared" ref="AG27" si="27">E27+H27+K27+N27+Q27+T27+W27+Z27+AC27+AF27</f>
        <v>45</v>
      </c>
      <c r="AH27" s="22">
        <f>'31.Spieltag'!AJ27</f>
        <v>425</v>
      </c>
      <c r="AI27" s="29">
        <f>'31.Spieltag'!AK27</f>
        <v>2</v>
      </c>
      <c r="AJ27" s="24">
        <f t="shared" ref="AJ27" si="28">AG27+AH27</f>
        <v>470</v>
      </c>
      <c r="AK27" s="25">
        <f t="shared" si="12"/>
        <v>2</v>
      </c>
      <c r="AL27" s="1"/>
    </row>
    <row r="28" spans="1:38" ht="28.2" customHeight="1">
      <c r="AL28" s="1"/>
    </row>
    <row r="29" spans="1:38" ht="28.2" customHeight="1">
      <c r="AL29" s="1"/>
    </row>
    <row r="30" spans="1:38" ht="28.2" customHeight="1">
      <c r="AL30" s="1"/>
    </row>
  </sheetData>
  <sortState xmlns:xlrd2="http://schemas.microsoft.com/office/spreadsheetml/2017/richdata2" ref="A8:AK25">
    <sortCondition ref="A8:A25"/>
  </sortState>
  <phoneticPr fontId="0" type="noConversion"/>
  <conditionalFormatting sqref="O5 D2:E2 C4:C5 F5:F6 I4:I5 U5:U6 R4:R5 X5:X6 L4:L5 AA4:AA6">
    <cfRule type="cellIs" dxfId="15" priority="18" operator="equal">
      <formula>"Schalke 04"</formula>
    </cfRule>
  </conditionalFormatting>
  <conditionalFormatting sqref="F4 C6 U4 AA4 I6 O6 O4 X4 L6 R6">
    <cfRule type="cellIs" dxfId="14" priority="12" operator="equal">
      <formula>"Schalke 04"</formula>
    </cfRule>
  </conditionalFormatting>
  <conditionalFormatting sqref="A27">
    <cfRule type="colorScale" priority="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27">
    <cfRule type="colorScale" priority="1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8:B27">
    <cfRule type="expression" dxfId="13" priority="7">
      <formula>($AG8&gt;40)</formula>
    </cfRule>
  </conditionalFormatting>
  <conditionalFormatting sqref="A31:A1048576 A1:A3 A5:A26">
    <cfRule type="colorScale" priority="67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6:AL10">
    <cfRule type="top10" dxfId="12" priority="680" rank="3"/>
  </conditionalFormatting>
  <conditionalFormatting sqref="AI8:AI26">
    <cfRule type="colorScale" priority="113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G1:AG1048576">
    <cfRule type="top10" dxfId="11" priority="1" rank="3"/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P30"/>
  <sheetViews>
    <sheetView workbookViewId="0">
      <selection activeCell="AG1" sqref="AG1:AG1048576"/>
    </sheetView>
  </sheetViews>
  <sheetFormatPr baseColWidth="10" defaultColWidth="11.44140625" defaultRowHeight="10.199999999999999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>
      <c r="AD1" s="68"/>
      <c r="AE1" s="69"/>
      <c r="AF1" s="69"/>
      <c r="AK1" s="32"/>
    </row>
    <row r="2" spans="1:42" ht="13.2">
      <c r="B2" s="16"/>
      <c r="AC2" s="73"/>
      <c r="AD2" s="68"/>
      <c r="AE2" s="70"/>
      <c r="AF2" s="70"/>
    </row>
    <row r="3" spans="1:42" ht="11.4">
      <c r="B3" s="16"/>
      <c r="AD3" s="67"/>
      <c r="AE3" s="69"/>
      <c r="AF3" s="69"/>
    </row>
    <row r="4" spans="1:42" ht="16.2" thickBot="1">
      <c r="A4" s="2" t="s">
        <v>54</v>
      </c>
      <c r="B4" s="16"/>
      <c r="C4" s="68" t="s">
        <v>58</v>
      </c>
      <c r="F4" s="68" t="s">
        <v>17</v>
      </c>
      <c r="I4" s="68" t="s">
        <v>59</v>
      </c>
      <c r="L4" s="68" t="s">
        <v>56</v>
      </c>
      <c r="O4" s="68" t="s">
        <v>71</v>
      </c>
      <c r="R4" s="68" t="s">
        <v>21</v>
      </c>
      <c r="U4" s="68" t="s">
        <v>67</v>
      </c>
      <c r="X4" s="68" t="s">
        <v>13</v>
      </c>
      <c r="AA4" s="68" t="s">
        <v>11</v>
      </c>
      <c r="AD4" s="67"/>
      <c r="AE4" s="71"/>
      <c r="AF4" s="71"/>
      <c r="AK4" s="45"/>
    </row>
    <row r="5" spans="1:42" ht="13.8" thickBot="1">
      <c r="B5" s="16"/>
      <c r="C5" s="72"/>
      <c r="F5" s="72"/>
      <c r="I5" s="72"/>
      <c r="L5" s="72"/>
      <c r="O5" s="72"/>
      <c r="R5" s="72"/>
      <c r="U5" s="72"/>
      <c r="X5" s="72"/>
      <c r="AA5" s="72"/>
      <c r="AD5" s="67"/>
      <c r="AE5" s="71"/>
      <c r="AF5" s="71"/>
      <c r="AG5" s="83" t="s">
        <v>22</v>
      </c>
      <c r="AH5" s="30"/>
      <c r="AI5" s="30"/>
      <c r="AJ5" s="31"/>
      <c r="AK5" s="45"/>
      <c r="AL5" s="1"/>
    </row>
    <row r="6" spans="1:42" ht="16.2" thickBot="1">
      <c r="C6" s="68" t="s">
        <v>12</v>
      </c>
      <c r="F6" s="68" t="s">
        <v>70</v>
      </c>
      <c r="I6" s="68" t="s">
        <v>16</v>
      </c>
      <c r="L6" s="68" t="s">
        <v>14</v>
      </c>
      <c r="O6" s="68" t="s">
        <v>18</v>
      </c>
      <c r="R6" s="68" t="s">
        <v>15</v>
      </c>
      <c r="U6" s="68" t="s">
        <v>69</v>
      </c>
      <c r="X6" s="68" t="s">
        <v>68</v>
      </c>
      <c r="AA6" s="68" t="s">
        <v>57</v>
      </c>
      <c r="AD6" s="67"/>
      <c r="AE6" s="67"/>
      <c r="AF6" s="67"/>
      <c r="AG6" s="84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>
      <c r="A7" s="8" t="s">
        <v>6</v>
      </c>
      <c r="B7" s="14" t="s">
        <v>7</v>
      </c>
      <c r="C7" s="76"/>
      <c r="D7" s="76"/>
      <c r="E7" s="77" t="s">
        <v>1</v>
      </c>
      <c r="F7" s="76"/>
      <c r="G7" s="76"/>
      <c r="H7" s="77" t="s">
        <v>1</v>
      </c>
      <c r="I7" s="76"/>
      <c r="J7" s="76"/>
      <c r="K7" s="77" t="s">
        <v>1</v>
      </c>
      <c r="L7" s="76"/>
      <c r="M7" s="76"/>
      <c r="N7" s="77" t="s">
        <v>1</v>
      </c>
      <c r="O7" s="76"/>
      <c r="P7" s="76"/>
      <c r="Q7" s="77" t="s">
        <v>1</v>
      </c>
      <c r="R7" s="76"/>
      <c r="S7" s="76"/>
      <c r="T7" s="77" t="s">
        <v>1</v>
      </c>
      <c r="U7" s="76"/>
      <c r="V7" s="76"/>
      <c r="W7" s="77" t="s">
        <v>1</v>
      </c>
      <c r="X7" s="76"/>
      <c r="Y7" s="76"/>
      <c r="Z7" s="77" t="s">
        <v>1</v>
      </c>
      <c r="AA7" s="76"/>
      <c r="AB7" s="76"/>
      <c r="AC7" s="77" t="s">
        <v>1</v>
      </c>
      <c r="AD7" s="78"/>
      <c r="AE7" s="78"/>
      <c r="AF7" s="79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65</v>
      </c>
      <c r="AM7" s="38"/>
      <c r="AN7" s="34"/>
      <c r="AO7" s="39" t="s">
        <v>19</v>
      </c>
    </row>
    <row r="8" spans="1:42" ht="24.9" customHeight="1" thickBot="1">
      <c r="A8" s="29">
        <f t="shared" ref="A8" si="0">AK8</f>
        <v>3</v>
      </c>
      <c r="B8" s="21" t="s">
        <v>85</v>
      </c>
      <c r="C8" s="17"/>
      <c r="D8" s="18"/>
      <c r="E8" s="19" t="str">
        <f t="shared" ref="E8" si="1">IF(OR(EXACT($C$7,C8)*(EXACT($D$7,D8)))=TRUE,$AO$9,IF(($D$7-$C$7=D8-C8),$AO$8,IF(OR(EXACT($C$7&gt;$D$7,C8&gt;D8)*EXACT($C$7=$D$7,C8=D8)*EXACT($C$7&lt;$D$7,C8&lt;D8)),$AO$7,0)))</f>
        <v>5</v>
      </c>
      <c r="F8" s="17"/>
      <c r="G8" s="18"/>
      <c r="H8" s="19" t="str">
        <f t="shared" ref="H8" si="2">IF(OR(EXACT($F$7,F8)*(EXACT($G$7,G8)))=TRUE,$AO$9,IF(($G$7-$F$7=G8-F8),$AO$8,IF(OR(EXACT($F$7&gt;$G$7,F8&gt;G8)*EXACT($F$7=$G$7,F8=G8)*EXACT($F$7&lt;$G$7,F8&lt;G8)),$AO$7,0)))</f>
        <v>5</v>
      </c>
      <c r="I8" s="17"/>
      <c r="J8" s="18"/>
      <c r="K8" s="19" t="str">
        <f t="shared" ref="K8" si="3">IF(OR(EXACT($I$7,I8)*(EXACT($J$7,J8)))=TRUE,$AO$9,IF(($J$7-$I$7=J8-I8),$AO$8,IF(OR(EXACT($I$7&gt;$J$7,I8&gt;J8)*EXACT($I$7=$J$7,I8=J8)*EXACT($I$7&lt;$J$7,I8&lt;J8)),$AO$7,0)))</f>
        <v>5</v>
      </c>
      <c r="L8" s="17"/>
      <c r="M8" s="18"/>
      <c r="N8" s="66" t="str">
        <f t="shared" ref="N8" si="4">IF(OR(EXACT($L$7,L8)*(EXACT($M$7,M8)))=TRUE,$AO$9,IF(($M$7-$L$7=M8-L8),$AO$8,IF(OR(EXACT($L$7&gt;$M$7,L8&gt;M8)*EXACT($L$7=$M$7,L8=M8)*EXACT($L$7&lt;$M$7,L8&lt;M8)),$AO$7,0)))</f>
        <v>5</v>
      </c>
      <c r="O8" s="17"/>
      <c r="P8" s="18"/>
      <c r="Q8" s="19" t="str">
        <f t="shared" ref="Q8" si="5">IF(OR(EXACT($O$7,O8)*(EXACT($P$7,P8)))=TRUE,$AO$9,IF(($P$7-$O$7=P8-O8),$AO$8,IF(OR(EXACT($O$7&gt;$P$7,O8&gt;P8)*EXACT($O$7=$P$7,O8=P8)*EXACT($O$7&lt;$P$7,O8&lt;P8)),$AO$7,0)))</f>
        <v>5</v>
      </c>
      <c r="R8" s="17"/>
      <c r="S8" s="18"/>
      <c r="T8" s="19" t="str">
        <f t="shared" ref="T8" si="6">IF(OR(EXACT($R$7,R8)*(EXACT($S$7,S8)))=TRUE,$AO$9,IF(($S$7-$R$7=S8-R8),$AO$8,IF(OR(EXACT($R$7&gt;$S$7,R8&gt;S8)*EXACT($R$7=$S$7,R8=S8)*EXACT($R$7&lt;$S$7,R8&lt;S8)),$AO$7,0)))</f>
        <v>5</v>
      </c>
      <c r="U8" s="17"/>
      <c r="V8" s="18"/>
      <c r="W8" s="66" t="str">
        <f t="shared" ref="W8:W27" si="7">IF(OR(EXACT($U$7,U8)*(EXACT($V$7,V8)))=TRUE,$AO$9,IF(($V$7-$U$7=V8-U8),$AO$8,IF(OR(EXACT($U$7&gt;$V$7,U8&gt;V8)*EXACT($U$7=$V$7,U8=V8)*EXACT($U$7&lt;$V$7,U8&lt;V8)),$AO$7,0)))</f>
        <v>5</v>
      </c>
      <c r="X8" s="17"/>
      <c r="Y8" s="18"/>
      <c r="Z8" s="19" t="str">
        <f t="shared" ref="Z8" si="8">IF(OR(EXACT($X$7,X8)*(EXACT($Y$7,Y8)))=TRUE,$AO$9,IF(($Y$7-$X$7=Y8-X8),$AO$8,IF(OR(EXACT($X$7&gt;$Y$7,X8&gt;Y8)*EXACT($X$7=$Y$7,X8=Y8)*EXACT($X$7&lt;$Y$7,X8&lt;Y8)),$AO$7,0)))</f>
        <v>5</v>
      </c>
      <c r="AA8" s="17"/>
      <c r="AB8" s="18"/>
      <c r="AC8" s="19" t="str">
        <f t="shared" ref="AC8" si="9">IF(OR(EXACT($AA$7,AA8)*(EXACT($AB$7,AB8)))=TRUE,$AO$9,IF(($AB$7-$AA$7=AB8-AA8),$AO$8,IF(OR(EXACT($AA$7&gt;$AB$7,AA8&gt;AB8)*EXACT($AA$7=$AB$7,AA8=AB8)*EXACT($AA$7&lt;$AB$7,AA8&lt;AB8)),$AO$7,0)))</f>
        <v>5</v>
      </c>
      <c r="AD8" s="20"/>
      <c r="AE8" s="18"/>
      <c r="AF8" s="19"/>
      <c r="AG8" s="21">
        <f t="shared" ref="AG8" si="10">E8+H8+K8+N8+Q8+T8+W8+Z8+AC8+AF8</f>
        <v>45</v>
      </c>
      <c r="AH8" s="22">
        <f>'32.Spieltag'!AJ8</f>
        <v>457</v>
      </c>
      <c r="AI8" s="29">
        <f>'32.Spieltag'!AK8</f>
        <v>3</v>
      </c>
      <c r="AJ8" s="24">
        <f t="shared" ref="AJ8" si="11">AG8+AH8</f>
        <v>502</v>
      </c>
      <c r="AK8" s="25">
        <f t="shared" ref="AK8:AK27" si="12">RANK(AJ8,$AJ$8:$AJ$27)</f>
        <v>3</v>
      </c>
      <c r="AL8" s="40" t="s">
        <v>66</v>
      </c>
      <c r="AM8" s="41"/>
      <c r="AN8" s="41"/>
      <c r="AO8" s="42" t="s">
        <v>2</v>
      </c>
    </row>
    <row r="9" spans="1:42" ht="24.9" customHeight="1" thickBot="1">
      <c r="A9" s="29">
        <f t="shared" ref="A9:A26" si="13">AK9</f>
        <v>17</v>
      </c>
      <c r="B9" s="21" t="s">
        <v>90</v>
      </c>
      <c r="C9" s="17"/>
      <c r="D9" s="18"/>
      <c r="E9" s="19" t="str">
        <f t="shared" ref="E9:E27" si="14">IF(OR(EXACT($C$7,C9)*(EXACT($D$7,D9)))=TRUE,$AO$9,IF(($D$7-$C$7=D9-C9),$AO$8,IF(OR(EXACT($C$7&gt;$D$7,C9&gt;D9)*EXACT($C$7=$D$7,C9=D9)*EXACT($C$7&lt;$D$7,C9&lt;D9)),$AO$7,0)))</f>
        <v>5</v>
      </c>
      <c r="F9" s="17"/>
      <c r="G9" s="18"/>
      <c r="H9" s="19" t="str">
        <f t="shared" ref="H9:H27" si="15">IF(OR(EXACT($F$7,F9)*(EXACT($G$7,G9)))=TRUE,$AO$9,IF(($G$7-$F$7=G9-F9),$AO$8,IF(OR(EXACT($F$7&gt;$G$7,F9&gt;G9)*EXACT($F$7=$G$7,F9=G9)*EXACT($F$7&lt;$G$7,F9&lt;G9)),$AO$7,0)))</f>
        <v>5</v>
      </c>
      <c r="I9" s="17"/>
      <c r="J9" s="18"/>
      <c r="K9" s="19" t="str">
        <f t="shared" ref="K9:K27" si="16">IF(OR(EXACT($I$7,I9)*(EXACT($J$7,J9)))=TRUE,$AO$9,IF(($J$7-$I$7=J9-I9),$AO$8,IF(OR(EXACT($I$7&gt;$J$7,I9&gt;J9)*EXACT($I$7=$J$7,I9=J9)*EXACT($I$7&lt;$J$7,I9&lt;J9)),$AO$7,0)))</f>
        <v>5</v>
      </c>
      <c r="L9" s="17"/>
      <c r="M9" s="18"/>
      <c r="N9" s="66" t="str">
        <f t="shared" ref="N9:N27" si="17">IF(OR(EXACT($L$7,L9)*(EXACT($M$7,M9)))=TRUE,$AO$9,IF(($M$7-$L$7=M9-L9),$AO$8,IF(OR(EXACT($L$7&gt;$M$7,L9&gt;M9)*EXACT($L$7=$M$7,L9=M9)*EXACT($L$7&lt;$M$7,L9&lt;M9)),$AO$7,0)))</f>
        <v>5</v>
      </c>
      <c r="O9" s="17"/>
      <c r="P9" s="18"/>
      <c r="Q9" s="19" t="str">
        <f t="shared" ref="Q9:Q27" si="18">IF(OR(EXACT($O$7,O9)*(EXACT($P$7,P9)))=TRUE,$AO$9,IF(($P$7-$O$7=P9-O9),$AO$8,IF(OR(EXACT($O$7&gt;$P$7,O9&gt;P9)*EXACT($O$7=$P$7,O9=P9)*EXACT($O$7&lt;$P$7,O9&lt;P9)),$AO$7,0)))</f>
        <v>5</v>
      </c>
      <c r="R9" s="17"/>
      <c r="S9" s="18"/>
      <c r="T9" s="19" t="str">
        <f t="shared" ref="T9:T27" si="19">IF(OR(EXACT($R$7,R9)*(EXACT($S$7,S9)))=TRUE,$AO$9,IF(($S$7-$R$7=S9-R9),$AO$8,IF(OR(EXACT($R$7&gt;$S$7,R9&gt;S9)*EXACT($R$7=$S$7,R9=S9)*EXACT($R$7&lt;$S$7,R9&lt;S9)),$AO$7,0)))</f>
        <v>5</v>
      </c>
      <c r="U9" s="17"/>
      <c r="V9" s="18"/>
      <c r="W9" s="66" t="str">
        <f t="shared" si="7"/>
        <v>5</v>
      </c>
      <c r="X9" s="17"/>
      <c r="Y9" s="18"/>
      <c r="Z9" s="19" t="str">
        <f t="shared" ref="Z9:Z27" si="20">IF(OR(EXACT($X$7,X9)*(EXACT($Y$7,Y9)))=TRUE,$AO$9,IF(($Y$7-$X$7=Y9-X9),$AO$8,IF(OR(EXACT($X$7&gt;$Y$7,X9&gt;Y9)*EXACT($X$7=$Y$7,X9=Y9)*EXACT($X$7&lt;$Y$7,X9&lt;Y9)),$AO$7,0)))</f>
        <v>5</v>
      </c>
      <c r="AA9" s="17"/>
      <c r="AB9" s="18"/>
      <c r="AC9" s="19" t="str">
        <f t="shared" ref="AC9:AC27" si="21">IF(OR(EXACT($AA$7,AA9)*(EXACT($AB$7,AB9)))=TRUE,$AO$9,IF(($AB$7-$AA$7=AB9-AA9),$AO$8,IF(OR(EXACT($AA$7&gt;$AB$7,AA9&gt;AB9)*EXACT($AA$7=$AB$7,AA9=AB9)*EXACT($AA$7&lt;$AB$7,AA9&lt;AB9)),$AO$7,0)))</f>
        <v>5</v>
      </c>
      <c r="AD9" s="28"/>
      <c r="AE9" s="26"/>
      <c r="AF9" s="19"/>
      <c r="AG9" s="21">
        <f t="shared" ref="AG9:AG25" si="22">E9+H9+K9+N9+Q9+T9+W9+Z9+AC9+AF9</f>
        <v>45</v>
      </c>
      <c r="AH9" s="22">
        <f>'32.Spieltag'!AJ9</f>
        <v>368</v>
      </c>
      <c r="AI9" s="29">
        <f>'32.Spieltag'!AK9</f>
        <v>17</v>
      </c>
      <c r="AJ9" s="24">
        <f t="shared" ref="AJ9:AJ25" si="23">AG9+AH9</f>
        <v>413</v>
      </c>
      <c r="AK9" s="25">
        <f t="shared" si="12"/>
        <v>17</v>
      </c>
      <c r="AL9" s="37" t="s">
        <v>23</v>
      </c>
      <c r="AM9" s="34"/>
      <c r="AN9" s="43"/>
      <c r="AO9" s="44" t="s">
        <v>20</v>
      </c>
    </row>
    <row r="10" spans="1:42" ht="24.9" customHeight="1" thickBot="1">
      <c r="A10" s="29">
        <f t="shared" si="13"/>
        <v>6</v>
      </c>
      <c r="B10" s="21" t="s">
        <v>95</v>
      </c>
      <c r="C10" s="17"/>
      <c r="D10" s="18"/>
      <c r="E10" s="19" t="str">
        <f t="shared" si="14"/>
        <v>5</v>
      </c>
      <c r="F10" s="17"/>
      <c r="G10" s="18"/>
      <c r="H10" s="19" t="str">
        <f t="shared" si="15"/>
        <v>5</v>
      </c>
      <c r="I10" s="17"/>
      <c r="J10" s="18"/>
      <c r="K10" s="19" t="str">
        <f t="shared" si="16"/>
        <v>5</v>
      </c>
      <c r="L10" s="17"/>
      <c r="M10" s="18"/>
      <c r="N10" s="66" t="str">
        <f t="shared" si="17"/>
        <v>5</v>
      </c>
      <c r="O10" s="17"/>
      <c r="P10" s="18"/>
      <c r="Q10" s="19" t="str">
        <f t="shared" si="18"/>
        <v>5</v>
      </c>
      <c r="R10" s="17"/>
      <c r="S10" s="18"/>
      <c r="T10" s="19" t="str">
        <f t="shared" si="19"/>
        <v>5</v>
      </c>
      <c r="U10" s="17"/>
      <c r="V10" s="18"/>
      <c r="W10" s="66" t="str">
        <f t="shared" si="7"/>
        <v>5</v>
      </c>
      <c r="X10" s="17"/>
      <c r="Y10" s="18"/>
      <c r="Z10" s="19" t="str">
        <f t="shared" si="20"/>
        <v>5</v>
      </c>
      <c r="AA10" s="17"/>
      <c r="AB10" s="18"/>
      <c r="AC10" s="19" t="str">
        <f t="shared" si="21"/>
        <v>5</v>
      </c>
      <c r="AD10" s="28"/>
      <c r="AE10" s="26"/>
      <c r="AF10" s="19"/>
      <c r="AG10" s="21">
        <f t="shared" si="22"/>
        <v>45</v>
      </c>
      <c r="AH10" s="22">
        <f>'32.Spieltag'!AJ10</f>
        <v>445</v>
      </c>
      <c r="AI10" s="29">
        <f>'32.Spieltag'!AK10</f>
        <v>6</v>
      </c>
      <c r="AJ10" s="24">
        <f t="shared" si="23"/>
        <v>490</v>
      </c>
      <c r="AK10" s="25">
        <f t="shared" si="12"/>
        <v>6</v>
      </c>
      <c r="AL10" s="80"/>
      <c r="AM10" s="81"/>
      <c r="AN10" s="81"/>
      <c r="AO10" s="82"/>
    </row>
    <row r="11" spans="1:42" ht="24.9" customHeight="1" thickBot="1">
      <c r="A11" s="29">
        <f t="shared" si="13"/>
        <v>10</v>
      </c>
      <c r="B11" s="21" t="s">
        <v>98</v>
      </c>
      <c r="C11" s="17"/>
      <c r="D11" s="18"/>
      <c r="E11" s="19" t="str">
        <f t="shared" si="14"/>
        <v>5</v>
      </c>
      <c r="F11" s="17"/>
      <c r="G11" s="18"/>
      <c r="H11" s="19" t="str">
        <f t="shared" si="15"/>
        <v>5</v>
      </c>
      <c r="I11" s="17"/>
      <c r="J11" s="18"/>
      <c r="K11" s="19" t="str">
        <f t="shared" si="16"/>
        <v>5</v>
      </c>
      <c r="L11" s="17"/>
      <c r="M11" s="18"/>
      <c r="N11" s="66" t="str">
        <f t="shared" si="17"/>
        <v>5</v>
      </c>
      <c r="O11" s="17"/>
      <c r="P11" s="18"/>
      <c r="Q11" s="19" t="str">
        <f t="shared" si="18"/>
        <v>5</v>
      </c>
      <c r="R11" s="17"/>
      <c r="S11" s="18"/>
      <c r="T11" s="19" t="str">
        <f t="shared" si="19"/>
        <v>5</v>
      </c>
      <c r="U11" s="17"/>
      <c r="V11" s="18"/>
      <c r="W11" s="66" t="str">
        <f t="shared" si="7"/>
        <v>5</v>
      </c>
      <c r="X11" s="17"/>
      <c r="Y11" s="18"/>
      <c r="Z11" s="19" t="str">
        <f t="shared" si="20"/>
        <v>5</v>
      </c>
      <c r="AA11" s="17"/>
      <c r="AB11" s="18"/>
      <c r="AC11" s="19" t="str">
        <f t="shared" si="21"/>
        <v>5</v>
      </c>
      <c r="AD11" s="28"/>
      <c r="AE11" s="26"/>
      <c r="AF11" s="19"/>
      <c r="AG11" s="21">
        <f t="shared" si="22"/>
        <v>45</v>
      </c>
      <c r="AH11" s="22">
        <f>'32.Spieltag'!AJ11</f>
        <v>413</v>
      </c>
      <c r="AI11" s="29">
        <f>'32.Spieltag'!AK11</f>
        <v>10</v>
      </c>
      <c r="AJ11" s="24">
        <f t="shared" si="23"/>
        <v>458</v>
      </c>
      <c r="AK11" s="25">
        <f t="shared" si="12"/>
        <v>10</v>
      </c>
      <c r="AL11" s="1"/>
      <c r="AP11" s="67"/>
    </row>
    <row r="12" spans="1:42" ht="24.9" customHeight="1" thickBot="1">
      <c r="A12" s="29">
        <f t="shared" si="13"/>
        <v>4</v>
      </c>
      <c r="B12" s="21" t="s">
        <v>88</v>
      </c>
      <c r="C12" s="17"/>
      <c r="D12" s="18"/>
      <c r="E12" s="19" t="str">
        <f t="shared" si="14"/>
        <v>5</v>
      </c>
      <c r="F12" s="17"/>
      <c r="G12" s="18"/>
      <c r="H12" s="19" t="str">
        <f t="shared" si="15"/>
        <v>5</v>
      </c>
      <c r="I12" s="17"/>
      <c r="J12" s="18"/>
      <c r="K12" s="19" t="str">
        <f t="shared" si="16"/>
        <v>5</v>
      </c>
      <c r="L12" s="17"/>
      <c r="M12" s="18"/>
      <c r="N12" s="66" t="str">
        <f t="shared" si="17"/>
        <v>5</v>
      </c>
      <c r="O12" s="17"/>
      <c r="P12" s="18"/>
      <c r="Q12" s="19" t="str">
        <f t="shared" si="18"/>
        <v>5</v>
      </c>
      <c r="R12" s="17"/>
      <c r="S12" s="18"/>
      <c r="T12" s="19" t="str">
        <f t="shared" si="19"/>
        <v>5</v>
      </c>
      <c r="U12" s="17"/>
      <c r="V12" s="18"/>
      <c r="W12" s="66" t="str">
        <f t="shared" si="7"/>
        <v>5</v>
      </c>
      <c r="X12" s="17"/>
      <c r="Y12" s="18"/>
      <c r="Z12" s="19" t="str">
        <f t="shared" si="20"/>
        <v>5</v>
      </c>
      <c r="AA12" s="17"/>
      <c r="AB12" s="18"/>
      <c r="AC12" s="19" t="str">
        <f t="shared" si="21"/>
        <v>5</v>
      </c>
      <c r="AD12" s="28"/>
      <c r="AE12" s="26"/>
      <c r="AF12" s="19"/>
      <c r="AG12" s="21">
        <f t="shared" si="22"/>
        <v>45</v>
      </c>
      <c r="AH12" s="22">
        <f>'32.Spieltag'!AJ12</f>
        <v>456</v>
      </c>
      <c r="AI12" s="29">
        <f>'32.Spieltag'!AK12</f>
        <v>4</v>
      </c>
      <c r="AJ12" s="24">
        <f t="shared" si="23"/>
        <v>501</v>
      </c>
      <c r="AK12" s="25">
        <f t="shared" si="12"/>
        <v>4</v>
      </c>
      <c r="AL12" s="1"/>
    </row>
    <row r="13" spans="1:42" ht="24.9" customHeight="1" thickBot="1">
      <c r="A13" s="29">
        <f t="shared" si="13"/>
        <v>9</v>
      </c>
      <c r="B13" s="21" t="s">
        <v>75</v>
      </c>
      <c r="C13" s="17"/>
      <c r="D13" s="18"/>
      <c r="E13" s="19" t="str">
        <f t="shared" si="14"/>
        <v>5</v>
      </c>
      <c r="F13" s="17"/>
      <c r="G13" s="18"/>
      <c r="H13" s="19" t="str">
        <f t="shared" si="15"/>
        <v>5</v>
      </c>
      <c r="I13" s="17"/>
      <c r="J13" s="18"/>
      <c r="K13" s="19" t="str">
        <f t="shared" si="16"/>
        <v>5</v>
      </c>
      <c r="L13" s="17"/>
      <c r="M13" s="18"/>
      <c r="N13" s="66" t="str">
        <f t="shared" si="17"/>
        <v>5</v>
      </c>
      <c r="O13" s="17"/>
      <c r="P13" s="18"/>
      <c r="Q13" s="19" t="str">
        <f t="shared" si="18"/>
        <v>5</v>
      </c>
      <c r="R13" s="17"/>
      <c r="S13" s="18"/>
      <c r="T13" s="19" t="str">
        <f t="shared" si="19"/>
        <v>5</v>
      </c>
      <c r="U13" s="17"/>
      <c r="V13" s="18"/>
      <c r="W13" s="66" t="str">
        <f t="shared" si="7"/>
        <v>5</v>
      </c>
      <c r="X13" s="17"/>
      <c r="Y13" s="18"/>
      <c r="Z13" s="19" t="str">
        <f t="shared" si="20"/>
        <v>5</v>
      </c>
      <c r="AA13" s="17"/>
      <c r="AB13" s="18"/>
      <c r="AC13" s="19" t="str">
        <f t="shared" si="21"/>
        <v>5</v>
      </c>
      <c r="AD13" s="27"/>
      <c r="AE13" s="26"/>
      <c r="AF13" s="19"/>
      <c r="AG13" s="21">
        <f t="shared" si="22"/>
        <v>45</v>
      </c>
      <c r="AH13" s="22">
        <f>'32.Spieltag'!AJ13</f>
        <v>432</v>
      </c>
      <c r="AI13" s="29">
        <f>'32.Spieltag'!AK13</f>
        <v>9</v>
      </c>
      <c r="AJ13" s="24">
        <f t="shared" si="23"/>
        <v>477</v>
      </c>
      <c r="AK13" s="25">
        <f t="shared" si="12"/>
        <v>9</v>
      </c>
      <c r="AL13" s="1"/>
    </row>
    <row r="14" spans="1:42" ht="24.9" customHeight="1" thickBot="1">
      <c r="A14" s="29">
        <f t="shared" si="13"/>
        <v>5</v>
      </c>
      <c r="B14" s="21" t="s">
        <v>93</v>
      </c>
      <c r="C14" s="17"/>
      <c r="D14" s="18"/>
      <c r="E14" s="19" t="str">
        <f t="shared" si="14"/>
        <v>5</v>
      </c>
      <c r="F14" s="17"/>
      <c r="G14" s="18"/>
      <c r="H14" s="19" t="str">
        <f t="shared" si="15"/>
        <v>5</v>
      </c>
      <c r="I14" s="17"/>
      <c r="J14" s="18"/>
      <c r="K14" s="19" t="str">
        <f t="shared" si="16"/>
        <v>5</v>
      </c>
      <c r="L14" s="17"/>
      <c r="M14" s="18"/>
      <c r="N14" s="66" t="str">
        <f t="shared" si="17"/>
        <v>5</v>
      </c>
      <c r="O14" s="17"/>
      <c r="P14" s="18"/>
      <c r="Q14" s="19" t="str">
        <f t="shared" si="18"/>
        <v>5</v>
      </c>
      <c r="R14" s="17"/>
      <c r="S14" s="18"/>
      <c r="T14" s="19" t="str">
        <f t="shared" si="19"/>
        <v>5</v>
      </c>
      <c r="U14" s="17"/>
      <c r="V14" s="18"/>
      <c r="W14" s="66" t="str">
        <f t="shared" si="7"/>
        <v>5</v>
      </c>
      <c r="X14" s="17"/>
      <c r="Y14" s="18"/>
      <c r="Z14" s="19" t="str">
        <f t="shared" si="20"/>
        <v>5</v>
      </c>
      <c r="AA14" s="17"/>
      <c r="AB14" s="18"/>
      <c r="AC14" s="19" t="str">
        <f t="shared" si="21"/>
        <v>5</v>
      </c>
      <c r="AD14" s="28"/>
      <c r="AE14" s="26"/>
      <c r="AF14" s="19"/>
      <c r="AG14" s="21">
        <f t="shared" si="22"/>
        <v>45</v>
      </c>
      <c r="AH14" s="22">
        <f>'32.Spieltag'!AJ14</f>
        <v>447</v>
      </c>
      <c r="AI14" s="29">
        <f>'32.Spieltag'!AK14</f>
        <v>5</v>
      </c>
      <c r="AJ14" s="24">
        <f t="shared" si="23"/>
        <v>492</v>
      </c>
      <c r="AK14" s="25">
        <f t="shared" si="12"/>
        <v>5</v>
      </c>
      <c r="AL14" s="1"/>
    </row>
    <row r="15" spans="1:42" ht="24.9" customHeight="1" thickBot="1">
      <c r="A15" s="29">
        <f t="shared" si="13"/>
        <v>13</v>
      </c>
      <c r="B15" s="21" t="s">
        <v>81</v>
      </c>
      <c r="C15" s="17"/>
      <c r="D15" s="18"/>
      <c r="E15" s="19" t="str">
        <f t="shared" si="14"/>
        <v>5</v>
      </c>
      <c r="F15" s="17"/>
      <c r="G15" s="18"/>
      <c r="H15" s="19" t="str">
        <f t="shared" si="15"/>
        <v>5</v>
      </c>
      <c r="I15" s="17"/>
      <c r="J15" s="18"/>
      <c r="K15" s="19" t="str">
        <f t="shared" si="16"/>
        <v>5</v>
      </c>
      <c r="L15" s="17"/>
      <c r="M15" s="18"/>
      <c r="N15" s="66" t="str">
        <f t="shared" si="17"/>
        <v>5</v>
      </c>
      <c r="O15" s="17"/>
      <c r="P15" s="18"/>
      <c r="Q15" s="19" t="str">
        <f t="shared" si="18"/>
        <v>5</v>
      </c>
      <c r="R15" s="17"/>
      <c r="S15" s="18"/>
      <c r="T15" s="19" t="str">
        <f t="shared" si="19"/>
        <v>5</v>
      </c>
      <c r="U15" s="17"/>
      <c r="V15" s="18"/>
      <c r="W15" s="66" t="str">
        <f t="shared" si="7"/>
        <v>5</v>
      </c>
      <c r="X15" s="17"/>
      <c r="Y15" s="18"/>
      <c r="Z15" s="19" t="str">
        <f t="shared" si="20"/>
        <v>5</v>
      </c>
      <c r="AA15" s="17"/>
      <c r="AB15" s="18"/>
      <c r="AC15" s="19" t="str">
        <f t="shared" si="21"/>
        <v>5</v>
      </c>
      <c r="AD15" s="28"/>
      <c r="AE15" s="26"/>
      <c r="AF15" s="19"/>
      <c r="AG15" s="21">
        <f t="shared" si="22"/>
        <v>45</v>
      </c>
      <c r="AH15" s="22">
        <f>'32.Spieltag'!AJ15</f>
        <v>409</v>
      </c>
      <c r="AI15" s="29">
        <f>'32.Spieltag'!AK15</f>
        <v>13</v>
      </c>
      <c r="AJ15" s="24">
        <f t="shared" si="23"/>
        <v>454</v>
      </c>
      <c r="AK15" s="25">
        <f t="shared" si="12"/>
        <v>13</v>
      </c>
      <c r="AL15" s="1"/>
    </row>
    <row r="16" spans="1:42" ht="24.9" customHeight="1" thickBot="1">
      <c r="A16" s="29">
        <f t="shared" si="13"/>
        <v>1</v>
      </c>
      <c r="B16" s="21" t="s">
        <v>87</v>
      </c>
      <c r="C16" s="17"/>
      <c r="D16" s="18"/>
      <c r="E16" s="19" t="str">
        <f t="shared" si="14"/>
        <v>5</v>
      </c>
      <c r="F16" s="17"/>
      <c r="G16" s="18"/>
      <c r="H16" s="19" t="str">
        <f t="shared" si="15"/>
        <v>5</v>
      </c>
      <c r="I16" s="17"/>
      <c r="J16" s="18"/>
      <c r="K16" s="19" t="str">
        <f t="shared" si="16"/>
        <v>5</v>
      </c>
      <c r="L16" s="17"/>
      <c r="M16" s="18"/>
      <c r="N16" s="66" t="str">
        <f t="shared" si="17"/>
        <v>5</v>
      </c>
      <c r="O16" s="17"/>
      <c r="P16" s="18"/>
      <c r="Q16" s="19" t="str">
        <f t="shared" si="18"/>
        <v>5</v>
      </c>
      <c r="R16" s="17"/>
      <c r="S16" s="18"/>
      <c r="T16" s="19" t="str">
        <f t="shared" si="19"/>
        <v>5</v>
      </c>
      <c r="U16" s="17"/>
      <c r="V16" s="18"/>
      <c r="W16" s="66" t="str">
        <f t="shared" si="7"/>
        <v>5</v>
      </c>
      <c r="X16" s="17"/>
      <c r="Y16" s="18"/>
      <c r="Z16" s="19" t="str">
        <f t="shared" si="20"/>
        <v>5</v>
      </c>
      <c r="AA16" s="17"/>
      <c r="AB16" s="18"/>
      <c r="AC16" s="19" t="str">
        <f t="shared" si="21"/>
        <v>5</v>
      </c>
      <c r="AD16" s="28"/>
      <c r="AE16" s="26"/>
      <c r="AF16" s="19"/>
      <c r="AG16" s="21">
        <f t="shared" si="22"/>
        <v>45</v>
      </c>
      <c r="AH16" s="22">
        <f>'32.Spieltag'!AJ16</f>
        <v>473</v>
      </c>
      <c r="AI16" s="29">
        <f>'32.Spieltag'!AK16</f>
        <v>1</v>
      </c>
      <c r="AJ16" s="24">
        <f t="shared" si="23"/>
        <v>518</v>
      </c>
      <c r="AK16" s="25">
        <f t="shared" si="12"/>
        <v>1</v>
      </c>
      <c r="AL16" s="1"/>
    </row>
    <row r="17" spans="1:38" ht="24.9" customHeight="1" thickBot="1">
      <c r="A17" s="29">
        <f t="shared" si="13"/>
        <v>16</v>
      </c>
      <c r="B17" s="21" t="s">
        <v>80</v>
      </c>
      <c r="C17" s="17"/>
      <c r="D17" s="18"/>
      <c r="E17" s="19" t="str">
        <f t="shared" si="14"/>
        <v>5</v>
      </c>
      <c r="F17" s="17"/>
      <c r="G17" s="18"/>
      <c r="H17" s="19" t="str">
        <f t="shared" si="15"/>
        <v>5</v>
      </c>
      <c r="I17" s="17"/>
      <c r="J17" s="18"/>
      <c r="K17" s="19" t="str">
        <f t="shared" si="16"/>
        <v>5</v>
      </c>
      <c r="L17" s="17"/>
      <c r="M17" s="18"/>
      <c r="N17" s="66" t="str">
        <f t="shared" si="17"/>
        <v>5</v>
      </c>
      <c r="O17" s="17"/>
      <c r="P17" s="18"/>
      <c r="Q17" s="19" t="str">
        <f t="shared" si="18"/>
        <v>5</v>
      </c>
      <c r="R17" s="17"/>
      <c r="S17" s="18"/>
      <c r="T17" s="19" t="str">
        <f t="shared" si="19"/>
        <v>5</v>
      </c>
      <c r="U17" s="17"/>
      <c r="V17" s="18"/>
      <c r="W17" s="66" t="str">
        <f t="shared" si="7"/>
        <v>5</v>
      </c>
      <c r="X17" s="17"/>
      <c r="Y17" s="18"/>
      <c r="Z17" s="19" t="str">
        <f t="shared" si="20"/>
        <v>5</v>
      </c>
      <c r="AA17" s="17"/>
      <c r="AB17" s="18"/>
      <c r="AC17" s="19" t="str">
        <f t="shared" si="21"/>
        <v>5</v>
      </c>
      <c r="AD17" s="28"/>
      <c r="AE17" s="26"/>
      <c r="AF17" s="19"/>
      <c r="AG17" s="21">
        <f t="shared" si="22"/>
        <v>45</v>
      </c>
      <c r="AH17" s="22">
        <f>'32.Spieltag'!AJ17</f>
        <v>374</v>
      </c>
      <c r="AI17" s="29">
        <f>'32.Spieltag'!AK17</f>
        <v>16</v>
      </c>
      <c r="AJ17" s="24">
        <f t="shared" si="23"/>
        <v>419</v>
      </c>
      <c r="AK17" s="25">
        <f t="shared" si="12"/>
        <v>16</v>
      </c>
      <c r="AL17" s="1"/>
    </row>
    <row r="18" spans="1:38" ht="24.9" customHeight="1" thickBot="1">
      <c r="A18" s="29">
        <f t="shared" si="13"/>
        <v>19</v>
      </c>
      <c r="B18" s="21" t="s">
        <v>84</v>
      </c>
      <c r="C18" s="17"/>
      <c r="D18" s="18"/>
      <c r="E18" s="19" t="str">
        <f t="shared" si="14"/>
        <v>5</v>
      </c>
      <c r="F18" s="17"/>
      <c r="G18" s="18"/>
      <c r="H18" s="19" t="str">
        <f t="shared" si="15"/>
        <v>5</v>
      </c>
      <c r="I18" s="17"/>
      <c r="J18" s="18"/>
      <c r="K18" s="19" t="str">
        <f t="shared" si="16"/>
        <v>5</v>
      </c>
      <c r="L18" s="17"/>
      <c r="M18" s="18"/>
      <c r="N18" s="66" t="str">
        <f t="shared" si="17"/>
        <v>5</v>
      </c>
      <c r="O18" s="17"/>
      <c r="P18" s="18"/>
      <c r="Q18" s="19" t="str">
        <f t="shared" si="18"/>
        <v>5</v>
      </c>
      <c r="R18" s="17"/>
      <c r="S18" s="18"/>
      <c r="T18" s="19" t="str">
        <f t="shared" si="19"/>
        <v>5</v>
      </c>
      <c r="U18" s="17"/>
      <c r="V18" s="18"/>
      <c r="W18" s="66" t="str">
        <f t="shared" si="7"/>
        <v>5</v>
      </c>
      <c r="X18" s="17"/>
      <c r="Y18" s="18"/>
      <c r="Z18" s="19" t="str">
        <f t="shared" si="20"/>
        <v>5</v>
      </c>
      <c r="AA18" s="17"/>
      <c r="AB18" s="18"/>
      <c r="AC18" s="19" t="str">
        <f t="shared" si="21"/>
        <v>5</v>
      </c>
      <c r="AD18" s="28"/>
      <c r="AE18" s="26"/>
      <c r="AF18" s="19"/>
      <c r="AG18" s="21">
        <f t="shared" si="22"/>
        <v>45</v>
      </c>
      <c r="AH18" s="22">
        <f>'32.Spieltag'!AJ18</f>
        <v>278</v>
      </c>
      <c r="AI18" s="29">
        <f>'32.Spieltag'!AK18</f>
        <v>19</v>
      </c>
      <c r="AJ18" s="24">
        <f t="shared" si="23"/>
        <v>323</v>
      </c>
      <c r="AK18" s="25">
        <f t="shared" si="12"/>
        <v>19</v>
      </c>
      <c r="AL18" s="1"/>
    </row>
    <row r="19" spans="1:38" ht="24.9" customHeight="1" thickBot="1">
      <c r="A19" s="29">
        <f t="shared" si="13"/>
        <v>11</v>
      </c>
      <c r="B19" s="21" t="s">
        <v>89</v>
      </c>
      <c r="C19" s="17"/>
      <c r="D19" s="18"/>
      <c r="E19" s="19" t="str">
        <f t="shared" si="14"/>
        <v>5</v>
      </c>
      <c r="F19" s="17"/>
      <c r="G19" s="18"/>
      <c r="H19" s="19" t="str">
        <f t="shared" si="15"/>
        <v>5</v>
      </c>
      <c r="I19" s="17"/>
      <c r="J19" s="18"/>
      <c r="K19" s="19" t="str">
        <f t="shared" si="16"/>
        <v>5</v>
      </c>
      <c r="L19" s="17"/>
      <c r="M19" s="18"/>
      <c r="N19" s="66" t="str">
        <f t="shared" si="17"/>
        <v>5</v>
      </c>
      <c r="O19" s="17"/>
      <c r="P19" s="18"/>
      <c r="Q19" s="19" t="str">
        <f t="shared" si="18"/>
        <v>5</v>
      </c>
      <c r="R19" s="17"/>
      <c r="S19" s="18"/>
      <c r="T19" s="19" t="str">
        <f t="shared" si="19"/>
        <v>5</v>
      </c>
      <c r="U19" s="17"/>
      <c r="V19" s="18"/>
      <c r="W19" s="66" t="str">
        <f t="shared" si="7"/>
        <v>5</v>
      </c>
      <c r="X19" s="17"/>
      <c r="Y19" s="18"/>
      <c r="Z19" s="19" t="str">
        <f t="shared" si="20"/>
        <v>5</v>
      </c>
      <c r="AA19" s="17"/>
      <c r="AB19" s="18"/>
      <c r="AC19" s="19" t="str">
        <f t="shared" si="21"/>
        <v>5</v>
      </c>
      <c r="AD19" s="28"/>
      <c r="AE19" s="26"/>
      <c r="AF19" s="19"/>
      <c r="AG19" s="21">
        <f t="shared" si="22"/>
        <v>45</v>
      </c>
      <c r="AH19" s="22">
        <f>'32.Spieltag'!AJ19</f>
        <v>411</v>
      </c>
      <c r="AI19" s="29">
        <f>'32.Spieltag'!AK19</f>
        <v>11</v>
      </c>
      <c r="AJ19" s="24">
        <f t="shared" si="23"/>
        <v>456</v>
      </c>
      <c r="AK19" s="25">
        <f t="shared" si="12"/>
        <v>11</v>
      </c>
      <c r="AL19" s="1"/>
    </row>
    <row r="20" spans="1:38" ht="24.9" customHeight="1" thickBot="1">
      <c r="A20" s="29">
        <f t="shared" si="13"/>
        <v>11</v>
      </c>
      <c r="B20" s="21" t="s">
        <v>83</v>
      </c>
      <c r="C20" s="17"/>
      <c r="D20" s="18"/>
      <c r="E20" s="19" t="str">
        <f t="shared" si="14"/>
        <v>5</v>
      </c>
      <c r="F20" s="17"/>
      <c r="G20" s="18"/>
      <c r="H20" s="19" t="str">
        <f t="shared" si="15"/>
        <v>5</v>
      </c>
      <c r="I20" s="17"/>
      <c r="J20" s="18"/>
      <c r="K20" s="19" t="str">
        <f t="shared" si="16"/>
        <v>5</v>
      </c>
      <c r="L20" s="17"/>
      <c r="M20" s="18"/>
      <c r="N20" s="66" t="str">
        <f t="shared" si="17"/>
        <v>5</v>
      </c>
      <c r="O20" s="17"/>
      <c r="P20" s="18"/>
      <c r="Q20" s="19" t="str">
        <f t="shared" si="18"/>
        <v>5</v>
      </c>
      <c r="R20" s="17"/>
      <c r="S20" s="18"/>
      <c r="T20" s="19" t="str">
        <f t="shared" si="19"/>
        <v>5</v>
      </c>
      <c r="U20" s="17"/>
      <c r="V20" s="18"/>
      <c r="W20" s="66" t="str">
        <f t="shared" si="7"/>
        <v>5</v>
      </c>
      <c r="X20" s="17"/>
      <c r="Y20" s="18"/>
      <c r="Z20" s="19" t="str">
        <f t="shared" si="20"/>
        <v>5</v>
      </c>
      <c r="AA20" s="17"/>
      <c r="AB20" s="18"/>
      <c r="AC20" s="19" t="str">
        <f t="shared" si="21"/>
        <v>5</v>
      </c>
      <c r="AD20" s="28"/>
      <c r="AE20" s="26"/>
      <c r="AF20" s="19"/>
      <c r="AG20" s="21">
        <f t="shared" si="22"/>
        <v>45</v>
      </c>
      <c r="AH20" s="22">
        <f>'32.Spieltag'!AJ20</f>
        <v>411</v>
      </c>
      <c r="AI20" s="29">
        <f>'32.Spieltag'!AK20</f>
        <v>11</v>
      </c>
      <c r="AJ20" s="24">
        <f t="shared" si="23"/>
        <v>456</v>
      </c>
      <c r="AK20" s="25">
        <f t="shared" si="12"/>
        <v>11</v>
      </c>
      <c r="AL20" s="1"/>
    </row>
    <row r="21" spans="1:38" ht="24.9" customHeight="1" thickBot="1">
      <c r="A21" s="29">
        <f t="shared" si="13"/>
        <v>7</v>
      </c>
      <c r="B21" s="21" t="s">
        <v>86</v>
      </c>
      <c r="C21" s="17"/>
      <c r="D21" s="18"/>
      <c r="E21" s="19" t="str">
        <f t="shared" si="14"/>
        <v>5</v>
      </c>
      <c r="F21" s="17"/>
      <c r="G21" s="18"/>
      <c r="H21" s="19" t="str">
        <f t="shared" si="15"/>
        <v>5</v>
      </c>
      <c r="I21" s="17"/>
      <c r="J21" s="18"/>
      <c r="K21" s="19" t="str">
        <f t="shared" si="16"/>
        <v>5</v>
      </c>
      <c r="L21" s="17"/>
      <c r="M21" s="18"/>
      <c r="N21" s="66" t="str">
        <f t="shared" si="17"/>
        <v>5</v>
      </c>
      <c r="O21" s="17"/>
      <c r="P21" s="18"/>
      <c r="Q21" s="19" t="str">
        <f t="shared" si="18"/>
        <v>5</v>
      </c>
      <c r="R21" s="17"/>
      <c r="S21" s="18"/>
      <c r="T21" s="19" t="str">
        <f t="shared" si="19"/>
        <v>5</v>
      </c>
      <c r="U21" s="17"/>
      <c r="V21" s="18"/>
      <c r="W21" s="66" t="str">
        <f t="shared" si="7"/>
        <v>5</v>
      </c>
      <c r="X21" s="17"/>
      <c r="Y21" s="18"/>
      <c r="Z21" s="19" t="str">
        <f t="shared" si="20"/>
        <v>5</v>
      </c>
      <c r="AA21" s="17"/>
      <c r="AB21" s="18"/>
      <c r="AC21" s="19" t="str">
        <f t="shared" si="21"/>
        <v>5</v>
      </c>
      <c r="AD21" s="28"/>
      <c r="AE21" s="26"/>
      <c r="AF21" s="19"/>
      <c r="AG21" s="21">
        <f t="shared" si="22"/>
        <v>45</v>
      </c>
      <c r="AH21" s="22">
        <f>'32.Spieltag'!AJ21</f>
        <v>443</v>
      </c>
      <c r="AI21" s="29">
        <f>'32.Spieltag'!AK21</f>
        <v>7</v>
      </c>
      <c r="AJ21" s="24">
        <f t="shared" si="23"/>
        <v>488</v>
      </c>
      <c r="AK21" s="25">
        <f t="shared" si="12"/>
        <v>7</v>
      </c>
      <c r="AL21" s="1"/>
    </row>
    <row r="22" spans="1:38" ht="24.9" customHeight="1" thickBot="1">
      <c r="A22" s="29">
        <f t="shared" si="13"/>
        <v>15</v>
      </c>
      <c r="B22" s="21" t="s">
        <v>96</v>
      </c>
      <c r="C22" s="17"/>
      <c r="D22" s="18"/>
      <c r="E22" s="19" t="str">
        <f t="shared" si="14"/>
        <v>5</v>
      </c>
      <c r="F22" s="17"/>
      <c r="G22" s="18"/>
      <c r="H22" s="19" t="str">
        <f t="shared" si="15"/>
        <v>5</v>
      </c>
      <c r="I22" s="17"/>
      <c r="J22" s="18"/>
      <c r="K22" s="19" t="str">
        <f t="shared" si="16"/>
        <v>5</v>
      </c>
      <c r="L22" s="17"/>
      <c r="M22" s="18"/>
      <c r="N22" s="66" t="str">
        <f t="shared" si="17"/>
        <v>5</v>
      </c>
      <c r="O22" s="17"/>
      <c r="P22" s="18"/>
      <c r="Q22" s="19" t="str">
        <f t="shared" si="18"/>
        <v>5</v>
      </c>
      <c r="R22" s="17"/>
      <c r="S22" s="18"/>
      <c r="T22" s="19" t="str">
        <f t="shared" si="19"/>
        <v>5</v>
      </c>
      <c r="U22" s="17"/>
      <c r="V22" s="18"/>
      <c r="W22" s="66" t="str">
        <f t="shared" si="7"/>
        <v>5</v>
      </c>
      <c r="X22" s="17"/>
      <c r="Y22" s="18"/>
      <c r="Z22" s="19" t="str">
        <f t="shared" si="20"/>
        <v>5</v>
      </c>
      <c r="AA22" s="17"/>
      <c r="AB22" s="18"/>
      <c r="AC22" s="19" t="str">
        <f t="shared" si="21"/>
        <v>5</v>
      </c>
      <c r="AD22" s="28"/>
      <c r="AE22" s="26"/>
      <c r="AF22" s="19"/>
      <c r="AG22" s="21">
        <f t="shared" si="22"/>
        <v>45</v>
      </c>
      <c r="AH22" s="22">
        <f>'32.Spieltag'!AJ22</f>
        <v>387</v>
      </c>
      <c r="AI22" s="29">
        <f>'32.Spieltag'!AK22</f>
        <v>15</v>
      </c>
      <c r="AJ22" s="24">
        <f t="shared" si="23"/>
        <v>432</v>
      </c>
      <c r="AK22" s="25">
        <f t="shared" si="12"/>
        <v>15</v>
      </c>
      <c r="AL22" s="1"/>
    </row>
    <row r="23" spans="1:38" ht="24.9" customHeight="1" thickBot="1">
      <c r="A23" s="29">
        <f t="shared" si="13"/>
        <v>18</v>
      </c>
      <c r="B23" s="21" t="s">
        <v>94</v>
      </c>
      <c r="C23" s="17"/>
      <c r="D23" s="18"/>
      <c r="E23" s="19" t="str">
        <f t="shared" si="14"/>
        <v>5</v>
      </c>
      <c r="F23" s="17"/>
      <c r="G23" s="18"/>
      <c r="H23" s="19" t="str">
        <f t="shared" si="15"/>
        <v>5</v>
      </c>
      <c r="I23" s="17"/>
      <c r="J23" s="18"/>
      <c r="K23" s="19" t="str">
        <f t="shared" si="16"/>
        <v>5</v>
      </c>
      <c r="L23" s="17"/>
      <c r="M23" s="18"/>
      <c r="N23" s="66" t="str">
        <f t="shared" si="17"/>
        <v>5</v>
      </c>
      <c r="O23" s="17"/>
      <c r="P23" s="18"/>
      <c r="Q23" s="19" t="str">
        <f t="shared" si="18"/>
        <v>5</v>
      </c>
      <c r="R23" s="17"/>
      <c r="S23" s="18"/>
      <c r="T23" s="19" t="str">
        <f t="shared" si="19"/>
        <v>5</v>
      </c>
      <c r="U23" s="17"/>
      <c r="V23" s="18"/>
      <c r="W23" s="66" t="str">
        <f t="shared" si="7"/>
        <v>5</v>
      </c>
      <c r="X23" s="17"/>
      <c r="Y23" s="18"/>
      <c r="Z23" s="19" t="str">
        <f t="shared" si="20"/>
        <v>5</v>
      </c>
      <c r="AA23" s="17"/>
      <c r="AB23" s="18"/>
      <c r="AC23" s="19" t="str">
        <f t="shared" si="21"/>
        <v>5</v>
      </c>
      <c r="AD23" s="28"/>
      <c r="AE23" s="26"/>
      <c r="AF23" s="19"/>
      <c r="AG23" s="21">
        <f t="shared" si="22"/>
        <v>45</v>
      </c>
      <c r="AH23" s="22">
        <f>'32.Spieltag'!AJ23</f>
        <v>320</v>
      </c>
      <c r="AI23" s="29">
        <f>'32.Spieltag'!AK23</f>
        <v>18</v>
      </c>
      <c r="AJ23" s="24">
        <f t="shared" si="23"/>
        <v>365</v>
      </c>
      <c r="AK23" s="25">
        <f t="shared" si="12"/>
        <v>18</v>
      </c>
      <c r="AL23" s="1"/>
    </row>
    <row r="24" spans="1:38" ht="24.9" customHeight="1" thickBot="1">
      <c r="A24" s="29">
        <f t="shared" si="13"/>
        <v>20</v>
      </c>
      <c r="B24" s="21" t="s">
        <v>92</v>
      </c>
      <c r="C24" s="17"/>
      <c r="D24" s="18"/>
      <c r="E24" s="19" t="str">
        <f t="shared" si="14"/>
        <v>5</v>
      </c>
      <c r="F24" s="17"/>
      <c r="G24" s="18"/>
      <c r="H24" s="19" t="str">
        <f t="shared" si="15"/>
        <v>5</v>
      </c>
      <c r="I24" s="17"/>
      <c r="J24" s="18"/>
      <c r="K24" s="19" t="str">
        <f t="shared" si="16"/>
        <v>5</v>
      </c>
      <c r="L24" s="17"/>
      <c r="M24" s="18"/>
      <c r="N24" s="66" t="str">
        <f t="shared" si="17"/>
        <v>5</v>
      </c>
      <c r="O24" s="17"/>
      <c r="P24" s="18"/>
      <c r="Q24" s="19" t="str">
        <f t="shared" si="18"/>
        <v>5</v>
      </c>
      <c r="R24" s="17"/>
      <c r="S24" s="18"/>
      <c r="T24" s="19" t="str">
        <f t="shared" si="19"/>
        <v>5</v>
      </c>
      <c r="U24" s="17"/>
      <c r="V24" s="18"/>
      <c r="W24" s="66" t="str">
        <f t="shared" si="7"/>
        <v>5</v>
      </c>
      <c r="X24" s="17"/>
      <c r="Y24" s="18"/>
      <c r="Z24" s="19" t="str">
        <f t="shared" si="20"/>
        <v>5</v>
      </c>
      <c r="AA24" s="17"/>
      <c r="AB24" s="18"/>
      <c r="AC24" s="19" t="str">
        <f t="shared" si="21"/>
        <v>5</v>
      </c>
      <c r="AD24" s="28"/>
      <c r="AE24" s="26"/>
      <c r="AF24" s="19"/>
      <c r="AG24" s="21">
        <f t="shared" si="22"/>
        <v>45</v>
      </c>
      <c r="AH24" s="22">
        <f>'32.Spieltag'!AJ24</f>
        <v>237</v>
      </c>
      <c r="AI24" s="29">
        <f>'32.Spieltag'!AK24</f>
        <v>20</v>
      </c>
      <c r="AJ24" s="24">
        <f t="shared" si="23"/>
        <v>282</v>
      </c>
      <c r="AK24" s="25">
        <f t="shared" si="12"/>
        <v>20</v>
      </c>
      <c r="AL24" s="1"/>
    </row>
    <row r="25" spans="1:38" ht="24.9" customHeight="1" thickBot="1">
      <c r="A25" s="29">
        <f t="shared" si="13"/>
        <v>8</v>
      </c>
      <c r="B25" s="21" t="s">
        <v>78</v>
      </c>
      <c r="C25" s="17"/>
      <c r="D25" s="18"/>
      <c r="E25" s="19" t="str">
        <f t="shared" si="14"/>
        <v>5</v>
      </c>
      <c r="F25" s="17"/>
      <c r="G25" s="18"/>
      <c r="H25" s="19" t="str">
        <f t="shared" si="15"/>
        <v>5</v>
      </c>
      <c r="I25" s="17"/>
      <c r="J25" s="18"/>
      <c r="K25" s="19" t="str">
        <f t="shared" si="16"/>
        <v>5</v>
      </c>
      <c r="L25" s="17"/>
      <c r="M25" s="18"/>
      <c r="N25" s="66" t="str">
        <f t="shared" si="17"/>
        <v>5</v>
      </c>
      <c r="O25" s="17"/>
      <c r="P25" s="18"/>
      <c r="Q25" s="19" t="str">
        <f t="shared" si="18"/>
        <v>5</v>
      </c>
      <c r="R25" s="17"/>
      <c r="S25" s="18"/>
      <c r="T25" s="19" t="str">
        <f t="shared" si="19"/>
        <v>5</v>
      </c>
      <c r="U25" s="17"/>
      <c r="V25" s="18"/>
      <c r="W25" s="66" t="str">
        <f t="shared" si="7"/>
        <v>5</v>
      </c>
      <c r="X25" s="17"/>
      <c r="Y25" s="18"/>
      <c r="Z25" s="19" t="str">
        <f t="shared" si="20"/>
        <v>5</v>
      </c>
      <c r="AA25" s="17"/>
      <c r="AB25" s="18"/>
      <c r="AC25" s="19" t="str">
        <f t="shared" si="21"/>
        <v>5</v>
      </c>
      <c r="AD25" s="28"/>
      <c r="AE25" s="26"/>
      <c r="AF25" s="19"/>
      <c r="AG25" s="21">
        <f t="shared" si="22"/>
        <v>45</v>
      </c>
      <c r="AH25" s="22">
        <f>'32.Spieltag'!AJ25</f>
        <v>434</v>
      </c>
      <c r="AI25" s="29">
        <f>'32.Spieltag'!AK25</f>
        <v>8</v>
      </c>
      <c r="AJ25" s="24">
        <f t="shared" si="23"/>
        <v>479</v>
      </c>
      <c r="AK25" s="25">
        <f t="shared" si="12"/>
        <v>8</v>
      </c>
      <c r="AL25" s="1"/>
    </row>
    <row r="26" spans="1:38" ht="28.2" customHeight="1" thickBot="1">
      <c r="A26" s="29">
        <f t="shared" si="13"/>
        <v>14</v>
      </c>
      <c r="B26" s="21" t="s">
        <v>82</v>
      </c>
      <c r="C26" s="17"/>
      <c r="D26" s="18"/>
      <c r="E26" s="19" t="str">
        <f t="shared" si="14"/>
        <v>5</v>
      </c>
      <c r="F26" s="17"/>
      <c r="G26" s="18"/>
      <c r="H26" s="19" t="str">
        <f t="shared" si="15"/>
        <v>5</v>
      </c>
      <c r="I26" s="17"/>
      <c r="J26" s="18"/>
      <c r="K26" s="19" t="str">
        <f t="shared" si="16"/>
        <v>5</v>
      </c>
      <c r="L26" s="17"/>
      <c r="M26" s="18"/>
      <c r="N26" s="66" t="str">
        <f t="shared" si="17"/>
        <v>5</v>
      </c>
      <c r="O26" s="17"/>
      <c r="P26" s="18"/>
      <c r="Q26" s="19" t="str">
        <f t="shared" si="18"/>
        <v>5</v>
      </c>
      <c r="R26" s="17"/>
      <c r="S26" s="18"/>
      <c r="T26" s="19" t="str">
        <f t="shared" si="19"/>
        <v>5</v>
      </c>
      <c r="U26" s="17"/>
      <c r="V26" s="18"/>
      <c r="W26" s="66" t="str">
        <f t="shared" si="7"/>
        <v>5</v>
      </c>
      <c r="X26" s="17"/>
      <c r="Y26" s="18"/>
      <c r="Z26" s="19" t="str">
        <f t="shared" si="20"/>
        <v>5</v>
      </c>
      <c r="AA26" s="17"/>
      <c r="AB26" s="18"/>
      <c r="AC26" s="19" t="str">
        <f t="shared" si="21"/>
        <v>5</v>
      </c>
      <c r="AD26" s="28"/>
      <c r="AE26" s="26"/>
      <c r="AF26" s="19"/>
      <c r="AG26" s="21">
        <f t="shared" ref="AG26" si="24">E26+H26+K26+N26+Q26+T26+W26+Z26+AC26+AF26</f>
        <v>45</v>
      </c>
      <c r="AH26" s="22">
        <f>'32.Spieltag'!AJ26</f>
        <v>398</v>
      </c>
      <c r="AI26" s="29">
        <f>'32.Spieltag'!AK26</f>
        <v>14</v>
      </c>
      <c r="AJ26" s="24">
        <f t="shared" ref="AJ26" si="25">AG26+AH26</f>
        <v>443</v>
      </c>
      <c r="AK26" s="25">
        <f t="shared" si="12"/>
        <v>14</v>
      </c>
      <c r="AL26" s="1"/>
    </row>
    <row r="27" spans="1:38" ht="28.2" customHeight="1" thickBot="1">
      <c r="A27" s="29">
        <f t="shared" ref="A27" si="26">AK27</f>
        <v>2</v>
      </c>
      <c r="B27" s="21" t="s">
        <v>73</v>
      </c>
      <c r="C27" s="17"/>
      <c r="D27" s="18"/>
      <c r="E27" s="19" t="str">
        <f t="shared" si="14"/>
        <v>5</v>
      </c>
      <c r="F27" s="17"/>
      <c r="G27" s="18"/>
      <c r="H27" s="19" t="str">
        <f t="shared" si="15"/>
        <v>5</v>
      </c>
      <c r="I27" s="17"/>
      <c r="J27" s="18"/>
      <c r="K27" s="19" t="str">
        <f t="shared" si="16"/>
        <v>5</v>
      </c>
      <c r="L27" s="17"/>
      <c r="M27" s="18"/>
      <c r="N27" s="66" t="str">
        <f t="shared" si="17"/>
        <v>5</v>
      </c>
      <c r="O27" s="17"/>
      <c r="P27" s="18"/>
      <c r="Q27" s="19" t="str">
        <f t="shared" si="18"/>
        <v>5</v>
      </c>
      <c r="R27" s="17"/>
      <c r="S27" s="18"/>
      <c r="T27" s="19" t="str">
        <f t="shared" si="19"/>
        <v>5</v>
      </c>
      <c r="U27" s="17"/>
      <c r="V27" s="18"/>
      <c r="W27" s="66" t="str">
        <f t="shared" si="7"/>
        <v>5</v>
      </c>
      <c r="X27" s="17"/>
      <c r="Y27" s="18"/>
      <c r="Z27" s="19" t="str">
        <f t="shared" si="20"/>
        <v>5</v>
      </c>
      <c r="AA27" s="17"/>
      <c r="AB27" s="18"/>
      <c r="AC27" s="19" t="str">
        <f t="shared" si="21"/>
        <v>5</v>
      </c>
      <c r="AD27" s="28"/>
      <c r="AE27" s="26"/>
      <c r="AF27" s="19"/>
      <c r="AG27" s="21">
        <f t="shared" ref="AG27" si="27">E27+H27+K27+N27+Q27+T27+W27+Z27+AC27+AF27</f>
        <v>45</v>
      </c>
      <c r="AH27" s="22">
        <f>'32.Spieltag'!AJ27</f>
        <v>470</v>
      </c>
      <c r="AI27" s="29">
        <f>'32.Spieltag'!AK27</f>
        <v>2</v>
      </c>
      <c r="AJ27" s="24">
        <f t="shared" ref="AJ27" si="28">AG27+AH27</f>
        <v>515</v>
      </c>
      <c r="AK27" s="25">
        <f t="shared" si="12"/>
        <v>2</v>
      </c>
      <c r="AL27" s="1"/>
    </row>
    <row r="28" spans="1:38" ht="28.2" customHeight="1">
      <c r="AL28" s="1"/>
    </row>
    <row r="29" spans="1:38" ht="28.2" customHeight="1">
      <c r="AL29" s="1"/>
    </row>
    <row r="30" spans="1:38" ht="28.2" customHeight="1">
      <c r="AL30" s="1"/>
    </row>
  </sheetData>
  <sortState xmlns:xlrd2="http://schemas.microsoft.com/office/spreadsheetml/2017/richdata2" ref="A8:AK25">
    <sortCondition ref="A8:A25"/>
  </sortState>
  <phoneticPr fontId="0" type="noConversion"/>
  <conditionalFormatting sqref="AA5 F4:F5 C4:C5 O4:O6 R5:R6 I4:I6 U4:U6 L4:L5 X5:X6">
    <cfRule type="cellIs" dxfId="10" priority="14" operator="equal">
      <formula>"Schalke 04"</formula>
    </cfRule>
  </conditionalFormatting>
  <conditionalFormatting sqref="C6 L6 F6 AA6 U4 X4 R4 AA4">
    <cfRule type="cellIs" dxfId="9" priority="12" operator="equal">
      <formula>"Schalke 04"</formula>
    </cfRule>
  </conditionalFormatting>
  <conditionalFormatting sqref="A27">
    <cfRule type="colorScale" priority="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27">
    <cfRule type="colorScale" priority="1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8:B27">
    <cfRule type="expression" dxfId="8" priority="7">
      <formula>($AG8&gt;40)</formula>
    </cfRule>
  </conditionalFormatting>
  <conditionalFormatting sqref="A31:A1048576 A1:A3 A5:A26">
    <cfRule type="colorScale" priority="66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6:AL10">
    <cfRule type="top10" dxfId="7" priority="665" rank="3"/>
  </conditionalFormatting>
  <conditionalFormatting sqref="AI8:AI26">
    <cfRule type="colorScale" priority="112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G1:AG1048576">
    <cfRule type="top10" dxfId="6" priority="1" rank="3"/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P30"/>
  <sheetViews>
    <sheetView workbookViewId="0">
      <selection activeCell="AG1" sqref="AG1:AG1048576"/>
    </sheetView>
  </sheetViews>
  <sheetFormatPr baseColWidth="10" defaultColWidth="11.44140625" defaultRowHeight="10.199999999999999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44140625" style="1" bestFit="1" customWidth="1"/>
    <col min="35" max="35" width="5" style="1" customWidth="1"/>
    <col min="36" max="36" width="5.88671875" style="1" bestFit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>
      <c r="AD1" s="68"/>
      <c r="AE1" s="69"/>
      <c r="AF1" s="69"/>
      <c r="AK1" s="32"/>
    </row>
    <row r="2" spans="1:42" ht="13.2">
      <c r="B2" s="16"/>
      <c r="M2" s="71"/>
      <c r="N2" s="73"/>
      <c r="P2" s="71"/>
      <c r="S2" s="71"/>
      <c r="T2" s="73"/>
      <c r="V2" s="71"/>
      <c r="W2" s="73"/>
      <c r="Y2" s="71"/>
      <c r="Z2" s="73"/>
      <c r="AC2" s="73"/>
      <c r="AD2" s="68"/>
      <c r="AE2" s="70"/>
      <c r="AF2" s="70"/>
    </row>
    <row r="3" spans="1:42" ht="11.4">
      <c r="B3" s="16"/>
      <c r="AD3" s="68"/>
      <c r="AE3" s="69"/>
      <c r="AF3" s="69"/>
    </row>
    <row r="4" spans="1:42" ht="16.2" thickBot="1">
      <c r="A4" s="2" t="s">
        <v>55</v>
      </c>
      <c r="B4" s="16"/>
      <c r="C4" s="68" t="s">
        <v>70</v>
      </c>
      <c r="F4" s="68" t="s">
        <v>16</v>
      </c>
      <c r="I4" s="68" t="s">
        <v>57</v>
      </c>
      <c r="L4" s="68" t="s">
        <v>69</v>
      </c>
      <c r="O4" s="68" t="s">
        <v>18</v>
      </c>
      <c r="R4" s="68" t="s">
        <v>15</v>
      </c>
      <c r="U4" s="68" t="s">
        <v>68</v>
      </c>
      <c r="X4" s="68" t="s">
        <v>12</v>
      </c>
      <c r="AA4" s="68" t="s">
        <v>14</v>
      </c>
      <c r="AD4" s="67"/>
      <c r="AE4" s="71"/>
      <c r="AF4" s="71"/>
      <c r="AK4" s="45"/>
    </row>
    <row r="5" spans="1:42" ht="13.8" thickBot="1">
      <c r="B5" s="16"/>
      <c r="C5" s="72"/>
      <c r="F5" s="72"/>
      <c r="I5" s="72"/>
      <c r="L5" s="72"/>
      <c r="O5" s="72"/>
      <c r="R5" s="72"/>
      <c r="U5" s="72"/>
      <c r="X5" s="72"/>
      <c r="AA5" s="72"/>
      <c r="AD5" s="67"/>
      <c r="AE5" s="71"/>
      <c r="AF5" s="71"/>
      <c r="AG5" s="83" t="s">
        <v>22</v>
      </c>
      <c r="AH5" s="30"/>
      <c r="AI5" s="30"/>
      <c r="AJ5" s="31"/>
      <c r="AK5" s="45"/>
      <c r="AL5" s="1"/>
    </row>
    <row r="6" spans="1:42" ht="16.2" thickBot="1">
      <c r="C6" s="68" t="s">
        <v>71</v>
      </c>
      <c r="F6" s="68" t="s">
        <v>21</v>
      </c>
      <c r="I6" s="68" t="s">
        <v>58</v>
      </c>
      <c r="L6" s="68" t="s">
        <v>11</v>
      </c>
      <c r="O6" s="68" t="s">
        <v>67</v>
      </c>
      <c r="R6" s="68" t="s">
        <v>13</v>
      </c>
      <c r="U6" s="68" t="s">
        <v>59</v>
      </c>
      <c r="X6" s="68" t="s">
        <v>56</v>
      </c>
      <c r="AA6" s="68" t="s">
        <v>17</v>
      </c>
      <c r="AD6" s="67"/>
      <c r="AE6" s="67"/>
      <c r="AF6" s="67"/>
      <c r="AG6" s="84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>
      <c r="A7" s="8" t="s">
        <v>6</v>
      </c>
      <c r="B7" s="14" t="s">
        <v>7</v>
      </c>
      <c r="C7" s="76"/>
      <c r="D7" s="76"/>
      <c r="E7" s="77" t="s">
        <v>1</v>
      </c>
      <c r="F7" s="76"/>
      <c r="G7" s="76"/>
      <c r="H7" s="77" t="s">
        <v>1</v>
      </c>
      <c r="I7" s="76"/>
      <c r="J7" s="76"/>
      <c r="K7" s="77" t="s">
        <v>1</v>
      </c>
      <c r="L7" s="76"/>
      <c r="M7" s="76"/>
      <c r="N7" s="77" t="s">
        <v>1</v>
      </c>
      <c r="O7" s="76"/>
      <c r="P7" s="76"/>
      <c r="Q7" s="77" t="s">
        <v>1</v>
      </c>
      <c r="R7" s="76"/>
      <c r="S7" s="76"/>
      <c r="T7" s="77" t="s">
        <v>1</v>
      </c>
      <c r="U7" s="76"/>
      <c r="V7" s="76"/>
      <c r="W7" s="77" t="s">
        <v>1</v>
      </c>
      <c r="X7" s="76"/>
      <c r="Y7" s="76"/>
      <c r="Z7" s="77" t="s">
        <v>1</v>
      </c>
      <c r="AA7" s="76"/>
      <c r="AB7" s="76"/>
      <c r="AC7" s="77" t="s">
        <v>1</v>
      </c>
      <c r="AD7" s="78"/>
      <c r="AE7" s="78"/>
      <c r="AF7" s="79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65</v>
      </c>
      <c r="AM7" s="38"/>
      <c r="AN7" s="34"/>
      <c r="AO7" s="39" t="s">
        <v>19</v>
      </c>
    </row>
    <row r="8" spans="1:42" ht="24.9" customHeight="1" thickBot="1">
      <c r="A8" s="29">
        <f t="shared" ref="A8" si="0">AK8</f>
        <v>3</v>
      </c>
      <c r="B8" s="21" t="s">
        <v>85</v>
      </c>
      <c r="C8" s="17"/>
      <c r="D8" s="18"/>
      <c r="E8" s="19" t="str">
        <f t="shared" ref="E8" si="1">IF(OR(EXACT($C$7,C8)*(EXACT($D$7,D8)))=TRUE,$AO$9,IF(($D$7-$C$7=D8-C8),$AO$8,IF(OR(EXACT($C$7&gt;$D$7,C8&gt;D8)*EXACT($C$7=$D$7,C8=D8)*EXACT($C$7&lt;$D$7,C8&lt;D8)),$AO$7,0)))</f>
        <v>5</v>
      </c>
      <c r="F8" s="17"/>
      <c r="G8" s="18"/>
      <c r="H8" s="19" t="str">
        <f t="shared" ref="H8" si="2">IF(OR(EXACT($F$7,F8)*(EXACT($G$7,G8)))=TRUE,$AO$9,IF(($G$7-$F$7=G8-F8),$AO$8,IF(OR(EXACT($F$7&gt;$G$7,F8&gt;G8)*EXACT($F$7=$G$7,F8=G8)*EXACT($F$7&lt;$G$7,F8&lt;G8)),$AO$7,0)))</f>
        <v>5</v>
      </c>
      <c r="I8" s="17"/>
      <c r="J8" s="18"/>
      <c r="K8" s="19" t="str">
        <f t="shared" ref="K8" si="3">IF(OR(EXACT($I$7,I8)*(EXACT($J$7,J8)))=TRUE,$AO$9,IF(($J$7-$I$7=J8-I8),$AO$8,IF(OR(EXACT($I$7&gt;$J$7,I8&gt;J8)*EXACT($I$7=$J$7,I8=J8)*EXACT($I$7&lt;$J$7,I8&lt;J8)),$AO$7,0)))</f>
        <v>5</v>
      </c>
      <c r="L8" s="17"/>
      <c r="M8" s="18"/>
      <c r="N8" s="66" t="str">
        <f t="shared" ref="N8" si="4">IF(OR(EXACT($L$7,L8)*(EXACT($M$7,M8)))=TRUE,$AO$9,IF(($M$7-$L$7=M8-L8),$AO$8,IF(OR(EXACT($L$7&gt;$M$7,L8&gt;M8)*EXACT($L$7=$M$7,L8=M8)*EXACT($L$7&lt;$M$7,L8&lt;M8)),$AO$7,0)))</f>
        <v>5</v>
      </c>
      <c r="O8" s="17"/>
      <c r="P8" s="18"/>
      <c r="Q8" s="19" t="str">
        <f t="shared" ref="Q8" si="5">IF(OR(EXACT($O$7,O8)*(EXACT($P$7,P8)))=TRUE,$AO$9,IF(($P$7-$O$7=P8-O8),$AO$8,IF(OR(EXACT($O$7&gt;$P$7,O8&gt;P8)*EXACT($O$7=$P$7,O8=P8)*EXACT($O$7&lt;$P$7,O8&lt;P8)),$AO$7,0)))</f>
        <v>5</v>
      </c>
      <c r="R8" s="17"/>
      <c r="S8" s="18"/>
      <c r="T8" s="19" t="str">
        <f t="shared" ref="T8" si="6">IF(OR(EXACT($R$7,R8)*(EXACT($S$7,S8)))=TRUE,$AO$9,IF(($S$7-$R$7=S8-R8),$AO$8,IF(OR(EXACT($R$7&gt;$S$7,R8&gt;S8)*EXACT($R$7=$S$7,R8=S8)*EXACT($R$7&lt;$S$7,R8&lt;S8)),$AO$7,0)))</f>
        <v>5</v>
      </c>
      <c r="U8" s="17"/>
      <c r="V8" s="18"/>
      <c r="W8" s="66" t="str">
        <f t="shared" ref="W8:W27" si="7">IF(OR(EXACT($U$7,U8)*(EXACT($V$7,V8)))=TRUE,$AO$9,IF(($V$7-$U$7=V8-U8),$AO$8,IF(OR(EXACT($U$7&gt;$V$7,U8&gt;V8)*EXACT($U$7=$V$7,U8=V8)*EXACT($U$7&lt;$V$7,U8&lt;V8)),$AO$7,0)))</f>
        <v>5</v>
      </c>
      <c r="X8" s="17"/>
      <c r="Y8" s="18"/>
      <c r="Z8" s="19" t="str">
        <f t="shared" ref="Z8" si="8">IF(OR(EXACT($X$7,X8)*(EXACT($Y$7,Y8)))=TRUE,$AO$9,IF(($Y$7-$X$7=Y8-X8),$AO$8,IF(OR(EXACT($X$7&gt;$Y$7,X8&gt;Y8)*EXACT($X$7=$Y$7,X8=Y8)*EXACT($X$7&lt;$Y$7,X8&lt;Y8)),$AO$7,0)))</f>
        <v>5</v>
      </c>
      <c r="AA8" s="17"/>
      <c r="AB8" s="18"/>
      <c r="AC8" s="19" t="str">
        <f t="shared" ref="AC8" si="9">IF(OR(EXACT($AA$7,AA8)*(EXACT($AB$7,AB8)))=TRUE,$AO$9,IF(($AB$7-$AA$7=AB8-AA8),$AO$8,IF(OR(EXACT($AA$7&gt;$AB$7,AA8&gt;AB8)*EXACT($AA$7=$AB$7,AA8=AB8)*EXACT($AA$7&lt;$AB$7,AA8&lt;AB8)),$AO$7,0)))</f>
        <v>5</v>
      </c>
      <c r="AD8" s="20"/>
      <c r="AE8" s="18"/>
      <c r="AF8" s="19"/>
      <c r="AG8" s="21">
        <f t="shared" ref="AG8" si="10">E8+H8+K8+N8+Q8+T8+W8+Z8+AC8+AF8</f>
        <v>45</v>
      </c>
      <c r="AH8" s="22">
        <f>'33.Spieltag'!AJ8</f>
        <v>502</v>
      </c>
      <c r="AI8" s="29">
        <f>'33.Spieltag'!AK8</f>
        <v>3</v>
      </c>
      <c r="AJ8" s="24">
        <f t="shared" ref="AJ8" si="11">AG8+AH8</f>
        <v>547</v>
      </c>
      <c r="AK8" s="25">
        <f t="shared" ref="AK8:AK27" si="12">RANK(AJ8,$AJ$8:$AJ$27)</f>
        <v>3</v>
      </c>
      <c r="AL8" s="40" t="s">
        <v>66</v>
      </c>
      <c r="AM8" s="41"/>
      <c r="AN8" s="41"/>
      <c r="AO8" s="42" t="s">
        <v>2</v>
      </c>
    </row>
    <row r="9" spans="1:42" ht="24.9" customHeight="1" thickBot="1">
      <c r="A9" s="29">
        <f t="shared" ref="A9:A26" si="13">AK9</f>
        <v>17</v>
      </c>
      <c r="B9" s="21" t="s">
        <v>90</v>
      </c>
      <c r="C9" s="17"/>
      <c r="D9" s="18"/>
      <c r="E9" s="19" t="str">
        <f t="shared" ref="E9:E27" si="14">IF(OR(EXACT($C$7,C9)*(EXACT($D$7,D9)))=TRUE,$AO$9,IF(($D$7-$C$7=D9-C9),$AO$8,IF(OR(EXACT($C$7&gt;$D$7,C9&gt;D9)*EXACT($C$7=$D$7,C9=D9)*EXACT($C$7&lt;$D$7,C9&lt;D9)),$AO$7,0)))</f>
        <v>5</v>
      </c>
      <c r="F9" s="17"/>
      <c r="G9" s="18"/>
      <c r="H9" s="19" t="str">
        <f t="shared" ref="H9:H27" si="15">IF(OR(EXACT($F$7,F9)*(EXACT($G$7,G9)))=TRUE,$AO$9,IF(($G$7-$F$7=G9-F9),$AO$8,IF(OR(EXACT($F$7&gt;$G$7,F9&gt;G9)*EXACT($F$7=$G$7,F9=G9)*EXACT($F$7&lt;$G$7,F9&lt;G9)),$AO$7,0)))</f>
        <v>5</v>
      </c>
      <c r="I9" s="17"/>
      <c r="J9" s="18"/>
      <c r="K9" s="19" t="str">
        <f t="shared" ref="K9:K27" si="16">IF(OR(EXACT($I$7,I9)*(EXACT($J$7,J9)))=TRUE,$AO$9,IF(($J$7-$I$7=J9-I9),$AO$8,IF(OR(EXACT($I$7&gt;$J$7,I9&gt;J9)*EXACT($I$7=$J$7,I9=J9)*EXACT($I$7&lt;$J$7,I9&lt;J9)),$AO$7,0)))</f>
        <v>5</v>
      </c>
      <c r="L9" s="17"/>
      <c r="M9" s="18"/>
      <c r="N9" s="66" t="str">
        <f t="shared" ref="N9:N27" si="17">IF(OR(EXACT($L$7,L9)*(EXACT($M$7,M9)))=TRUE,$AO$9,IF(($M$7-$L$7=M9-L9),$AO$8,IF(OR(EXACT($L$7&gt;$M$7,L9&gt;M9)*EXACT($L$7=$M$7,L9=M9)*EXACT($L$7&lt;$M$7,L9&lt;M9)),$AO$7,0)))</f>
        <v>5</v>
      </c>
      <c r="O9" s="17"/>
      <c r="P9" s="18"/>
      <c r="Q9" s="19" t="str">
        <f t="shared" ref="Q9:Q27" si="18">IF(OR(EXACT($O$7,O9)*(EXACT($P$7,P9)))=TRUE,$AO$9,IF(($P$7-$O$7=P9-O9),$AO$8,IF(OR(EXACT($O$7&gt;$P$7,O9&gt;P9)*EXACT($O$7=$P$7,O9=P9)*EXACT($O$7&lt;$P$7,O9&lt;P9)),$AO$7,0)))</f>
        <v>5</v>
      </c>
      <c r="R9" s="17"/>
      <c r="S9" s="18"/>
      <c r="T9" s="19" t="str">
        <f t="shared" ref="T9:T27" si="19">IF(OR(EXACT($R$7,R9)*(EXACT($S$7,S9)))=TRUE,$AO$9,IF(($S$7-$R$7=S9-R9),$AO$8,IF(OR(EXACT($R$7&gt;$S$7,R9&gt;S9)*EXACT($R$7=$S$7,R9=S9)*EXACT($R$7&lt;$S$7,R9&lt;S9)),$AO$7,0)))</f>
        <v>5</v>
      </c>
      <c r="U9" s="17"/>
      <c r="V9" s="18"/>
      <c r="W9" s="66" t="str">
        <f t="shared" si="7"/>
        <v>5</v>
      </c>
      <c r="X9" s="17"/>
      <c r="Y9" s="18"/>
      <c r="Z9" s="19" t="str">
        <f t="shared" ref="Z9:Z27" si="20">IF(OR(EXACT($X$7,X9)*(EXACT($Y$7,Y9)))=TRUE,$AO$9,IF(($Y$7-$X$7=Y9-X9),$AO$8,IF(OR(EXACT($X$7&gt;$Y$7,X9&gt;Y9)*EXACT($X$7=$Y$7,X9=Y9)*EXACT($X$7&lt;$Y$7,X9&lt;Y9)),$AO$7,0)))</f>
        <v>5</v>
      </c>
      <c r="AA9" s="17"/>
      <c r="AB9" s="18"/>
      <c r="AC9" s="19" t="str">
        <f t="shared" ref="AC9:AC27" si="21">IF(OR(EXACT($AA$7,AA9)*(EXACT($AB$7,AB9)))=TRUE,$AO$9,IF(($AB$7-$AA$7=AB9-AA9),$AO$8,IF(OR(EXACT($AA$7&gt;$AB$7,AA9&gt;AB9)*EXACT($AA$7=$AB$7,AA9=AB9)*EXACT($AA$7&lt;$AB$7,AA9&lt;AB9)),$AO$7,0)))</f>
        <v>5</v>
      </c>
      <c r="AD9" s="28"/>
      <c r="AE9" s="26"/>
      <c r="AF9" s="19"/>
      <c r="AG9" s="21">
        <f t="shared" ref="AG9:AG25" si="22">E9+H9+K9+N9+Q9+T9+W9+Z9+AC9+AF9</f>
        <v>45</v>
      </c>
      <c r="AH9" s="22">
        <f>'33.Spieltag'!AJ9</f>
        <v>413</v>
      </c>
      <c r="AI9" s="29">
        <f>'33.Spieltag'!AK9</f>
        <v>17</v>
      </c>
      <c r="AJ9" s="24">
        <f t="shared" ref="AJ9:AJ25" si="23">AG9+AH9</f>
        <v>458</v>
      </c>
      <c r="AK9" s="25">
        <f t="shared" si="12"/>
        <v>17</v>
      </c>
      <c r="AL9" s="37" t="s">
        <v>23</v>
      </c>
      <c r="AM9" s="34"/>
      <c r="AN9" s="43"/>
      <c r="AO9" s="44" t="s">
        <v>20</v>
      </c>
    </row>
    <row r="10" spans="1:42" ht="24.9" customHeight="1" thickBot="1">
      <c r="A10" s="29">
        <f t="shared" si="13"/>
        <v>6</v>
      </c>
      <c r="B10" s="21" t="s">
        <v>95</v>
      </c>
      <c r="C10" s="17"/>
      <c r="D10" s="18"/>
      <c r="E10" s="19" t="str">
        <f t="shared" si="14"/>
        <v>5</v>
      </c>
      <c r="F10" s="17"/>
      <c r="G10" s="18"/>
      <c r="H10" s="19" t="str">
        <f t="shared" si="15"/>
        <v>5</v>
      </c>
      <c r="I10" s="17"/>
      <c r="J10" s="18"/>
      <c r="K10" s="19" t="str">
        <f t="shared" si="16"/>
        <v>5</v>
      </c>
      <c r="L10" s="17"/>
      <c r="M10" s="18"/>
      <c r="N10" s="66" t="str">
        <f t="shared" si="17"/>
        <v>5</v>
      </c>
      <c r="O10" s="17"/>
      <c r="P10" s="18"/>
      <c r="Q10" s="19" t="str">
        <f t="shared" si="18"/>
        <v>5</v>
      </c>
      <c r="R10" s="17"/>
      <c r="S10" s="18"/>
      <c r="T10" s="19" t="str">
        <f t="shared" si="19"/>
        <v>5</v>
      </c>
      <c r="U10" s="17"/>
      <c r="V10" s="18"/>
      <c r="W10" s="66" t="str">
        <f t="shared" si="7"/>
        <v>5</v>
      </c>
      <c r="X10" s="17"/>
      <c r="Y10" s="18"/>
      <c r="Z10" s="19" t="str">
        <f t="shared" si="20"/>
        <v>5</v>
      </c>
      <c r="AA10" s="17"/>
      <c r="AB10" s="18"/>
      <c r="AC10" s="19" t="str">
        <f t="shared" si="21"/>
        <v>5</v>
      </c>
      <c r="AD10" s="28"/>
      <c r="AE10" s="26"/>
      <c r="AF10" s="19"/>
      <c r="AG10" s="21">
        <f t="shared" si="22"/>
        <v>45</v>
      </c>
      <c r="AH10" s="22">
        <f>'33.Spieltag'!AJ10</f>
        <v>490</v>
      </c>
      <c r="AI10" s="29">
        <f>'33.Spieltag'!AK10</f>
        <v>6</v>
      </c>
      <c r="AJ10" s="24">
        <f t="shared" si="23"/>
        <v>535</v>
      </c>
      <c r="AK10" s="25">
        <f t="shared" si="12"/>
        <v>6</v>
      </c>
      <c r="AL10" s="80"/>
      <c r="AM10" s="81"/>
      <c r="AN10" s="81"/>
      <c r="AO10" s="82"/>
    </row>
    <row r="11" spans="1:42" ht="24.9" customHeight="1" thickBot="1">
      <c r="A11" s="29">
        <f t="shared" si="13"/>
        <v>10</v>
      </c>
      <c r="B11" s="21" t="s">
        <v>98</v>
      </c>
      <c r="C11" s="17"/>
      <c r="D11" s="18"/>
      <c r="E11" s="19" t="str">
        <f t="shared" si="14"/>
        <v>5</v>
      </c>
      <c r="F11" s="17"/>
      <c r="G11" s="18"/>
      <c r="H11" s="19" t="str">
        <f t="shared" si="15"/>
        <v>5</v>
      </c>
      <c r="I11" s="17"/>
      <c r="J11" s="18"/>
      <c r="K11" s="19" t="str">
        <f t="shared" si="16"/>
        <v>5</v>
      </c>
      <c r="L11" s="17"/>
      <c r="M11" s="18"/>
      <c r="N11" s="66" t="str">
        <f t="shared" si="17"/>
        <v>5</v>
      </c>
      <c r="O11" s="17"/>
      <c r="P11" s="18"/>
      <c r="Q11" s="19" t="str">
        <f t="shared" si="18"/>
        <v>5</v>
      </c>
      <c r="R11" s="17"/>
      <c r="S11" s="18"/>
      <c r="T11" s="19" t="str">
        <f t="shared" si="19"/>
        <v>5</v>
      </c>
      <c r="U11" s="17"/>
      <c r="V11" s="18"/>
      <c r="W11" s="66" t="str">
        <f t="shared" si="7"/>
        <v>5</v>
      </c>
      <c r="X11" s="17"/>
      <c r="Y11" s="18"/>
      <c r="Z11" s="19" t="str">
        <f t="shared" si="20"/>
        <v>5</v>
      </c>
      <c r="AA11" s="17"/>
      <c r="AB11" s="18"/>
      <c r="AC11" s="19" t="str">
        <f t="shared" si="21"/>
        <v>5</v>
      </c>
      <c r="AD11" s="28"/>
      <c r="AE11" s="26"/>
      <c r="AF11" s="19"/>
      <c r="AG11" s="21">
        <f t="shared" si="22"/>
        <v>45</v>
      </c>
      <c r="AH11" s="22">
        <f>'33.Spieltag'!AJ11</f>
        <v>458</v>
      </c>
      <c r="AI11" s="29">
        <f>'33.Spieltag'!AK11</f>
        <v>10</v>
      </c>
      <c r="AJ11" s="24">
        <f t="shared" si="23"/>
        <v>503</v>
      </c>
      <c r="AK11" s="25">
        <f t="shared" si="12"/>
        <v>10</v>
      </c>
      <c r="AL11" s="1"/>
      <c r="AP11" s="67"/>
    </row>
    <row r="12" spans="1:42" ht="24.9" customHeight="1" thickBot="1">
      <c r="A12" s="29">
        <f t="shared" si="13"/>
        <v>4</v>
      </c>
      <c r="B12" s="21" t="s">
        <v>88</v>
      </c>
      <c r="C12" s="17"/>
      <c r="D12" s="18"/>
      <c r="E12" s="19" t="str">
        <f t="shared" si="14"/>
        <v>5</v>
      </c>
      <c r="F12" s="17"/>
      <c r="G12" s="18"/>
      <c r="H12" s="19" t="str">
        <f t="shared" si="15"/>
        <v>5</v>
      </c>
      <c r="I12" s="17"/>
      <c r="J12" s="18"/>
      <c r="K12" s="19" t="str">
        <f t="shared" si="16"/>
        <v>5</v>
      </c>
      <c r="L12" s="17"/>
      <c r="M12" s="18"/>
      <c r="N12" s="66" t="str">
        <f t="shared" si="17"/>
        <v>5</v>
      </c>
      <c r="O12" s="17"/>
      <c r="P12" s="18"/>
      <c r="Q12" s="19" t="str">
        <f t="shared" si="18"/>
        <v>5</v>
      </c>
      <c r="R12" s="17"/>
      <c r="S12" s="18"/>
      <c r="T12" s="19" t="str">
        <f t="shared" si="19"/>
        <v>5</v>
      </c>
      <c r="U12" s="17"/>
      <c r="V12" s="18"/>
      <c r="W12" s="66" t="str">
        <f t="shared" si="7"/>
        <v>5</v>
      </c>
      <c r="X12" s="17"/>
      <c r="Y12" s="18"/>
      <c r="Z12" s="19" t="str">
        <f t="shared" si="20"/>
        <v>5</v>
      </c>
      <c r="AA12" s="17"/>
      <c r="AB12" s="18"/>
      <c r="AC12" s="19" t="str">
        <f t="shared" si="21"/>
        <v>5</v>
      </c>
      <c r="AD12" s="28"/>
      <c r="AE12" s="26"/>
      <c r="AF12" s="19"/>
      <c r="AG12" s="21">
        <f t="shared" si="22"/>
        <v>45</v>
      </c>
      <c r="AH12" s="22">
        <f>'33.Spieltag'!AJ12</f>
        <v>501</v>
      </c>
      <c r="AI12" s="29">
        <f>'33.Spieltag'!AK12</f>
        <v>4</v>
      </c>
      <c r="AJ12" s="24">
        <f t="shared" si="23"/>
        <v>546</v>
      </c>
      <c r="AK12" s="25">
        <f t="shared" si="12"/>
        <v>4</v>
      </c>
      <c r="AL12" s="1"/>
    </row>
    <row r="13" spans="1:42" ht="24.9" customHeight="1" thickBot="1">
      <c r="A13" s="29">
        <f t="shared" si="13"/>
        <v>9</v>
      </c>
      <c r="B13" s="21" t="s">
        <v>75</v>
      </c>
      <c r="C13" s="17"/>
      <c r="D13" s="18"/>
      <c r="E13" s="19" t="str">
        <f t="shared" si="14"/>
        <v>5</v>
      </c>
      <c r="F13" s="17"/>
      <c r="G13" s="18"/>
      <c r="H13" s="19" t="str">
        <f t="shared" si="15"/>
        <v>5</v>
      </c>
      <c r="I13" s="17"/>
      <c r="J13" s="18"/>
      <c r="K13" s="19" t="str">
        <f t="shared" si="16"/>
        <v>5</v>
      </c>
      <c r="L13" s="17"/>
      <c r="M13" s="18"/>
      <c r="N13" s="66" t="str">
        <f t="shared" si="17"/>
        <v>5</v>
      </c>
      <c r="O13" s="17"/>
      <c r="P13" s="18"/>
      <c r="Q13" s="19" t="str">
        <f t="shared" si="18"/>
        <v>5</v>
      </c>
      <c r="R13" s="17"/>
      <c r="S13" s="18"/>
      <c r="T13" s="19" t="str">
        <f t="shared" si="19"/>
        <v>5</v>
      </c>
      <c r="U13" s="17"/>
      <c r="V13" s="18"/>
      <c r="W13" s="66" t="str">
        <f t="shared" si="7"/>
        <v>5</v>
      </c>
      <c r="X13" s="17"/>
      <c r="Y13" s="18"/>
      <c r="Z13" s="19" t="str">
        <f t="shared" si="20"/>
        <v>5</v>
      </c>
      <c r="AA13" s="17"/>
      <c r="AB13" s="18"/>
      <c r="AC13" s="19" t="str">
        <f t="shared" si="21"/>
        <v>5</v>
      </c>
      <c r="AD13" s="27"/>
      <c r="AE13" s="26"/>
      <c r="AF13" s="19"/>
      <c r="AG13" s="21">
        <f t="shared" si="22"/>
        <v>45</v>
      </c>
      <c r="AH13" s="22">
        <f>'33.Spieltag'!AJ13</f>
        <v>477</v>
      </c>
      <c r="AI13" s="29">
        <f>'33.Spieltag'!AK13</f>
        <v>9</v>
      </c>
      <c r="AJ13" s="24">
        <f t="shared" si="23"/>
        <v>522</v>
      </c>
      <c r="AK13" s="25">
        <f t="shared" si="12"/>
        <v>9</v>
      </c>
      <c r="AL13" s="1"/>
    </row>
    <row r="14" spans="1:42" ht="24.9" customHeight="1" thickBot="1">
      <c r="A14" s="29">
        <f t="shared" si="13"/>
        <v>5</v>
      </c>
      <c r="B14" s="21" t="s">
        <v>93</v>
      </c>
      <c r="C14" s="17"/>
      <c r="D14" s="18"/>
      <c r="E14" s="19" t="str">
        <f t="shared" si="14"/>
        <v>5</v>
      </c>
      <c r="F14" s="17"/>
      <c r="G14" s="18"/>
      <c r="H14" s="19" t="str">
        <f t="shared" si="15"/>
        <v>5</v>
      </c>
      <c r="I14" s="17"/>
      <c r="J14" s="18"/>
      <c r="K14" s="19" t="str">
        <f t="shared" si="16"/>
        <v>5</v>
      </c>
      <c r="L14" s="17"/>
      <c r="M14" s="18"/>
      <c r="N14" s="66" t="str">
        <f t="shared" si="17"/>
        <v>5</v>
      </c>
      <c r="O14" s="17"/>
      <c r="P14" s="18"/>
      <c r="Q14" s="19" t="str">
        <f t="shared" si="18"/>
        <v>5</v>
      </c>
      <c r="R14" s="17"/>
      <c r="S14" s="18"/>
      <c r="T14" s="19" t="str">
        <f t="shared" si="19"/>
        <v>5</v>
      </c>
      <c r="U14" s="17"/>
      <c r="V14" s="18"/>
      <c r="W14" s="66" t="str">
        <f t="shared" si="7"/>
        <v>5</v>
      </c>
      <c r="X14" s="17"/>
      <c r="Y14" s="18"/>
      <c r="Z14" s="19" t="str">
        <f t="shared" si="20"/>
        <v>5</v>
      </c>
      <c r="AA14" s="17"/>
      <c r="AB14" s="18"/>
      <c r="AC14" s="19" t="str">
        <f t="shared" si="21"/>
        <v>5</v>
      </c>
      <c r="AD14" s="28"/>
      <c r="AE14" s="26"/>
      <c r="AF14" s="19"/>
      <c r="AG14" s="21">
        <f t="shared" si="22"/>
        <v>45</v>
      </c>
      <c r="AH14" s="22">
        <f>'33.Spieltag'!AJ14</f>
        <v>492</v>
      </c>
      <c r="AI14" s="29">
        <f>'33.Spieltag'!AK14</f>
        <v>5</v>
      </c>
      <c r="AJ14" s="24">
        <f t="shared" si="23"/>
        <v>537</v>
      </c>
      <c r="AK14" s="25">
        <f t="shared" si="12"/>
        <v>5</v>
      </c>
      <c r="AL14" s="1"/>
    </row>
    <row r="15" spans="1:42" ht="24.9" customHeight="1" thickBot="1">
      <c r="A15" s="29">
        <f t="shared" si="13"/>
        <v>13</v>
      </c>
      <c r="B15" s="21" t="s">
        <v>81</v>
      </c>
      <c r="C15" s="17"/>
      <c r="D15" s="18"/>
      <c r="E15" s="19" t="str">
        <f t="shared" si="14"/>
        <v>5</v>
      </c>
      <c r="F15" s="17"/>
      <c r="G15" s="18"/>
      <c r="H15" s="19" t="str">
        <f t="shared" si="15"/>
        <v>5</v>
      </c>
      <c r="I15" s="17"/>
      <c r="J15" s="18"/>
      <c r="K15" s="19" t="str">
        <f t="shared" si="16"/>
        <v>5</v>
      </c>
      <c r="L15" s="17"/>
      <c r="M15" s="18"/>
      <c r="N15" s="66" t="str">
        <f t="shared" si="17"/>
        <v>5</v>
      </c>
      <c r="O15" s="17"/>
      <c r="P15" s="18"/>
      <c r="Q15" s="19" t="str">
        <f t="shared" si="18"/>
        <v>5</v>
      </c>
      <c r="R15" s="17"/>
      <c r="S15" s="18"/>
      <c r="T15" s="19" t="str">
        <f t="shared" si="19"/>
        <v>5</v>
      </c>
      <c r="U15" s="17"/>
      <c r="V15" s="18"/>
      <c r="W15" s="66" t="str">
        <f t="shared" si="7"/>
        <v>5</v>
      </c>
      <c r="X15" s="17"/>
      <c r="Y15" s="18"/>
      <c r="Z15" s="19" t="str">
        <f t="shared" si="20"/>
        <v>5</v>
      </c>
      <c r="AA15" s="17"/>
      <c r="AB15" s="18"/>
      <c r="AC15" s="19" t="str">
        <f t="shared" si="21"/>
        <v>5</v>
      </c>
      <c r="AD15" s="28"/>
      <c r="AE15" s="26"/>
      <c r="AF15" s="19"/>
      <c r="AG15" s="21">
        <f t="shared" si="22"/>
        <v>45</v>
      </c>
      <c r="AH15" s="22">
        <f>'33.Spieltag'!AJ15</f>
        <v>454</v>
      </c>
      <c r="AI15" s="29">
        <f>'33.Spieltag'!AK15</f>
        <v>13</v>
      </c>
      <c r="AJ15" s="24">
        <f t="shared" si="23"/>
        <v>499</v>
      </c>
      <c r="AK15" s="25">
        <f t="shared" si="12"/>
        <v>13</v>
      </c>
      <c r="AL15" s="1"/>
    </row>
    <row r="16" spans="1:42" ht="24.9" customHeight="1" thickBot="1">
      <c r="A16" s="29">
        <f t="shared" si="13"/>
        <v>1</v>
      </c>
      <c r="B16" s="21" t="s">
        <v>87</v>
      </c>
      <c r="C16" s="17"/>
      <c r="D16" s="18"/>
      <c r="E16" s="19" t="str">
        <f t="shared" si="14"/>
        <v>5</v>
      </c>
      <c r="F16" s="17"/>
      <c r="G16" s="18"/>
      <c r="H16" s="19" t="str">
        <f t="shared" si="15"/>
        <v>5</v>
      </c>
      <c r="I16" s="17"/>
      <c r="J16" s="18"/>
      <c r="K16" s="19" t="str">
        <f t="shared" si="16"/>
        <v>5</v>
      </c>
      <c r="L16" s="17"/>
      <c r="M16" s="18"/>
      <c r="N16" s="66" t="str">
        <f t="shared" si="17"/>
        <v>5</v>
      </c>
      <c r="O16" s="17"/>
      <c r="P16" s="18"/>
      <c r="Q16" s="19" t="str">
        <f t="shared" si="18"/>
        <v>5</v>
      </c>
      <c r="R16" s="17"/>
      <c r="S16" s="18"/>
      <c r="T16" s="19" t="str">
        <f t="shared" si="19"/>
        <v>5</v>
      </c>
      <c r="U16" s="17"/>
      <c r="V16" s="18"/>
      <c r="W16" s="66" t="str">
        <f t="shared" si="7"/>
        <v>5</v>
      </c>
      <c r="X16" s="17"/>
      <c r="Y16" s="18"/>
      <c r="Z16" s="19" t="str">
        <f t="shared" si="20"/>
        <v>5</v>
      </c>
      <c r="AA16" s="17"/>
      <c r="AB16" s="18"/>
      <c r="AC16" s="19" t="str">
        <f t="shared" si="21"/>
        <v>5</v>
      </c>
      <c r="AD16" s="28"/>
      <c r="AE16" s="26"/>
      <c r="AF16" s="19"/>
      <c r="AG16" s="21">
        <f t="shared" si="22"/>
        <v>45</v>
      </c>
      <c r="AH16" s="22">
        <f>'33.Spieltag'!AJ16</f>
        <v>518</v>
      </c>
      <c r="AI16" s="29">
        <f>'33.Spieltag'!AK16</f>
        <v>1</v>
      </c>
      <c r="AJ16" s="24">
        <f t="shared" si="23"/>
        <v>563</v>
      </c>
      <c r="AK16" s="25">
        <f t="shared" si="12"/>
        <v>1</v>
      </c>
      <c r="AL16" s="1"/>
    </row>
    <row r="17" spans="1:38" ht="24.9" customHeight="1" thickBot="1">
      <c r="A17" s="29">
        <f t="shared" si="13"/>
        <v>16</v>
      </c>
      <c r="B17" s="21" t="s">
        <v>80</v>
      </c>
      <c r="C17" s="17"/>
      <c r="D17" s="18"/>
      <c r="E17" s="19" t="str">
        <f t="shared" si="14"/>
        <v>5</v>
      </c>
      <c r="F17" s="17"/>
      <c r="G17" s="18"/>
      <c r="H17" s="19" t="str">
        <f t="shared" si="15"/>
        <v>5</v>
      </c>
      <c r="I17" s="17"/>
      <c r="J17" s="18"/>
      <c r="K17" s="19" t="str">
        <f t="shared" si="16"/>
        <v>5</v>
      </c>
      <c r="L17" s="17"/>
      <c r="M17" s="18"/>
      <c r="N17" s="66" t="str">
        <f t="shared" si="17"/>
        <v>5</v>
      </c>
      <c r="O17" s="17"/>
      <c r="P17" s="18"/>
      <c r="Q17" s="19" t="str">
        <f t="shared" si="18"/>
        <v>5</v>
      </c>
      <c r="R17" s="17"/>
      <c r="S17" s="18"/>
      <c r="T17" s="19" t="str">
        <f t="shared" si="19"/>
        <v>5</v>
      </c>
      <c r="U17" s="17"/>
      <c r="V17" s="18"/>
      <c r="W17" s="66" t="str">
        <f t="shared" si="7"/>
        <v>5</v>
      </c>
      <c r="X17" s="17"/>
      <c r="Y17" s="18"/>
      <c r="Z17" s="19" t="str">
        <f t="shared" si="20"/>
        <v>5</v>
      </c>
      <c r="AA17" s="17"/>
      <c r="AB17" s="18"/>
      <c r="AC17" s="19" t="str">
        <f t="shared" si="21"/>
        <v>5</v>
      </c>
      <c r="AD17" s="28"/>
      <c r="AE17" s="26"/>
      <c r="AF17" s="19"/>
      <c r="AG17" s="21">
        <f t="shared" si="22"/>
        <v>45</v>
      </c>
      <c r="AH17" s="22">
        <f>'33.Spieltag'!AJ17</f>
        <v>419</v>
      </c>
      <c r="AI17" s="29">
        <f>'33.Spieltag'!AK17</f>
        <v>16</v>
      </c>
      <c r="AJ17" s="24">
        <f t="shared" si="23"/>
        <v>464</v>
      </c>
      <c r="AK17" s="25">
        <f t="shared" si="12"/>
        <v>16</v>
      </c>
      <c r="AL17" s="1"/>
    </row>
    <row r="18" spans="1:38" ht="24.9" customHeight="1" thickBot="1">
      <c r="A18" s="29">
        <f t="shared" si="13"/>
        <v>19</v>
      </c>
      <c r="B18" s="21" t="s">
        <v>84</v>
      </c>
      <c r="C18" s="17"/>
      <c r="D18" s="18"/>
      <c r="E18" s="19" t="str">
        <f t="shared" si="14"/>
        <v>5</v>
      </c>
      <c r="F18" s="17"/>
      <c r="G18" s="18"/>
      <c r="H18" s="19" t="str">
        <f t="shared" si="15"/>
        <v>5</v>
      </c>
      <c r="I18" s="17"/>
      <c r="J18" s="18"/>
      <c r="K18" s="19" t="str">
        <f t="shared" si="16"/>
        <v>5</v>
      </c>
      <c r="L18" s="17"/>
      <c r="M18" s="18"/>
      <c r="N18" s="66" t="str">
        <f t="shared" si="17"/>
        <v>5</v>
      </c>
      <c r="O18" s="17"/>
      <c r="P18" s="18"/>
      <c r="Q18" s="19" t="str">
        <f t="shared" si="18"/>
        <v>5</v>
      </c>
      <c r="R18" s="17"/>
      <c r="S18" s="18"/>
      <c r="T18" s="19" t="str">
        <f t="shared" si="19"/>
        <v>5</v>
      </c>
      <c r="U18" s="17"/>
      <c r="V18" s="18"/>
      <c r="W18" s="66" t="str">
        <f t="shared" si="7"/>
        <v>5</v>
      </c>
      <c r="X18" s="17"/>
      <c r="Y18" s="18"/>
      <c r="Z18" s="19" t="str">
        <f t="shared" si="20"/>
        <v>5</v>
      </c>
      <c r="AA18" s="17"/>
      <c r="AB18" s="18"/>
      <c r="AC18" s="19" t="str">
        <f t="shared" si="21"/>
        <v>5</v>
      </c>
      <c r="AD18" s="28"/>
      <c r="AE18" s="26"/>
      <c r="AF18" s="19"/>
      <c r="AG18" s="21">
        <f t="shared" si="22"/>
        <v>45</v>
      </c>
      <c r="AH18" s="22">
        <f>'33.Spieltag'!AJ18</f>
        <v>323</v>
      </c>
      <c r="AI18" s="29">
        <f>'33.Spieltag'!AK18</f>
        <v>19</v>
      </c>
      <c r="AJ18" s="24">
        <f t="shared" si="23"/>
        <v>368</v>
      </c>
      <c r="AK18" s="25">
        <f t="shared" si="12"/>
        <v>19</v>
      </c>
      <c r="AL18" s="1"/>
    </row>
    <row r="19" spans="1:38" ht="24.9" customHeight="1" thickBot="1">
      <c r="A19" s="29">
        <f t="shared" si="13"/>
        <v>11</v>
      </c>
      <c r="B19" s="21" t="s">
        <v>89</v>
      </c>
      <c r="C19" s="17"/>
      <c r="D19" s="18"/>
      <c r="E19" s="19" t="str">
        <f t="shared" si="14"/>
        <v>5</v>
      </c>
      <c r="F19" s="17"/>
      <c r="G19" s="18"/>
      <c r="H19" s="19" t="str">
        <f t="shared" si="15"/>
        <v>5</v>
      </c>
      <c r="I19" s="17"/>
      <c r="J19" s="18"/>
      <c r="K19" s="19" t="str">
        <f t="shared" si="16"/>
        <v>5</v>
      </c>
      <c r="L19" s="17"/>
      <c r="M19" s="18"/>
      <c r="N19" s="66" t="str">
        <f t="shared" si="17"/>
        <v>5</v>
      </c>
      <c r="O19" s="17"/>
      <c r="P19" s="18"/>
      <c r="Q19" s="19" t="str">
        <f t="shared" si="18"/>
        <v>5</v>
      </c>
      <c r="R19" s="17"/>
      <c r="S19" s="18"/>
      <c r="T19" s="19" t="str">
        <f t="shared" si="19"/>
        <v>5</v>
      </c>
      <c r="U19" s="17"/>
      <c r="V19" s="18"/>
      <c r="W19" s="66" t="str">
        <f t="shared" si="7"/>
        <v>5</v>
      </c>
      <c r="X19" s="17"/>
      <c r="Y19" s="18"/>
      <c r="Z19" s="19" t="str">
        <f t="shared" si="20"/>
        <v>5</v>
      </c>
      <c r="AA19" s="17"/>
      <c r="AB19" s="18"/>
      <c r="AC19" s="19" t="str">
        <f t="shared" si="21"/>
        <v>5</v>
      </c>
      <c r="AD19" s="28"/>
      <c r="AE19" s="26"/>
      <c r="AF19" s="19"/>
      <c r="AG19" s="21">
        <f t="shared" si="22"/>
        <v>45</v>
      </c>
      <c r="AH19" s="22">
        <f>'33.Spieltag'!AJ19</f>
        <v>456</v>
      </c>
      <c r="AI19" s="29">
        <f>'33.Spieltag'!AK19</f>
        <v>11</v>
      </c>
      <c r="AJ19" s="24">
        <f t="shared" si="23"/>
        <v>501</v>
      </c>
      <c r="AK19" s="25">
        <f t="shared" si="12"/>
        <v>11</v>
      </c>
      <c r="AL19" s="1"/>
    </row>
    <row r="20" spans="1:38" ht="24.9" customHeight="1" thickBot="1">
      <c r="A20" s="29">
        <f t="shared" si="13"/>
        <v>11</v>
      </c>
      <c r="B20" s="21" t="s">
        <v>83</v>
      </c>
      <c r="C20" s="17"/>
      <c r="D20" s="18"/>
      <c r="E20" s="19" t="str">
        <f t="shared" si="14"/>
        <v>5</v>
      </c>
      <c r="F20" s="17"/>
      <c r="G20" s="18"/>
      <c r="H20" s="19" t="str">
        <f t="shared" si="15"/>
        <v>5</v>
      </c>
      <c r="I20" s="17"/>
      <c r="J20" s="18"/>
      <c r="K20" s="19" t="str">
        <f t="shared" si="16"/>
        <v>5</v>
      </c>
      <c r="L20" s="17"/>
      <c r="M20" s="18"/>
      <c r="N20" s="66" t="str">
        <f t="shared" si="17"/>
        <v>5</v>
      </c>
      <c r="O20" s="17"/>
      <c r="P20" s="18"/>
      <c r="Q20" s="19" t="str">
        <f t="shared" si="18"/>
        <v>5</v>
      </c>
      <c r="R20" s="17"/>
      <c r="S20" s="18"/>
      <c r="T20" s="19" t="str">
        <f t="shared" si="19"/>
        <v>5</v>
      </c>
      <c r="U20" s="17"/>
      <c r="V20" s="18"/>
      <c r="W20" s="66" t="str">
        <f t="shared" si="7"/>
        <v>5</v>
      </c>
      <c r="X20" s="17"/>
      <c r="Y20" s="18"/>
      <c r="Z20" s="19" t="str">
        <f t="shared" si="20"/>
        <v>5</v>
      </c>
      <c r="AA20" s="17"/>
      <c r="AB20" s="18"/>
      <c r="AC20" s="19" t="str">
        <f t="shared" si="21"/>
        <v>5</v>
      </c>
      <c r="AD20" s="28"/>
      <c r="AE20" s="26"/>
      <c r="AF20" s="19"/>
      <c r="AG20" s="21">
        <f t="shared" si="22"/>
        <v>45</v>
      </c>
      <c r="AH20" s="22">
        <f>'33.Spieltag'!AJ20</f>
        <v>456</v>
      </c>
      <c r="AI20" s="29">
        <f>'33.Spieltag'!AK20</f>
        <v>11</v>
      </c>
      <c r="AJ20" s="24">
        <f t="shared" si="23"/>
        <v>501</v>
      </c>
      <c r="AK20" s="25">
        <f t="shared" si="12"/>
        <v>11</v>
      </c>
      <c r="AL20" s="1"/>
    </row>
    <row r="21" spans="1:38" ht="24.9" customHeight="1" thickBot="1">
      <c r="A21" s="29">
        <f t="shared" si="13"/>
        <v>7</v>
      </c>
      <c r="B21" s="21" t="s">
        <v>86</v>
      </c>
      <c r="C21" s="17"/>
      <c r="D21" s="18"/>
      <c r="E21" s="19" t="str">
        <f t="shared" si="14"/>
        <v>5</v>
      </c>
      <c r="F21" s="17"/>
      <c r="G21" s="18"/>
      <c r="H21" s="19" t="str">
        <f t="shared" si="15"/>
        <v>5</v>
      </c>
      <c r="I21" s="17"/>
      <c r="J21" s="18"/>
      <c r="K21" s="19" t="str">
        <f t="shared" si="16"/>
        <v>5</v>
      </c>
      <c r="L21" s="17"/>
      <c r="M21" s="18"/>
      <c r="N21" s="66" t="str">
        <f t="shared" si="17"/>
        <v>5</v>
      </c>
      <c r="O21" s="17"/>
      <c r="P21" s="18"/>
      <c r="Q21" s="19" t="str">
        <f t="shared" si="18"/>
        <v>5</v>
      </c>
      <c r="R21" s="17"/>
      <c r="S21" s="18"/>
      <c r="T21" s="19" t="str">
        <f t="shared" si="19"/>
        <v>5</v>
      </c>
      <c r="U21" s="17"/>
      <c r="V21" s="18"/>
      <c r="W21" s="66" t="str">
        <f t="shared" si="7"/>
        <v>5</v>
      </c>
      <c r="X21" s="17"/>
      <c r="Y21" s="18"/>
      <c r="Z21" s="19" t="str">
        <f t="shared" si="20"/>
        <v>5</v>
      </c>
      <c r="AA21" s="17"/>
      <c r="AB21" s="18"/>
      <c r="AC21" s="19" t="str">
        <f t="shared" si="21"/>
        <v>5</v>
      </c>
      <c r="AD21" s="28"/>
      <c r="AE21" s="26"/>
      <c r="AF21" s="19"/>
      <c r="AG21" s="21">
        <f t="shared" si="22"/>
        <v>45</v>
      </c>
      <c r="AH21" s="22">
        <f>'33.Spieltag'!AJ21</f>
        <v>488</v>
      </c>
      <c r="AI21" s="29">
        <f>'33.Spieltag'!AK21</f>
        <v>7</v>
      </c>
      <c r="AJ21" s="24">
        <f t="shared" si="23"/>
        <v>533</v>
      </c>
      <c r="AK21" s="25">
        <f t="shared" si="12"/>
        <v>7</v>
      </c>
      <c r="AL21" s="1"/>
    </row>
    <row r="22" spans="1:38" ht="24.9" customHeight="1" thickBot="1">
      <c r="A22" s="29">
        <f t="shared" si="13"/>
        <v>15</v>
      </c>
      <c r="B22" s="21" t="s">
        <v>96</v>
      </c>
      <c r="C22" s="17"/>
      <c r="D22" s="18"/>
      <c r="E22" s="19" t="str">
        <f t="shared" si="14"/>
        <v>5</v>
      </c>
      <c r="F22" s="17"/>
      <c r="G22" s="18"/>
      <c r="H22" s="19" t="str">
        <f t="shared" si="15"/>
        <v>5</v>
      </c>
      <c r="I22" s="17"/>
      <c r="J22" s="18"/>
      <c r="K22" s="19" t="str">
        <f t="shared" si="16"/>
        <v>5</v>
      </c>
      <c r="L22" s="17"/>
      <c r="M22" s="18"/>
      <c r="N22" s="66" t="str">
        <f t="shared" si="17"/>
        <v>5</v>
      </c>
      <c r="O22" s="17"/>
      <c r="P22" s="18"/>
      <c r="Q22" s="19" t="str">
        <f t="shared" si="18"/>
        <v>5</v>
      </c>
      <c r="R22" s="17"/>
      <c r="S22" s="18"/>
      <c r="T22" s="19" t="str">
        <f t="shared" si="19"/>
        <v>5</v>
      </c>
      <c r="U22" s="17"/>
      <c r="V22" s="18"/>
      <c r="W22" s="66" t="str">
        <f t="shared" si="7"/>
        <v>5</v>
      </c>
      <c r="X22" s="17"/>
      <c r="Y22" s="18"/>
      <c r="Z22" s="19" t="str">
        <f t="shared" si="20"/>
        <v>5</v>
      </c>
      <c r="AA22" s="17"/>
      <c r="AB22" s="18"/>
      <c r="AC22" s="19" t="str">
        <f t="shared" si="21"/>
        <v>5</v>
      </c>
      <c r="AD22" s="28"/>
      <c r="AE22" s="26"/>
      <c r="AF22" s="19"/>
      <c r="AG22" s="21">
        <f t="shared" si="22"/>
        <v>45</v>
      </c>
      <c r="AH22" s="22">
        <f>'33.Spieltag'!AJ22</f>
        <v>432</v>
      </c>
      <c r="AI22" s="29">
        <f>'33.Spieltag'!AK22</f>
        <v>15</v>
      </c>
      <c r="AJ22" s="24">
        <f t="shared" si="23"/>
        <v>477</v>
      </c>
      <c r="AK22" s="25">
        <f t="shared" si="12"/>
        <v>15</v>
      </c>
      <c r="AL22" s="1"/>
    </row>
    <row r="23" spans="1:38" ht="24.9" customHeight="1" thickBot="1">
      <c r="A23" s="29">
        <f t="shared" si="13"/>
        <v>18</v>
      </c>
      <c r="B23" s="21" t="s">
        <v>94</v>
      </c>
      <c r="C23" s="17"/>
      <c r="D23" s="18"/>
      <c r="E23" s="19" t="str">
        <f t="shared" si="14"/>
        <v>5</v>
      </c>
      <c r="F23" s="17"/>
      <c r="G23" s="18"/>
      <c r="H23" s="19" t="str">
        <f t="shared" si="15"/>
        <v>5</v>
      </c>
      <c r="I23" s="17"/>
      <c r="J23" s="18"/>
      <c r="K23" s="19" t="str">
        <f t="shared" si="16"/>
        <v>5</v>
      </c>
      <c r="L23" s="17"/>
      <c r="M23" s="18"/>
      <c r="N23" s="66" t="str">
        <f t="shared" si="17"/>
        <v>5</v>
      </c>
      <c r="O23" s="17"/>
      <c r="P23" s="18"/>
      <c r="Q23" s="19" t="str">
        <f t="shared" si="18"/>
        <v>5</v>
      </c>
      <c r="R23" s="17"/>
      <c r="S23" s="18"/>
      <c r="T23" s="19" t="str">
        <f t="shared" si="19"/>
        <v>5</v>
      </c>
      <c r="U23" s="17"/>
      <c r="V23" s="18"/>
      <c r="W23" s="66" t="str">
        <f t="shared" si="7"/>
        <v>5</v>
      </c>
      <c r="X23" s="17"/>
      <c r="Y23" s="18"/>
      <c r="Z23" s="19" t="str">
        <f t="shared" si="20"/>
        <v>5</v>
      </c>
      <c r="AA23" s="17"/>
      <c r="AB23" s="18"/>
      <c r="AC23" s="19" t="str">
        <f t="shared" si="21"/>
        <v>5</v>
      </c>
      <c r="AD23" s="28"/>
      <c r="AE23" s="26"/>
      <c r="AF23" s="19"/>
      <c r="AG23" s="21">
        <f t="shared" si="22"/>
        <v>45</v>
      </c>
      <c r="AH23" s="22">
        <f>'33.Spieltag'!AJ23</f>
        <v>365</v>
      </c>
      <c r="AI23" s="29">
        <f>'33.Spieltag'!AK23</f>
        <v>18</v>
      </c>
      <c r="AJ23" s="24">
        <f t="shared" si="23"/>
        <v>410</v>
      </c>
      <c r="AK23" s="25">
        <f t="shared" si="12"/>
        <v>18</v>
      </c>
      <c r="AL23" s="1"/>
    </row>
    <row r="24" spans="1:38" ht="24.9" customHeight="1" thickBot="1">
      <c r="A24" s="29">
        <f t="shared" si="13"/>
        <v>20</v>
      </c>
      <c r="B24" s="21" t="s">
        <v>92</v>
      </c>
      <c r="C24" s="17"/>
      <c r="D24" s="18"/>
      <c r="E24" s="19" t="str">
        <f t="shared" si="14"/>
        <v>5</v>
      </c>
      <c r="F24" s="17"/>
      <c r="G24" s="18"/>
      <c r="H24" s="19" t="str">
        <f t="shared" si="15"/>
        <v>5</v>
      </c>
      <c r="I24" s="17"/>
      <c r="J24" s="18"/>
      <c r="K24" s="19" t="str">
        <f t="shared" si="16"/>
        <v>5</v>
      </c>
      <c r="L24" s="17"/>
      <c r="M24" s="18"/>
      <c r="N24" s="66" t="str">
        <f t="shared" si="17"/>
        <v>5</v>
      </c>
      <c r="O24" s="17"/>
      <c r="P24" s="18"/>
      <c r="Q24" s="19" t="str">
        <f t="shared" si="18"/>
        <v>5</v>
      </c>
      <c r="R24" s="17"/>
      <c r="S24" s="18"/>
      <c r="T24" s="19" t="str">
        <f t="shared" si="19"/>
        <v>5</v>
      </c>
      <c r="U24" s="17"/>
      <c r="V24" s="18"/>
      <c r="W24" s="66" t="str">
        <f t="shared" si="7"/>
        <v>5</v>
      </c>
      <c r="X24" s="17"/>
      <c r="Y24" s="18"/>
      <c r="Z24" s="19" t="str">
        <f t="shared" si="20"/>
        <v>5</v>
      </c>
      <c r="AA24" s="17"/>
      <c r="AB24" s="18"/>
      <c r="AC24" s="19" t="str">
        <f t="shared" si="21"/>
        <v>5</v>
      </c>
      <c r="AD24" s="28"/>
      <c r="AE24" s="26"/>
      <c r="AF24" s="19"/>
      <c r="AG24" s="21">
        <f t="shared" si="22"/>
        <v>45</v>
      </c>
      <c r="AH24" s="22">
        <f>'33.Spieltag'!AJ24</f>
        <v>282</v>
      </c>
      <c r="AI24" s="29">
        <f>'33.Spieltag'!AK24</f>
        <v>20</v>
      </c>
      <c r="AJ24" s="24">
        <f t="shared" si="23"/>
        <v>327</v>
      </c>
      <c r="AK24" s="25">
        <f t="shared" si="12"/>
        <v>20</v>
      </c>
      <c r="AL24" s="1"/>
    </row>
    <row r="25" spans="1:38" ht="24.9" customHeight="1" thickBot="1">
      <c r="A25" s="29">
        <f t="shared" si="13"/>
        <v>8</v>
      </c>
      <c r="B25" s="21" t="s">
        <v>78</v>
      </c>
      <c r="C25" s="17"/>
      <c r="D25" s="18"/>
      <c r="E25" s="19" t="str">
        <f t="shared" si="14"/>
        <v>5</v>
      </c>
      <c r="F25" s="17"/>
      <c r="G25" s="18"/>
      <c r="H25" s="19" t="str">
        <f t="shared" si="15"/>
        <v>5</v>
      </c>
      <c r="I25" s="17"/>
      <c r="J25" s="18"/>
      <c r="K25" s="19" t="str">
        <f t="shared" si="16"/>
        <v>5</v>
      </c>
      <c r="L25" s="17"/>
      <c r="M25" s="18"/>
      <c r="N25" s="66" t="str">
        <f t="shared" si="17"/>
        <v>5</v>
      </c>
      <c r="O25" s="17"/>
      <c r="P25" s="18"/>
      <c r="Q25" s="19" t="str">
        <f t="shared" si="18"/>
        <v>5</v>
      </c>
      <c r="R25" s="17"/>
      <c r="S25" s="18"/>
      <c r="T25" s="19" t="str">
        <f t="shared" si="19"/>
        <v>5</v>
      </c>
      <c r="U25" s="17"/>
      <c r="V25" s="18"/>
      <c r="W25" s="66" t="str">
        <f t="shared" si="7"/>
        <v>5</v>
      </c>
      <c r="X25" s="17"/>
      <c r="Y25" s="18"/>
      <c r="Z25" s="19" t="str">
        <f t="shared" si="20"/>
        <v>5</v>
      </c>
      <c r="AA25" s="17"/>
      <c r="AB25" s="18"/>
      <c r="AC25" s="19" t="str">
        <f t="shared" si="21"/>
        <v>5</v>
      </c>
      <c r="AD25" s="28"/>
      <c r="AE25" s="26"/>
      <c r="AF25" s="19"/>
      <c r="AG25" s="21">
        <f t="shared" si="22"/>
        <v>45</v>
      </c>
      <c r="AH25" s="22">
        <f>'33.Spieltag'!AJ25</f>
        <v>479</v>
      </c>
      <c r="AI25" s="29">
        <f>'33.Spieltag'!AK25</f>
        <v>8</v>
      </c>
      <c r="AJ25" s="24">
        <f t="shared" si="23"/>
        <v>524</v>
      </c>
      <c r="AK25" s="25">
        <f t="shared" si="12"/>
        <v>8</v>
      </c>
      <c r="AL25" s="1"/>
    </row>
    <row r="26" spans="1:38" ht="28.2" customHeight="1" thickBot="1">
      <c r="A26" s="29">
        <f t="shared" si="13"/>
        <v>14</v>
      </c>
      <c r="B26" s="21" t="s">
        <v>82</v>
      </c>
      <c r="C26" s="17"/>
      <c r="D26" s="18"/>
      <c r="E26" s="19" t="str">
        <f t="shared" si="14"/>
        <v>5</v>
      </c>
      <c r="F26" s="17"/>
      <c r="G26" s="18"/>
      <c r="H26" s="19" t="str">
        <f t="shared" si="15"/>
        <v>5</v>
      </c>
      <c r="I26" s="17"/>
      <c r="J26" s="18"/>
      <c r="K26" s="19" t="str">
        <f t="shared" si="16"/>
        <v>5</v>
      </c>
      <c r="L26" s="17"/>
      <c r="M26" s="18"/>
      <c r="N26" s="66" t="str">
        <f t="shared" si="17"/>
        <v>5</v>
      </c>
      <c r="O26" s="17"/>
      <c r="P26" s="18"/>
      <c r="Q26" s="19" t="str">
        <f t="shared" si="18"/>
        <v>5</v>
      </c>
      <c r="R26" s="17"/>
      <c r="S26" s="18"/>
      <c r="T26" s="19" t="str">
        <f t="shared" si="19"/>
        <v>5</v>
      </c>
      <c r="U26" s="17"/>
      <c r="V26" s="18"/>
      <c r="W26" s="66" t="str">
        <f t="shared" si="7"/>
        <v>5</v>
      </c>
      <c r="X26" s="17"/>
      <c r="Y26" s="18"/>
      <c r="Z26" s="19" t="str">
        <f t="shared" si="20"/>
        <v>5</v>
      </c>
      <c r="AA26" s="17"/>
      <c r="AB26" s="18"/>
      <c r="AC26" s="19" t="str">
        <f t="shared" si="21"/>
        <v>5</v>
      </c>
      <c r="AD26" s="28"/>
      <c r="AE26" s="26"/>
      <c r="AF26" s="19"/>
      <c r="AG26" s="21">
        <f t="shared" ref="AG26" si="24">E26+H26+K26+N26+Q26+T26+W26+Z26+AC26+AF26</f>
        <v>45</v>
      </c>
      <c r="AH26" s="22">
        <f>'33.Spieltag'!AJ26</f>
        <v>443</v>
      </c>
      <c r="AI26" s="29">
        <f>'33.Spieltag'!AK26</f>
        <v>14</v>
      </c>
      <c r="AJ26" s="24">
        <f t="shared" ref="AJ26" si="25">AG26+AH26</f>
        <v>488</v>
      </c>
      <c r="AK26" s="25">
        <f t="shared" si="12"/>
        <v>14</v>
      </c>
      <c r="AL26" s="1"/>
    </row>
    <row r="27" spans="1:38" ht="28.2" customHeight="1" thickBot="1">
      <c r="A27" s="29">
        <f t="shared" ref="A27" si="26">AK27</f>
        <v>2</v>
      </c>
      <c r="B27" s="21" t="s">
        <v>73</v>
      </c>
      <c r="C27" s="17"/>
      <c r="D27" s="18"/>
      <c r="E27" s="19" t="str">
        <f t="shared" si="14"/>
        <v>5</v>
      </c>
      <c r="F27" s="17"/>
      <c r="G27" s="18"/>
      <c r="H27" s="19" t="str">
        <f t="shared" si="15"/>
        <v>5</v>
      </c>
      <c r="I27" s="17"/>
      <c r="J27" s="18"/>
      <c r="K27" s="19" t="str">
        <f t="shared" si="16"/>
        <v>5</v>
      </c>
      <c r="L27" s="17"/>
      <c r="M27" s="18"/>
      <c r="N27" s="66" t="str">
        <f t="shared" si="17"/>
        <v>5</v>
      </c>
      <c r="O27" s="17"/>
      <c r="P27" s="18"/>
      <c r="Q27" s="19" t="str">
        <f t="shared" si="18"/>
        <v>5</v>
      </c>
      <c r="R27" s="17"/>
      <c r="S27" s="18"/>
      <c r="T27" s="19" t="str">
        <f t="shared" si="19"/>
        <v>5</v>
      </c>
      <c r="U27" s="17"/>
      <c r="V27" s="18"/>
      <c r="W27" s="66" t="str">
        <f t="shared" si="7"/>
        <v>5</v>
      </c>
      <c r="X27" s="17"/>
      <c r="Y27" s="18"/>
      <c r="Z27" s="19" t="str">
        <f t="shared" si="20"/>
        <v>5</v>
      </c>
      <c r="AA27" s="17"/>
      <c r="AB27" s="18"/>
      <c r="AC27" s="19" t="str">
        <f t="shared" si="21"/>
        <v>5</v>
      </c>
      <c r="AD27" s="28"/>
      <c r="AE27" s="26"/>
      <c r="AF27" s="19"/>
      <c r="AG27" s="21">
        <f t="shared" ref="AG27" si="27">E27+H27+K27+N27+Q27+T27+W27+Z27+AC27+AF27</f>
        <v>45</v>
      </c>
      <c r="AH27" s="22">
        <f>'33.Spieltag'!AJ27</f>
        <v>515</v>
      </c>
      <c r="AI27" s="29">
        <f>'33.Spieltag'!AK27</f>
        <v>2</v>
      </c>
      <c r="AJ27" s="24">
        <f t="shared" ref="AJ27" si="28">AG27+AH27</f>
        <v>560</v>
      </c>
      <c r="AK27" s="25">
        <f t="shared" si="12"/>
        <v>2</v>
      </c>
      <c r="AL27" s="1"/>
    </row>
    <row r="28" spans="1:38" ht="28.2" customHeight="1">
      <c r="AL28" s="1"/>
    </row>
    <row r="29" spans="1:38" ht="28.2" customHeight="1">
      <c r="AL29" s="1"/>
    </row>
    <row r="30" spans="1:38" ht="28.2" customHeight="1">
      <c r="AL30" s="1"/>
    </row>
  </sheetData>
  <sortState xmlns:xlrd2="http://schemas.microsoft.com/office/spreadsheetml/2017/richdata2" ref="A8:AK25">
    <sortCondition ref="A8:A25"/>
  </sortState>
  <phoneticPr fontId="0" type="noConversion"/>
  <conditionalFormatting sqref="AD1:AF6 AC1:AC2 P2 F4:F5 C4:C5 Y2:Z2 O5 R5 I4:I6 M2:N2 L4:L6 X5:X6 S2:T2 V2:W2 U4:U6 AA5:AA6">
    <cfRule type="cellIs" dxfId="5" priority="14" operator="equal">
      <formula>"Schalke 04"</formula>
    </cfRule>
  </conditionalFormatting>
  <conditionalFormatting sqref="O6 F6 C6 O4 X4 R6 R4 AA4">
    <cfRule type="cellIs" dxfId="4" priority="12" operator="equal">
      <formula>"Schalke 04"</formula>
    </cfRule>
  </conditionalFormatting>
  <conditionalFormatting sqref="A27">
    <cfRule type="colorScale" priority="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27">
    <cfRule type="colorScale" priority="1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8:B27">
    <cfRule type="expression" dxfId="3" priority="7">
      <formula>($AG8&gt;40)</formula>
    </cfRule>
  </conditionalFormatting>
  <conditionalFormatting sqref="A31:A1048576 A1:A3 A5:A26">
    <cfRule type="colorScale" priority="64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26">
    <cfRule type="colorScale" priority="111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G1:AG1048576">
    <cfRule type="top10" dxfId="2" priority="1" rank="3"/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3"/>
  </sheetPr>
  <dimension ref="A1:AU36"/>
  <sheetViews>
    <sheetView workbookViewId="0">
      <pane xSplit="2" ySplit="2" topLeftCell="C9" activePane="bottomRight" state="frozen"/>
      <selection activeCell="AN15" sqref="AN15"/>
      <selection pane="topRight" activeCell="AN15" sqref="AN15"/>
      <selection pane="bottomLeft" activeCell="AN15" sqref="AN15"/>
      <selection pane="bottomRight" activeCell="AT31" sqref="AT31"/>
    </sheetView>
  </sheetViews>
  <sheetFormatPr baseColWidth="10" defaultRowHeight="13.2"/>
  <cols>
    <col min="1" max="1" width="4.88671875" bestFit="1" customWidth="1"/>
    <col min="3" max="3" width="8" bestFit="1" customWidth="1"/>
    <col min="4" max="4" width="8.5546875" bestFit="1" customWidth="1"/>
    <col min="5" max="36" width="8" customWidth="1"/>
    <col min="46" max="46" width="19.109375" bestFit="1" customWidth="1"/>
    <col min="47" max="47" width="5.6640625" bestFit="1" customWidth="1"/>
  </cols>
  <sheetData>
    <row r="1" spans="1:47">
      <c r="A1" s="46"/>
      <c r="B1" s="46"/>
      <c r="C1" s="52">
        <v>1</v>
      </c>
      <c r="D1" s="52">
        <v>2</v>
      </c>
      <c r="E1" s="52">
        <v>3</v>
      </c>
      <c r="F1" s="52">
        <v>4</v>
      </c>
      <c r="G1" s="52">
        <v>5</v>
      </c>
      <c r="H1" s="52">
        <v>6</v>
      </c>
      <c r="I1" s="52">
        <v>7</v>
      </c>
      <c r="J1" s="52">
        <v>8</v>
      </c>
      <c r="K1" s="52">
        <v>9</v>
      </c>
      <c r="L1" s="52">
        <v>10</v>
      </c>
      <c r="M1" s="52">
        <v>11</v>
      </c>
      <c r="N1" s="52">
        <v>12</v>
      </c>
      <c r="O1" s="52">
        <v>13</v>
      </c>
      <c r="P1" s="52">
        <v>14</v>
      </c>
      <c r="Q1" s="52">
        <v>15</v>
      </c>
      <c r="R1" s="52">
        <v>16</v>
      </c>
      <c r="S1" s="52">
        <v>17</v>
      </c>
      <c r="T1" s="52">
        <v>18</v>
      </c>
      <c r="U1" s="52">
        <v>19</v>
      </c>
      <c r="V1" s="52">
        <v>20</v>
      </c>
      <c r="W1" s="52">
        <v>21</v>
      </c>
      <c r="X1" s="52">
        <v>22</v>
      </c>
      <c r="Y1" s="52">
        <v>23</v>
      </c>
      <c r="Z1" s="52">
        <v>24</v>
      </c>
      <c r="AA1" s="52">
        <v>25</v>
      </c>
      <c r="AB1" s="52">
        <v>26</v>
      </c>
      <c r="AC1" s="52">
        <v>27</v>
      </c>
      <c r="AD1" s="52">
        <v>28</v>
      </c>
      <c r="AE1" s="52">
        <v>29</v>
      </c>
      <c r="AF1" s="52">
        <v>30</v>
      </c>
      <c r="AG1" s="52">
        <v>31</v>
      </c>
      <c r="AH1" s="52">
        <v>32</v>
      </c>
      <c r="AI1" s="52">
        <v>33</v>
      </c>
      <c r="AJ1" s="52">
        <v>34</v>
      </c>
      <c r="AK1" s="53"/>
      <c r="AL1" s="46"/>
      <c r="AM1" s="46"/>
      <c r="AN1" s="46"/>
      <c r="AO1" s="46"/>
      <c r="AP1" s="53"/>
      <c r="AQ1" s="63"/>
    </row>
    <row r="2" spans="1:47">
      <c r="A2" s="46" t="s">
        <v>4</v>
      </c>
      <c r="B2" s="46" t="s">
        <v>60</v>
      </c>
      <c r="C2" s="47" t="s">
        <v>8</v>
      </c>
      <c r="D2" s="47" t="s">
        <v>8</v>
      </c>
      <c r="E2" s="47" t="s">
        <v>8</v>
      </c>
      <c r="F2" s="47" t="s">
        <v>8</v>
      </c>
      <c r="G2" s="47" t="s">
        <v>8</v>
      </c>
      <c r="H2" s="47" t="s">
        <v>8</v>
      </c>
      <c r="I2" s="47" t="s">
        <v>8</v>
      </c>
      <c r="J2" s="47" t="s">
        <v>8</v>
      </c>
      <c r="K2" s="47" t="s">
        <v>8</v>
      </c>
      <c r="L2" s="47" t="s">
        <v>8</v>
      </c>
      <c r="M2" s="47" t="s">
        <v>8</v>
      </c>
      <c r="N2" s="47" t="s">
        <v>8</v>
      </c>
      <c r="O2" s="47" t="s">
        <v>8</v>
      </c>
      <c r="P2" s="47" t="s">
        <v>8</v>
      </c>
      <c r="Q2" s="47" t="s">
        <v>8</v>
      </c>
      <c r="R2" s="47" t="s">
        <v>8</v>
      </c>
      <c r="S2" s="47" t="s">
        <v>8</v>
      </c>
      <c r="T2" s="47" t="s">
        <v>8</v>
      </c>
      <c r="U2" s="47" t="s">
        <v>8</v>
      </c>
      <c r="V2" s="47" t="s">
        <v>8</v>
      </c>
      <c r="W2" s="47" t="s">
        <v>8</v>
      </c>
      <c r="X2" s="47" t="s">
        <v>8</v>
      </c>
      <c r="Y2" s="47" t="s">
        <v>8</v>
      </c>
      <c r="Z2" s="47" t="s">
        <v>8</v>
      </c>
      <c r="AA2" s="47" t="s">
        <v>8</v>
      </c>
      <c r="AB2" s="47" t="s">
        <v>8</v>
      </c>
      <c r="AC2" s="47" t="s">
        <v>8</v>
      </c>
      <c r="AD2" s="47" t="s">
        <v>8</v>
      </c>
      <c r="AE2" s="47" t="s">
        <v>8</v>
      </c>
      <c r="AF2" s="47" t="s">
        <v>8</v>
      </c>
      <c r="AG2" s="47" t="s">
        <v>8</v>
      </c>
      <c r="AH2" s="47" t="s">
        <v>8</v>
      </c>
      <c r="AI2" s="47" t="s">
        <v>8</v>
      </c>
      <c r="AJ2" s="47" t="s">
        <v>8</v>
      </c>
      <c r="AK2" s="48" t="s">
        <v>61</v>
      </c>
      <c r="AL2" s="49" t="s">
        <v>62</v>
      </c>
      <c r="AM2" s="49" t="s">
        <v>62</v>
      </c>
      <c r="AN2" s="49" t="s">
        <v>62</v>
      </c>
      <c r="AO2" s="49" t="s">
        <v>62</v>
      </c>
      <c r="AP2" s="48" t="s">
        <v>63</v>
      </c>
      <c r="AQ2" s="62"/>
      <c r="AS2" s="50" t="s">
        <v>64</v>
      </c>
      <c r="AT2" s="51" t="s">
        <v>60</v>
      </c>
      <c r="AU2" s="51" t="s">
        <v>3</v>
      </c>
    </row>
    <row r="3" spans="1:47" ht="15">
      <c r="A3" s="56"/>
      <c r="B3" s="56" t="str">
        <f>'1.Spieltag'!B8</f>
        <v>Archie04</v>
      </c>
      <c r="C3" s="56">
        <f>'1.Spieltag'!$AG8</f>
        <v>4</v>
      </c>
      <c r="D3" s="56">
        <f>'2.Spieltag '!$AG8</f>
        <v>5</v>
      </c>
      <c r="E3" s="56">
        <f>'3.Spieltag'!$AG8</f>
        <v>6</v>
      </c>
      <c r="F3" s="56">
        <f>'4.Spieltag'!$AG8</f>
        <v>14</v>
      </c>
      <c r="G3" s="56">
        <f>'5.Spieltag'!$AG8</f>
        <v>12</v>
      </c>
      <c r="H3" s="56">
        <f>'6.Spieltag'!$AG8</f>
        <v>29</v>
      </c>
      <c r="I3" s="56">
        <f>'7.Spieltag'!$AG8</f>
        <v>19</v>
      </c>
      <c r="J3" s="56">
        <f>'8.Spieltag'!$AG8</f>
        <v>12</v>
      </c>
      <c r="K3" s="56">
        <f>'9.Spieltag'!$AG8</f>
        <v>16</v>
      </c>
      <c r="L3" s="56">
        <f>'10.Spieltag'!$AG8</f>
        <v>13</v>
      </c>
      <c r="M3" s="56">
        <f>'11.Spieltag'!$AG8</f>
        <v>15</v>
      </c>
      <c r="N3" s="56">
        <f>'12.Spieltag'!$AG8</f>
        <v>16</v>
      </c>
      <c r="O3" s="56">
        <f>'13.Spieltag'!$AG8</f>
        <v>4</v>
      </c>
      <c r="P3" s="56">
        <f>'14.Spieltag'!$AG8</f>
        <v>11</v>
      </c>
      <c r="Q3" s="56">
        <f>'15.Spieltag'!$AG8</f>
        <v>6</v>
      </c>
      <c r="R3" s="56">
        <f>'16.Spieltag'!$AG8</f>
        <v>10</v>
      </c>
      <c r="S3" s="56">
        <f>'17.Spieltag'!$AG8</f>
        <v>13</v>
      </c>
      <c r="T3" s="56">
        <f>'18.Spieltag'!$AG8</f>
        <v>13</v>
      </c>
      <c r="U3" s="56">
        <f>'19.Spieltag'!$AG8</f>
        <v>9</v>
      </c>
      <c r="V3" s="56">
        <f>'20.Spieltag'!$AG8</f>
        <v>14</v>
      </c>
      <c r="W3" s="56">
        <f>'21.Spieltag'!$AG8</f>
        <v>11</v>
      </c>
      <c r="X3" s="56">
        <f>'22.Spieltag'!$AG8</f>
        <v>11</v>
      </c>
      <c r="Y3" s="56">
        <f>'23.Spieltag'!$AG8</f>
        <v>12</v>
      </c>
      <c r="Z3" s="56">
        <f>'24.Spieltag'!$AG8</f>
        <v>10</v>
      </c>
      <c r="AA3" s="56">
        <f>'25.Spieltag'!$AG8</f>
        <v>12</v>
      </c>
      <c r="AB3" s="56">
        <f>'26.Spieltag'!$AG8</f>
        <v>28</v>
      </c>
      <c r="AC3" s="56">
        <f>'27.Spieltag'!$AG8</f>
        <v>13</v>
      </c>
      <c r="AD3" s="56">
        <f>'28.Spieltag'!$AG8</f>
        <v>11</v>
      </c>
      <c r="AE3" s="56">
        <f>'29.Spieltag'!$AG8</f>
        <v>18</v>
      </c>
      <c r="AF3" s="56">
        <f>'30.Spieltag'!$AG8</f>
        <v>0</v>
      </c>
      <c r="AG3" s="56">
        <f>'31.Spieltag'!$AG8</f>
        <v>45</v>
      </c>
      <c r="AH3" s="56">
        <f>'32.Spieltag'!$AG8</f>
        <v>45</v>
      </c>
      <c r="AI3" s="56">
        <f>'33.Spieltag'!$AG8</f>
        <v>45</v>
      </c>
      <c r="AJ3" s="56">
        <f>'34.Spieltag'!$AG8</f>
        <v>45</v>
      </c>
      <c r="AK3" s="60">
        <f t="shared" ref="AK3" si="0">SUM(C3:AJ3)</f>
        <v>547</v>
      </c>
      <c r="AL3" s="59">
        <f t="shared" ref="AL3" si="1">SMALL($C3:$AJ3,1)</f>
        <v>0</v>
      </c>
      <c r="AM3" s="59">
        <f t="shared" ref="AM3" si="2">SMALL($C3:$AJ3,2)</f>
        <v>4</v>
      </c>
      <c r="AN3" s="59">
        <f t="shared" ref="AN3" si="3">SMALL($C3:$AJ3,3)</f>
        <v>4</v>
      </c>
      <c r="AO3" s="59">
        <f t="shared" ref="AO3" si="4">SMALL($C3:$AJ3,4)</f>
        <v>5</v>
      </c>
      <c r="AP3" s="60">
        <f t="shared" ref="AP3" si="5">AK3-AO3-AN3-AM3-AL3</f>
        <v>534</v>
      </c>
      <c r="AQ3" s="64">
        <f t="shared" ref="AQ3" si="6">SUM(AL3:AO3)</f>
        <v>13</v>
      </c>
      <c r="AS3" s="54">
        <v>1</v>
      </c>
      <c r="AT3" s="55" t="s">
        <v>93</v>
      </c>
      <c r="AU3" s="55">
        <v>19</v>
      </c>
    </row>
    <row r="4" spans="1:47" ht="15">
      <c r="A4" s="56"/>
      <c r="B4" s="56" t="str">
        <f>'1.Spieltag'!B9</f>
        <v>fabian1904</v>
      </c>
      <c r="C4" s="56">
        <f>'1.Spieltag'!$AG9</f>
        <v>6</v>
      </c>
      <c r="D4" s="56">
        <f>'2.Spieltag '!$AG9</f>
        <v>2</v>
      </c>
      <c r="E4" s="56">
        <f>'3.Spieltag'!$AG9</f>
        <v>0</v>
      </c>
      <c r="F4" s="56">
        <f>'4.Spieltag'!$AG9</f>
        <v>12</v>
      </c>
      <c r="G4" s="56">
        <f>'5.Spieltag'!$AG9</f>
        <v>13</v>
      </c>
      <c r="H4" s="56">
        <f>'6.Spieltag'!$AG9</f>
        <v>9</v>
      </c>
      <c r="I4" s="56">
        <f>'7.Spieltag'!$AG9</f>
        <v>11</v>
      </c>
      <c r="J4" s="56">
        <f>'8.Spieltag'!$AG9</f>
        <v>7</v>
      </c>
      <c r="K4" s="56">
        <f>'9.Spieltag'!$AG9</f>
        <v>13</v>
      </c>
      <c r="L4" s="56">
        <f>'10.Spieltag'!$AG9</f>
        <v>15</v>
      </c>
      <c r="M4" s="56">
        <f>'11.Spieltag'!$AG9</f>
        <v>29</v>
      </c>
      <c r="N4" s="56">
        <f>'12.Spieltag'!$AG9</f>
        <v>0</v>
      </c>
      <c r="O4" s="56">
        <f>'13.Spieltag'!$AG9</f>
        <v>0</v>
      </c>
      <c r="P4" s="56">
        <f>'14.Spieltag'!$AG9</f>
        <v>9</v>
      </c>
      <c r="Q4" s="56">
        <f>'15.Spieltag'!$AG9</f>
        <v>21</v>
      </c>
      <c r="R4" s="56">
        <f>'16.Spieltag'!$AG9</f>
        <v>3</v>
      </c>
      <c r="S4" s="56">
        <f>'17.Spieltag'!$AG9</f>
        <v>13</v>
      </c>
      <c r="T4" s="56">
        <f>'18.Spieltag'!$AG9</f>
        <v>6</v>
      </c>
      <c r="U4" s="56">
        <f>'19.Spieltag'!$AG9</f>
        <v>17</v>
      </c>
      <c r="V4" s="56">
        <f>'20.Spieltag'!$AG9</f>
        <v>9</v>
      </c>
      <c r="W4" s="56">
        <f>'21.Spieltag'!$AG9</f>
        <v>0</v>
      </c>
      <c r="X4" s="56">
        <f>'22.Spieltag'!$AG9</f>
        <v>7</v>
      </c>
      <c r="Y4" s="56">
        <f>'23.Spieltag'!$AG9</f>
        <v>9</v>
      </c>
      <c r="Z4" s="56">
        <f>'24.Spieltag'!$AG9</f>
        <v>10</v>
      </c>
      <c r="AA4" s="56">
        <f>'25.Spieltag'!$AG9</f>
        <v>6</v>
      </c>
      <c r="AB4" s="56">
        <f>'26.Spieltag'!$AG9</f>
        <v>13</v>
      </c>
      <c r="AC4" s="56">
        <f>'27.Spieltag'!$AG9</f>
        <v>14</v>
      </c>
      <c r="AD4" s="56">
        <f>'28.Spieltag'!$AG9</f>
        <v>24</v>
      </c>
      <c r="AE4" s="56">
        <f>'29.Spieltag'!$AG9</f>
        <v>0</v>
      </c>
      <c r="AF4" s="56">
        <f>'30.Spieltag'!$AG9</f>
        <v>0</v>
      </c>
      <c r="AG4" s="56">
        <f>'31.Spieltag'!$AG9</f>
        <v>45</v>
      </c>
      <c r="AH4" s="56">
        <f>'32.Spieltag'!$AG9</f>
        <v>45</v>
      </c>
      <c r="AI4" s="56">
        <f>'33.Spieltag'!$AG9</f>
        <v>45</v>
      </c>
      <c r="AJ4" s="56">
        <f>'34.Spieltag'!$AG9</f>
        <v>45</v>
      </c>
      <c r="AK4" s="60">
        <f t="shared" ref="AK4:AK21" si="7">SUM(C4:AJ4)</f>
        <v>458</v>
      </c>
      <c r="AL4" s="59">
        <f t="shared" ref="AL4:AL25" si="8">SMALL($C4:$AJ4,1)</f>
        <v>0</v>
      </c>
      <c r="AM4" s="59">
        <f t="shared" ref="AM4:AM25" si="9">SMALL($C4:$AJ4,2)</f>
        <v>0</v>
      </c>
      <c r="AN4" s="59">
        <f t="shared" ref="AN4:AN25" si="10">SMALL($C4:$AJ4,3)</f>
        <v>0</v>
      </c>
      <c r="AO4" s="59">
        <f t="shared" ref="AO4:AO25" si="11">SMALL($C4:$AJ4,4)</f>
        <v>0</v>
      </c>
      <c r="AP4" s="60">
        <f t="shared" ref="AP4:AP21" si="12">AK4-AO4-AN4-AM4-AL4</f>
        <v>458</v>
      </c>
      <c r="AQ4" s="64">
        <f t="shared" ref="AQ4:AQ18" si="13">SUM(AL4:AO4)</f>
        <v>0</v>
      </c>
      <c r="AS4" s="54">
        <v>2</v>
      </c>
      <c r="AT4" s="58" t="s">
        <v>91</v>
      </c>
      <c r="AU4" s="57">
        <v>12</v>
      </c>
    </row>
    <row r="5" spans="1:47" ht="15">
      <c r="A5" s="56"/>
      <c r="B5" s="56" t="str">
        <f>'1.Spieltag'!B10</f>
        <v>Franzi04</v>
      </c>
      <c r="C5" s="56">
        <f>'1.Spieltag'!$AG10</f>
        <v>9</v>
      </c>
      <c r="D5" s="56">
        <f>'2.Spieltag '!$AG10</f>
        <v>0</v>
      </c>
      <c r="E5" s="56">
        <f>'3.Spieltag'!$AG10</f>
        <v>14</v>
      </c>
      <c r="F5" s="56">
        <f>'4.Spieltag'!$AG10</f>
        <v>12</v>
      </c>
      <c r="G5" s="56">
        <f>'5.Spieltag'!$AG10</f>
        <v>16</v>
      </c>
      <c r="H5" s="56">
        <f>'6.Spieltag'!$AG10</f>
        <v>10</v>
      </c>
      <c r="I5" s="56">
        <f>'7.Spieltag'!$AG10</f>
        <v>19</v>
      </c>
      <c r="J5" s="56">
        <f>'8.Spieltag'!$AG10</f>
        <v>9</v>
      </c>
      <c r="K5" s="56">
        <f>'9.Spieltag'!$AG10</f>
        <v>12</v>
      </c>
      <c r="L5" s="56">
        <f>'10.Spieltag'!$AG10</f>
        <v>6</v>
      </c>
      <c r="M5" s="56">
        <f>'11.Spieltag'!$AG10</f>
        <v>15</v>
      </c>
      <c r="N5" s="56">
        <f>'12.Spieltag'!$AG10</f>
        <v>23</v>
      </c>
      <c r="O5" s="56">
        <f>'13.Spieltag'!$AG10</f>
        <v>8</v>
      </c>
      <c r="P5" s="56">
        <f>'14.Spieltag'!$AG10</f>
        <v>10</v>
      </c>
      <c r="Q5" s="56">
        <f>'15.Spieltag'!$AG10</f>
        <v>9</v>
      </c>
      <c r="R5" s="56">
        <f>'16.Spieltag'!$AG10</f>
        <v>4</v>
      </c>
      <c r="S5" s="56">
        <f>'17.Spieltag'!$AG10</f>
        <v>13</v>
      </c>
      <c r="T5" s="56">
        <f>'18.Spieltag'!$AG10</f>
        <v>19</v>
      </c>
      <c r="U5" s="56">
        <f>'19.Spieltag'!$AG10</f>
        <v>11</v>
      </c>
      <c r="V5" s="56">
        <f>'20.Spieltag'!$AG10</f>
        <v>14</v>
      </c>
      <c r="W5" s="56">
        <f>'21.Spieltag'!$AG10</f>
        <v>7</v>
      </c>
      <c r="X5" s="56">
        <f>'22.Spieltag'!$AG10</f>
        <v>14</v>
      </c>
      <c r="Y5" s="56">
        <f>'23.Spieltag'!$AG10</f>
        <v>18</v>
      </c>
      <c r="Z5" s="56">
        <f>'24.Spieltag'!$AG10</f>
        <v>5</v>
      </c>
      <c r="AA5" s="56">
        <f>'25.Spieltag'!$AG10</f>
        <v>15</v>
      </c>
      <c r="AB5" s="56">
        <f>'26.Spieltag'!$AG10</f>
        <v>16</v>
      </c>
      <c r="AC5" s="56">
        <f>'27.Spieltag'!$AG10</f>
        <v>16</v>
      </c>
      <c r="AD5" s="56">
        <f>'28.Spieltag'!$AG10</f>
        <v>4</v>
      </c>
      <c r="AE5" s="56">
        <f>'29.Spieltag'!$AG10</f>
        <v>6</v>
      </c>
      <c r="AF5" s="56">
        <f>'30.Spieltag'!$AG10</f>
        <v>21</v>
      </c>
      <c r="AG5" s="56">
        <f>'31.Spieltag'!$AG10</f>
        <v>45</v>
      </c>
      <c r="AH5" s="56">
        <f>'32.Spieltag'!$AG10</f>
        <v>45</v>
      </c>
      <c r="AI5" s="56">
        <f>'33.Spieltag'!$AG10</f>
        <v>45</v>
      </c>
      <c r="AJ5" s="56">
        <f>'34.Spieltag'!$AG10</f>
        <v>45</v>
      </c>
      <c r="AK5" s="60">
        <f t="shared" si="7"/>
        <v>535</v>
      </c>
      <c r="AL5" s="59">
        <f t="shared" si="8"/>
        <v>0</v>
      </c>
      <c r="AM5" s="59">
        <f t="shared" si="9"/>
        <v>4</v>
      </c>
      <c r="AN5" s="59">
        <f t="shared" si="10"/>
        <v>4</v>
      </c>
      <c r="AO5" s="59">
        <f t="shared" si="11"/>
        <v>5</v>
      </c>
      <c r="AP5" s="60">
        <f t="shared" si="12"/>
        <v>522</v>
      </c>
      <c r="AQ5" s="64">
        <f t="shared" si="13"/>
        <v>13</v>
      </c>
      <c r="AS5" s="54">
        <v>3</v>
      </c>
      <c r="AT5" s="58" t="s">
        <v>81</v>
      </c>
      <c r="AU5" s="57">
        <v>21</v>
      </c>
    </row>
    <row r="6" spans="1:47" ht="15">
      <c r="A6" s="56"/>
      <c r="B6" s="56" t="str">
        <f>'1.Spieltag'!B11</f>
        <v>Hans04</v>
      </c>
      <c r="C6" s="56">
        <f>'1.Spieltag'!$AG11</f>
        <v>10</v>
      </c>
      <c r="D6" s="56">
        <f>'2.Spieltag '!$AG11</f>
        <v>0</v>
      </c>
      <c r="E6" s="56">
        <f>'3.Spieltag'!$AG11</f>
        <v>13</v>
      </c>
      <c r="F6" s="56">
        <f>'4.Spieltag'!$AG11</f>
        <v>12</v>
      </c>
      <c r="G6" s="56">
        <f>'5.Spieltag'!$AG11</f>
        <v>16</v>
      </c>
      <c r="H6" s="56">
        <f>'6.Spieltag'!$AG11</f>
        <v>25</v>
      </c>
      <c r="I6" s="56">
        <f>'7.Spieltag'!$AG11</f>
        <v>7</v>
      </c>
      <c r="J6" s="56">
        <f>'8.Spieltag'!$AG11</f>
        <v>12</v>
      </c>
      <c r="K6" s="56">
        <f>'9.Spieltag'!$AG11</f>
        <v>10</v>
      </c>
      <c r="L6" s="56">
        <f>'10.Spieltag'!$AG11</f>
        <v>5</v>
      </c>
      <c r="M6" s="56">
        <f>'11.Spieltag'!$AG11</f>
        <v>21</v>
      </c>
      <c r="N6" s="56">
        <f>'12.Spieltag'!$AG11</f>
        <v>11</v>
      </c>
      <c r="O6" s="56">
        <f>'13.Spieltag'!$AG11</f>
        <v>5</v>
      </c>
      <c r="P6" s="56">
        <f>'14.Spieltag'!$AG11</f>
        <v>9</v>
      </c>
      <c r="Q6" s="56">
        <f>'15.Spieltag'!$AG11</f>
        <v>6</v>
      </c>
      <c r="R6" s="56">
        <f>'16.Spieltag'!$AG11</f>
        <v>6</v>
      </c>
      <c r="S6" s="56">
        <f>'17.Spieltag'!$AG11</f>
        <v>14</v>
      </c>
      <c r="T6" s="56">
        <f>'18.Spieltag'!$AG11</f>
        <v>4</v>
      </c>
      <c r="U6" s="56">
        <f>'19.Spieltag'!$AG11</f>
        <v>29</v>
      </c>
      <c r="V6" s="56">
        <f>'20.Spieltag'!$AG11</f>
        <v>6</v>
      </c>
      <c r="W6" s="56">
        <f>'21.Spieltag'!$AG11</f>
        <v>16</v>
      </c>
      <c r="X6" s="56">
        <f>'22.Spieltag'!$AG11</f>
        <v>9</v>
      </c>
      <c r="Y6" s="56">
        <f>'23.Spieltag'!$AG11</f>
        <v>10</v>
      </c>
      <c r="Z6" s="56">
        <f>'24.Spieltag'!$AG11</f>
        <v>0</v>
      </c>
      <c r="AA6" s="56">
        <f>'25.Spieltag'!$AG11</f>
        <v>10</v>
      </c>
      <c r="AB6" s="56">
        <f>'26.Spieltag'!$AG11</f>
        <v>10</v>
      </c>
      <c r="AC6" s="56">
        <f>'27.Spieltag'!$AG11</f>
        <v>12</v>
      </c>
      <c r="AD6" s="56">
        <f>'28.Spieltag'!$AG11</f>
        <v>25</v>
      </c>
      <c r="AE6" s="56">
        <f>'29.Spieltag'!$AG11</f>
        <v>3</v>
      </c>
      <c r="AF6" s="56">
        <f>'30.Spieltag'!$AG11</f>
        <v>7</v>
      </c>
      <c r="AG6" s="56">
        <f>'31.Spieltag'!$AG11</f>
        <v>45</v>
      </c>
      <c r="AH6" s="56">
        <f>'32.Spieltag'!$AG11</f>
        <v>45</v>
      </c>
      <c r="AI6" s="56">
        <f>'33.Spieltag'!$AG11</f>
        <v>45</v>
      </c>
      <c r="AJ6" s="56">
        <f>'34.Spieltag'!$AG11</f>
        <v>45</v>
      </c>
      <c r="AK6" s="60">
        <f t="shared" si="7"/>
        <v>503</v>
      </c>
      <c r="AL6" s="59">
        <f t="shared" si="8"/>
        <v>0</v>
      </c>
      <c r="AM6" s="59">
        <f t="shared" si="9"/>
        <v>0</v>
      </c>
      <c r="AN6" s="59">
        <f t="shared" si="10"/>
        <v>3</v>
      </c>
      <c r="AO6" s="59">
        <f t="shared" si="11"/>
        <v>4</v>
      </c>
      <c r="AP6" s="60">
        <f t="shared" si="12"/>
        <v>496</v>
      </c>
      <c r="AQ6" s="64">
        <f t="shared" si="13"/>
        <v>7</v>
      </c>
      <c r="AS6" s="54">
        <v>4</v>
      </c>
      <c r="AT6" s="55" t="s">
        <v>88</v>
      </c>
      <c r="AU6" s="57">
        <v>28</v>
      </c>
    </row>
    <row r="7" spans="1:47" ht="15">
      <c r="A7" s="56"/>
      <c r="B7" s="56" t="str">
        <f>'1.Spieltag'!B12</f>
        <v>jupp04</v>
      </c>
      <c r="C7" s="56">
        <f>'1.Spieltag'!$AG12</f>
        <v>15</v>
      </c>
      <c r="D7" s="56">
        <f>'2.Spieltag '!$AG12</f>
        <v>3</v>
      </c>
      <c r="E7" s="56">
        <f>'3.Spieltag'!$AG12</f>
        <v>15</v>
      </c>
      <c r="F7" s="56">
        <f>'4.Spieltag'!$AG12</f>
        <v>28</v>
      </c>
      <c r="G7" s="56">
        <f>'5.Spieltag'!$AG12</f>
        <v>17</v>
      </c>
      <c r="H7" s="56">
        <f>'6.Spieltag'!$AG12</f>
        <v>14</v>
      </c>
      <c r="I7" s="56">
        <f>'7.Spieltag'!$AG12</f>
        <v>27</v>
      </c>
      <c r="J7" s="56">
        <f>'8.Spieltag'!$AG12</f>
        <v>5</v>
      </c>
      <c r="K7" s="56">
        <f>'9.Spieltag'!$AG12</f>
        <v>16</v>
      </c>
      <c r="L7" s="56">
        <f>'10.Spieltag'!$AG12</f>
        <v>10</v>
      </c>
      <c r="M7" s="56">
        <f>'11.Spieltag'!$AG12</f>
        <v>13</v>
      </c>
      <c r="N7" s="56">
        <f>'12.Spieltag'!$AG12</f>
        <v>21</v>
      </c>
      <c r="O7" s="56">
        <f>'13.Spieltag'!$AG12</f>
        <v>0</v>
      </c>
      <c r="P7" s="56">
        <f>'14.Spieltag'!$AG12</f>
        <v>14</v>
      </c>
      <c r="Q7" s="56">
        <f>'15.Spieltag'!$AG12</f>
        <v>12</v>
      </c>
      <c r="R7" s="56">
        <f>'16.Spieltag'!$AG12</f>
        <v>2</v>
      </c>
      <c r="S7" s="56">
        <f>'17.Spieltag'!$AG12</f>
        <v>12</v>
      </c>
      <c r="T7" s="56">
        <f>'18.Spieltag'!$AG12</f>
        <v>10</v>
      </c>
      <c r="U7" s="56">
        <f>'19.Spieltag'!$AG12</f>
        <v>14</v>
      </c>
      <c r="V7" s="56">
        <f>'20.Spieltag'!$AG12</f>
        <v>11</v>
      </c>
      <c r="W7" s="56">
        <f>'21.Spieltag'!$AG12</f>
        <v>0</v>
      </c>
      <c r="X7" s="56">
        <f>'22.Spieltag'!$AG12</f>
        <v>10</v>
      </c>
      <c r="Y7" s="56">
        <f>'23.Spieltag'!$AG12</f>
        <v>18</v>
      </c>
      <c r="Z7" s="56">
        <f>'24.Spieltag'!$AG12</f>
        <v>10</v>
      </c>
      <c r="AA7" s="56">
        <f>'25.Spieltag'!$AG12</f>
        <v>11</v>
      </c>
      <c r="AB7" s="56">
        <f>'26.Spieltag'!$AG12</f>
        <v>24</v>
      </c>
      <c r="AC7" s="56">
        <f>'27.Spieltag'!$AG12</f>
        <v>14</v>
      </c>
      <c r="AD7" s="56">
        <f>'28.Spieltag'!$AG12</f>
        <v>0</v>
      </c>
      <c r="AE7" s="56">
        <f>'29.Spieltag'!$AG12</f>
        <v>12</v>
      </c>
      <c r="AF7" s="56">
        <f>'30.Spieltag'!$AG12</f>
        <v>8</v>
      </c>
      <c r="AG7" s="56">
        <f>'31.Spieltag'!$AG12</f>
        <v>45</v>
      </c>
      <c r="AH7" s="56">
        <f>'32.Spieltag'!$AG12</f>
        <v>45</v>
      </c>
      <c r="AI7" s="56">
        <f>'33.Spieltag'!$AG12</f>
        <v>45</v>
      </c>
      <c r="AJ7" s="56">
        <f>'34.Spieltag'!$AG12</f>
        <v>45</v>
      </c>
      <c r="AK7" s="60">
        <f t="shared" si="7"/>
        <v>546</v>
      </c>
      <c r="AL7" s="59">
        <f t="shared" si="8"/>
        <v>0</v>
      </c>
      <c r="AM7" s="59">
        <f t="shared" si="9"/>
        <v>0</v>
      </c>
      <c r="AN7" s="59">
        <f t="shared" si="10"/>
        <v>0</v>
      </c>
      <c r="AO7" s="59">
        <f t="shared" si="11"/>
        <v>2</v>
      </c>
      <c r="AP7" s="60">
        <f t="shared" si="12"/>
        <v>544</v>
      </c>
      <c r="AQ7" s="64">
        <f t="shared" si="13"/>
        <v>2</v>
      </c>
      <c r="AS7" s="54">
        <v>5</v>
      </c>
      <c r="AT7" s="58" t="s">
        <v>75</v>
      </c>
      <c r="AU7" s="87">
        <v>22</v>
      </c>
    </row>
    <row r="8" spans="1:47" ht="15">
      <c r="A8" s="56"/>
      <c r="B8" s="56" t="str">
        <f>'1.Spieltag'!B13</f>
        <v>Lola04</v>
      </c>
      <c r="C8" s="56">
        <f>'1.Spieltag'!$AG13</f>
        <v>7</v>
      </c>
      <c r="D8" s="56">
        <f>'2.Spieltag '!$AG13</f>
        <v>6</v>
      </c>
      <c r="E8" s="56">
        <f>'3.Spieltag'!$AG13</f>
        <v>14</v>
      </c>
      <c r="F8" s="56">
        <f>'4.Spieltag'!$AG13</f>
        <v>10</v>
      </c>
      <c r="G8" s="56">
        <f>'5.Spieltag'!$AG13</f>
        <v>22</v>
      </c>
      <c r="H8" s="56">
        <f>'6.Spieltag'!$AG13</f>
        <v>9</v>
      </c>
      <c r="I8" s="56">
        <f>'7.Spieltag'!$AG13</f>
        <v>10</v>
      </c>
      <c r="J8" s="56">
        <f>'8.Spieltag'!$AG13</f>
        <v>7</v>
      </c>
      <c r="K8" s="56">
        <f>'9.Spieltag'!$AG13</f>
        <v>6</v>
      </c>
      <c r="L8" s="56">
        <f>'10.Spieltag'!$AG13</f>
        <v>10</v>
      </c>
      <c r="M8" s="56">
        <f>'11.Spieltag'!$AG13</f>
        <v>11</v>
      </c>
      <c r="N8" s="56">
        <f>'12.Spieltag'!$AG13</f>
        <v>16</v>
      </c>
      <c r="O8" s="56">
        <f>'13.Spieltag'!$AG13</f>
        <v>7</v>
      </c>
      <c r="P8" s="56">
        <f>'14.Spieltag'!$AG13</f>
        <v>5</v>
      </c>
      <c r="Q8" s="56">
        <f>'15.Spieltag'!$AG13</f>
        <v>18</v>
      </c>
      <c r="R8" s="56">
        <f>'16.Spieltag'!$AG13</f>
        <v>10</v>
      </c>
      <c r="S8" s="56">
        <f>'17.Spieltag'!$AG13</f>
        <v>15</v>
      </c>
      <c r="T8" s="56">
        <f>'18.Spieltag'!$AG13</f>
        <v>14</v>
      </c>
      <c r="U8" s="56">
        <f>'19.Spieltag'!$AG13</f>
        <v>12</v>
      </c>
      <c r="V8" s="56">
        <f>'20.Spieltag'!$AG13</f>
        <v>13</v>
      </c>
      <c r="W8" s="56">
        <f>'21.Spieltag'!$AG13</f>
        <v>8</v>
      </c>
      <c r="X8" s="56">
        <f>'22.Spieltag'!$AG13</f>
        <v>12</v>
      </c>
      <c r="Y8" s="56">
        <f>'23.Spieltag'!$AG13</f>
        <v>10</v>
      </c>
      <c r="Z8" s="56">
        <f>'24.Spieltag'!$AG13</f>
        <v>10</v>
      </c>
      <c r="AA8" s="56">
        <f>'25.Spieltag'!$AG13</f>
        <v>14</v>
      </c>
      <c r="AB8" s="56">
        <f>'26.Spieltag'!$AG13</f>
        <v>15</v>
      </c>
      <c r="AC8" s="56">
        <f>'27.Spieltag'!$AG13</f>
        <v>15</v>
      </c>
      <c r="AD8" s="56">
        <f>'28.Spieltag'!$AG13</f>
        <v>25</v>
      </c>
      <c r="AE8" s="56">
        <f>'29.Spieltag'!$AG13</f>
        <v>0</v>
      </c>
      <c r="AF8" s="56">
        <f>'30.Spieltag'!$AG13</f>
        <v>11</v>
      </c>
      <c r="AG8" s="56">
        <f>'31.Spieltag'!$AG13</f>
        <v>45</v>
      </c>
      <c r="AH8" s="56">
        <f>'32.Spieltag'!$AG13</f>
        <v>45</v>
      </c>
      <c r="AI8" s="56">
        <f>'33.Spieltag'!$AG13</f>
        <v>45</v>
      </c>
      <c r="AJ8" s="56">
        <f>'34.Spieltag'!$AG13</f>
        <v>45</v>
      </c>
      <c r="AK8" s="60">
        <f t="shared" si="7"/>
        <v>522</v>
      </c>
      <c r="AL8" s="59">
        <f t="shared" si="8"/>
        <v>0</v>
      </c>
      <c r="AM8" s="59">
        <f t="shared" si="9"/>
        <v>5</v>
      </c>
      <c r="AN8" s="59">
        <f t="shared" si="10"/>
        <v>6</v>
      </c>
      <c r="AO8" s="59">
        <f t="shared" si="11"/>
        <v>6</v>
      </c>
      <c r="AP8" s="60">
        <f t="shared" si="12"/>
        <v>505</v>
      </c>
      <c r="AQ8" s="64">
        <f t="shared" si="13"/>
        <v>17</v>
      </c>
      <c r="AS8" s="54">
        <v>6</v>
      </c>
      <c r="AT8" s="58" t="s">
        <v>85</v>
      </c>
      <c r="AU8" s="57">
        <v>29</v>
      </c>
    </row>
    <row r="9" spans="1:47" ht="15">
      <c r="A9" s="56"/>
      <c r="B9" s="56" t="str">
        <f>'1.Spieltag'!B14</f>
        <v>Master1</v>
      </c>
      <c r="C9" s="56">
        <f>'1.Spieltag'!$AG14</f>
        <v>19</v>
      </c>
      <c r="D9" s="56">
        <f>'2.Spieltag '!$AG14</f>
        <v>8</v>
      </c>
      <c r="E9" s="56">
        <f>'3.Spieltag'!$AG14</f>
        <v>17</v>
      </c>
      <c r="F9" s="56">
        <f>'4.Spieltag'!$AG14</f>
        <v>12</v>
      </c>
      <c r="G9" s="56">
        <f>'5.Spieltag'!$AG14</f>
        <v>18</v>
      </c>
      <c r="H9" s="56">
        <f>'6.Spieltag'!$AG14</f>
        <v>7</v>
      </c>
      <c r="I9" s="56">
        <f>'7.Spieltag'!$AG14</f>
        <v>15</v>
      </c>
      <c r="J9" s="56">
        <f>'8.Spieltag'!$AG14</f>
        <v>6</v>
      </c>
      <c r="K9" s="56">
        <f>'9.Spieltag'!$AG14</f>
        <v>13</v>
      </c>
      <c r="L9" s="56">
        <f>'10.Spieltag'!$AG14</f>
        <v>11</v>
      </c>
      <c r="M9" s="56">
        <f>'11.Spieltag'!$AG14</f>
        <v>9</v>
      </c>
      <c r="N9" s="56">
        <f>'12.Spieltag'!$AG14</f>
        <v>17</v>
      </c>
      <c r="O9" s="56">
        <f>'13.Spieltag'!$AG14</f>
        <v>11</v>
      </c>
      <c r="P9" s="56">
        <f>'14.Spieltag'!$AG14</f>
        <v>6</v>
      </c>
      <c r="Q9" s="56">
        <f>'15.Spieltag'!$AG14</f>
        <v>10</v>
      </c>
      <c r="R9" s="56">
        <f>'16.Spieltag'!$AG14</f>
        <v>8</v>
      </c>
      <c r="S9" s="56">
        <f>'17.Spieltag'!$AG14</f>
        <v>14</v>
      </c>
      <c r="T9" s="56">
        <f>'18.Spieltag'!$AG14</f>
        <v>8</v>
      </c>
      <c r="U9" s="56">
        <f>'19.Spieltag'!$AG14</f>
        <v>15</v>
      </c>
      <c r="V9" s="56">
        <f>'20.Spieltag'!$AG14</f>
        <v>13</v>
      </c>
      <c r="W9" s="56">
        <f>'21.Spieltag'!$AG14</f>
        <v>5</v>
      </c>
      <c r="X9" s="56">
        <f>'22.Spieltag'!$AG14</f>
        <v>7</v>
      </c>
      <c r="Y9" s="56">
        <f>'23.Spieltag'!$AG14</f>
        <v>15</v>
      </c>
      <c r="Z9" s="56">
        <f>'24.Spieltag'!$AG14</f>
        <v>10</v>
      </c>
      <c r="AA9" s="56">
        <f>'25.Spieltag'!$AG14</f>
        <v>22</v>
      </c>
      <c r="AB9" s="56">
        <f>'26.Spieltag'!$AG14</f>
        <v>18</v>
      </c>
      <c r="AC9" s="56">
        <f>'27.Spieltag'!$AG14</f>
        <v>11</v>
      </c>
      <c r="AD9" s="56">
        <f>'28.Spieltag'!$AG14</f>
        <v>17</v>
      </c>
      <c r="AE9" s="56">
        <f>'29.Spieltag'!$AG14</f>
        <v>6</v>
      </c>
      <c r="AF9" s="56">
        <f>'30.Spieltag'!$AG14</f>
        <v>9</v>
      </c>
      <c r="AG9" s="56">
        <f>'31.Spieltag'!$AG14</f>
        <v>45</v>
      </c>
      <c r="AH9" s="56">
        <f>'32.Spieltag'!$AG14</f>
        <v>45</v>
      </c>
      <c r="AI9" s="56">
        <f>'33.Spieltag'!$AG14</f>
        <v>45</v>
      </c>
      <c r="AJ9" s="56">
        <f>'34.Spieltag'!$AG14</f>
        <v>45</v>
      </c>
      <c r="AK9" s="60">
        <f t="shared" si="7"/>
        <v>537</v>
      </c>
      <c r="AL9" s="59">
        <f t="shared" si="8"/>
        <v>5</v>
      </c>
      <c r="AM9" s="59">
        <f t="shared" si="9"/>
        <v>6</v>
      </c>
      <c r="AN9" s="59">
        <f t="shared" si="10"/>
        <v>6</v>
      </c>
      <c r="AO9" s="59">
        <f t="shared" si="11"/>
        <v>6</v>
      </c>
      <c r="AP9" s="60">
        <f t="shared" si="12"/>
        <v>514</v>
      </c>
      <c r="AQ9" s="64">
        <f t="shared" si="13"/>
        <v>23</v>
      </c>
      <c r="AS9" s="54">
        <v>7</v>
      </c>
      <c r="AT9" s="55" t="s">
        <v>88</v>
      </c>
      <c r="AU9" s="57">
        <v>27</v>
      </c>
    </row>
    <row r="10" spans="1:47" ht="15">
      <c r="A10" s="56"/>
      <c r="B10" s="56" t="str">
        <f>'1.Spieltag'!B15</f>
        <v>Mike04</v>
      </c>
      <c r="C10" s="56">
        <f>'1.Spieltag'!$AG15</f>
        <v>10</v>
      </c>
      <c r="D10" s="56">
        <f>'2.Spieltag '!$AG15</f>
        <v>5</v>
      </c>
      <c r="E10" s="56">
        <f>'3.Spieltag'!$AG15</f>
        <v>21</v>
      </c>
      <c r="F10" s="56">
        <f>'4.Spieltag'!$AG15</f>
        <v>17</v>
      </c>
      <c r="G10" s="56">
        <f>'5.Spieltag'!$AG15</f>
        <v>16</v>
      </c>
      <c r="H10" s="56">
        <f>'6.Spieltag'!$AG15</f>
        <v>7</v>
      </c>
      <c r="I10" s="56">
        <f>'7.Spieltag'!$AG15</f>
        <v>13</v>
      </c>
      <c r="J10" s="56">
        <f>'8.Spieltag'!$AG15</f>
        <v>4</v>
      </c>
      <c r="K10" s="56">
        <f>'9.Spieltag'!$AG15</f>
        <v>18</v>
      </c>
      <c r="L10" s="56">
        <f>'10.Spieltag'!$AG15</f>
        <v>19</v>
      </c>
      <c r="M10" s="56">
        <f>'11.Spieltag'!$AG15</f>
        <v>9</v>
      </c>
      <c r="N10" s="56">
        <f>'12.Spieltag'!$AG15</f>
        <v>8</v>
      </c>
      <c r="O10" s="56">
        <f>'13.Spieltag'!$AG15</f>
        <v>4</v>
      </c>
      <c r="P10" s="56">
        <f>'14.Spieltag'!$AG15</f>
        <v>0</v>
      </c>
      <c r="Q10" s="56">
        <f>'15.Spieltag'!$AG15</f>
        <v>0</v>
      </c>
      <c r="R10" s="56">
        <f>'16.Spieltag'!$AG15</f>
        <v>7</v>
      </c>
      <c r="S10" s="56">
        <f>'17.Spieltag'!$AG15</f>
        <v>11</v>
      </c>
      <c r="T10" s="56">
        <f>'18.Spieltag'!$AG15</f>
        <v>10</v>
      </c>
      <c r="U10" s="56">
        <f>'19.Spieltag'!$AG15</f>
        <v>17</v>
      </c>
      <c r="V10" s="56">
        <f>'20.Spieltag'!$AG15</f>
        <v>11</v>
      </c>
      <c r="W10" s="56">
        <f>'21.Spieltag'!$AG15</f>
        <v>10</v>
      </c>
      <c r="X10" s="56">
        <f>'22.Spieltag'!$AG15</f>
        <v>7</v>
      </c>
      <c r="Y10" s="56">
        <f>'23.Spieltag'!$AG15</f>
        <v>13</v>
      </c>
      <c r="Z10" s="56">
        <f>'24.Spieltag'!$AG15</f>
        <v>10</v>
      </c>
      <c r="AA10" s="56">
        <f>'25.Spieltag'!$AG15</f>
        <v>11</v>
      </c>
      <c r="AB10" s="56">
        <f>'26.Spieltag'!$AG15</f>
        <v>18</v>
      </c>
      <c r="AC10" s="56">
        <f>'27.Spieltag'!$AG15</f>
        <v>7</v>
      </c>
      <c r="AD10" s="56">
        <f>'28.Spieltag'!$AG15</f>
        <v>21</v>
      </c>
      <c r="AE10" s="56">
        <f>'29.Spieltag'!$AG15</f>
        <v>3</v>
      </c>
      <c r="AF10" s="56">
        <f>'30.Spieltag'!$AG15</f>
        <v>12</v>
      </c>
      <c r="AG10" s="56">
        <f>'31.Spieltag'!$AG15</f>
        <v>45</v>
      </c>
      <c r="AH10" s="56">
        <f>'32.Spieltag'!$AG15</f>
        <v>45</v>
      </c>
      <c r="AI10" s="56">
        <f>'33.Spieltag'!$AG15</f>
        <v>45</v>
      </c>
      <c r="AJ10" s="56">
        <f>'34.Spieltag'!$AG15</f>
        <v>45</v>
      </c>
      <c r="AK10" s="60">
        <f t="shared" si="7"/>
        <v>499</v>
      </c>
      <c r="AL10" s="59">
        <f t="shared" si="8"/>
        <v>0</v>
      </c>
      <c r="AM10" s="59">
        <f t="shared" si="9"/>
        <v>0</v>
      </c>
      <c r="AN10" s="59">
        <f t="shared" si="10"/>
        <v>3</v>
      </c>
      <c r="AO10" s="59">
        <f t="shared" si="11"/>
        <v>4</v>
      </c>
      <c r="AP10" s="60">
        <f t="shared" si="12"/>
        <v>492</v>
      </c>
      <c r="AQ10" s="64">
        <f t="shared" si="13"/>
        <v>7</v>
      </c>
      <c r="AS10" s="54">
        <v>8</v>
      </c>
      <c r="AT10" s="55" t="s">
        <v>83</v>
      </c>
      <c r="AU10" s="57">
        <v>17</v>
      </c>
    </row>
    <row r="11" spans="1:47" ht="15">
      <c r="A11" s="56"/>
      <c r="B11" s="56" t="str">
        <f>'1.Spieltag'!B16</f>
        <v>Rainer04</v>
      </c>
      <c r="C11" s="56">
        <f>'1.Spieltag'!$AG16</f>
        <v>9</v>
      </c>
      <c r="D11" s="56">
        <f>'2.Spieltag '!$AG16</f>
        <v>0</v>
      </c>
      <c r="E11" s="56">
        <f>'3.Spieltag'!$AG16</f>
        <v>17</v>
      </c>
      <c r="F11" s="56">
        <f>'4.Spieltag'!$AG16</f>
        <v>9</v>
      </c>
      <c r="G11" s="56">
        <f>'5.Spieltag'!$AG16</f>
        <v>10</v>
      </c>
      <c r="H11" s="56">
        <f>'6.Spieltag'!$AG16</f>
        <v>9</v>
      </c>
      <c r="I11" s="56">
        <f>'7.Spieltag'!$AG16</f>
        <v>13</v>
      </c>
      <c r="J11" s="56">
        <f>'8.Spieltag'!$AG16</f>
        <v>4</v>
      </c>
      <c r="K11" s="56">
        <f>'9.Spieltag'!$AG16</f>
        <v>17</v>
      </c>
      <c r="L11" s="56">
        <f>'10.Spieltag'!$AG16</f>
        <v>10</v>
      </c>
      <c r="M11" s="56">
        <f>'11.Spieltag'!$AG16</f>
        <v>11</v>
      </c>
      <c r="N11" s="56">
        <f>'12.Spieltag'!$AG16</f>
        <v>6</v>
      </c>
      <c r="O11" s="56">
        <f>'13.Spieltag'!$AG16</f>
        <v>8</v>
      </c>
      <c r="P11" s="56">
        <f>'14.Spieltag'!$AG16</f>
        <v>11</v>
      </c>
      <c r="Q11" s="56">
        <f>'15.Spieltag'!$AG16</f>
        <v>15</v>
      </c>
      <c r="R11" s="56">
        <f>'16.Spieltag'!$AG16</f>
        <v>4</v>
      </c>
      <c r="S11" s="56">
        <f>'17.Spieltag'!$AG16</f>
        <v>14</v>
      </c>
      <c r="T11" s="56">
        <f>'18.Spieltag'!$AG16</f>
        <v>15</v>
      </c>
      <c r="U11" s="56">
        <f>'19.Spieltag'!$AG16</f>
        <v>33</v>
      </c>
      <c r="V11" s="56">
        <f>'20.Spieltag'!$AG16</f>
        <v>10</v>
      </c>
      <c r="W11" s="56">
        <f>'21.Spieltag'!$AG16</f>
        <v>11</v>
      </c>
      <c r="X11" s="56">
        <f>'22.Spieltag'!$AG16</f>
        <v>9</v>
      </c>
      <c r="Y11" s="56">
        <f>'23.Spieltag'!$AG16</f>
        <v>18</v>
      </c>
      <c r="Z11" s="56">
        <f>'24.Spieltag'!$AG16</f>
        <v>10</v>
      </c>
      <c r="AA11" s="56">
        <f>'25.Spieltag'!$AG16</f>
        <v>22</v>
      </c>
      <c r="AB11" s="56">
        <f>'26.Spieltag'!$AG16</f>
        <v>16</v>
      </c>
      <c r="AC11" s="56">
        <f>'27.Spieltag'!$AG16</f>
        <v>19</v>
      </c>
      <c r="AD11" s="56">
        <f>'28.Spieltag'!$AG16</f>
        <v>19</v>
      </c>
      <c r="AE11" s="56">
        <f>'29.Spieltag'!$AG16</f>
        <v>15</v>
      </c>
      <c r="AF11" s="56">
        <f>'30.Spieltag'!$AG16</f>
        <v>19</v>
      </c>
      <c r="AG11" s="56">
        <f>'31.Spieltag'!$AG16</f>
        <v>45</v>
      </c>
      <c r="AH11" s="56">
        <f>'32.Spieltag'!$AG16</f>
        <v>45</v>
      </c>
      <c r="AI11" s="56">
        <f>'33.Spieltag'!$AG16</f>
        <v>45</v>
      </c>
      <c r="AJ11" s="56">
        <f>'34.Spieltag'!$AG16</f>
        <v>45</v>
      </c>
      <c r="AK11" s="60">
        <f t="shared" si="7"/>
        <v>563</v>
      </c>
      <c r="AL11" s="59">
        <f t="shared" si="8"/>
        <v>0</v>
      </c>
      <c r="AM11" s="59">
        <f t="shared" si="9"/>
        <v>4</v>
      </c>
      <c r="AN11" s="59">
        <f t="shared" si="10"/>
        <v>4</v>
      </c>
      <c r="AO11" s="59">
        <f t="shared" si="11"/>
        <v>6</v>
      </c>
      <c r="AP11" s="60">
        <f t="shared" si="12"/>
        <v>549</v>
      </c>
      <c r="AQ11" s="64">
        <f t="shared" si="13"/>
        <v>14</v>
      </c>
      <c r="AS11" s="54">
        <v>9</v>
      </c>
      <c r="AT11" s="55" t="s">
        <v>86</v>
      </c>
      <c r="AU11" s="57">
        <v>19</v>
      </c>
    </row>
    <row r="12" spans="1:47" ht="15">
      <c r="A12" s="56"/>
      <c r="B12" s="56" t="str">
        <f>'1.Spieltag'!B17</f>
        <v>Reinhold</v>
      </c>
      <c r="C12" s="56">
        <f>'1.Spieltag'!$AG17</f>
        <v>0</v>
      </c>
      <c r="D12" s="56">
        <f>'2.Spieltag '!$AG17</f>
        <v>5</v>
      </c>
      <c r="E12" s="56">
        <f>'3.Spieltag'!$AG17</f>
        <v>11</v>
      </c>
      <c r="F12" s="56">
        <f>'4.Spieltag'!$AG17</f>
        <v>7</v>
      </c>
      <c r="G12" s="56">
        <f>'5.Spieltag'!$AG17</f>
        <v>14</v>
      </c>
      <c r="H12" s="56">
        <f>'6.Spieltag'!$AG17</f>
        <v>16</v>
      </c>
      <c r="I12" s="56">
        <f>'7.Spieltag'!$AG17</f>
        <v>14</v>
      </c>
      <c r="J12" s="56">
        <f>'8.Spieltag'!$AG17</f>
        <v>10</v>
      </c>
      <c r="K12" s="56">
        <f>'9.Spieltag'!$AG17</f>
        <v>12</v>
      </c>
      <c r="L12" s="56">
        <f>'10.Spieltag'!$AG17</f>
        <v>9</v>
      </c>
      <c r="M12" s="56">
        <f>'11.Spieltag'!$AG17</f>
        <v>6</v>
      </c>
      <c r="N12" s="56">
        <f>'12.Spieltag'!$AG17</f>
        <v>7</v>
      </c>
      <c r="O12" s="56">
        <f>'13.Spieltag'!$AG17</f>
        <v>3</v>
      </c>
      <c r="P12" s="56">
        <f>'14.Spieltag'!$AG17</f>
        <v>4</v>
      </c>
      <c r="Q12" s="56">
        <f>'15.Spieltag'!$AG17</f>
        <v>21</v>
      </c>
      <c r="R12" s="56">
        <f>'16.Spieltag'!$AG17</f>
        <v>9</v>
      </c>
      <c r="S12" s="56">
        <f>'17.Spieltag'!$AG17</f>
        <v>12</v>
      </c>
      <c r="T12" s="56">
        <f>'18.Spieltag'!$AG17</f>
        <v>13</v>
      </c>
      <c r="U12" s="56">
        <f>'19.Spieltag'!$AG17</f>
        <v>16</v>
      </c>
      <c r="V12" s="56">
        <f>'20.Spieltag'!$AG17</f>
        <v>7</v>
      </c>
      <c r="W12" s="56">
        <f>'21.Spieltag'!$AG17</f>
        <v>11</v>
      </c>
      <c r="X12" s="56">
        <f>'22.Spieltag'!$AG17</f>
        <v>8</v>
      </c>
      <c r="Y12" s="56">
        <f>'23.Spieltag'!$AG17</f>
        <v>9</v>
      </c>
      <c r="Z12" s="56">
        <f>'24.Spieltag'!$AG17</f>
        <v>3</v>
      </c>
      <c r="AA12" s="56">
        <f>'25.Spieltag'!$AG17</f>
        <v>6</v>
      </c>
      <c r="AB12" s="56">
        <f>'26.Spieltag'!$AG17</f>
        <v>13</v>
      </c>
      <c r="AC12" s="56">
        <f>'27.Spieltag'!$AG17</f>
        <v>10</v>
      </c>
      <c r="AD12" s="56">
        <f>'28.Spieltag'!$AG17</f>
        <v>13</v>
      </c>
      <c r="AE12" s="56">
        <f>'29.Spieltag'!$AG17</f>
        <v>6</v>
      </c>
      <c r="AF12" s="56">
        <f>'30.Spieltag'!$AG17</f>
        <v>9</v>
      </c>
      <c r="AG12" s="56">
        <f>'31.Spieltag'!$AG17</f>
        <v>45</v>
      </c>
      <c r="AH12" s="56">
        <f>'32.Spieltag'!$AG17</f>
        <v>45</v>
      </c>
      <c r="AI12" s="56">
        <f>'33.Spieltag'!$AG17</f>
        <v>45</v>
      </c>
      <c r="AJ12" s="56">
        <f>'34.Spieltag'!$AG17</f>
        <v>45</v>
      </c>
      <c r="AK12" s="60">
        <f t="shared" si="7"/>
        <v>464</v>
      </c>
      <c r="AL12" s="59">
        <f t="shared" si="8"/>
        <v>0</v>
      </c>
      <c r="AM12" s="59">
        <f t="shared" si="9"/>
        <v>3</v>
      </c>
      <c r="AN12" s="59">
        <f t="shared" si="10"/>
        <v>3</v>
      </c>
      <c r="AO12" s="59">
        <f t="shared" si="11"/>
        <v>4</v>
      </c>
      <c r="AP12" s="60">
        <f t="shared" si="12"/>
        <v>454</v>
      </c>
      <c r="AQ12" s="64">
        <f t="shared" si="13"/>
        <v>10</v>
      </c>
      <c r="AS12" s="54">
        <v>10</v>
      </c>
      <c r="AT12" s="55" t="s">
        <v>81</v>
      </c>
      <c r="AU12" s="57">
        <v>19</v>
      </c>
    </row>
    <row r="13" spans="1:47" ht="15">
      <c r="A13" s="56"/>
      <c r="B13" s="56" t="str">
        <f>'1.Spieltag'!B18</f>
        <v>Ricardo04</v>
      </c>
      <c r="C13" s="56">
        <f>'1.Spieltag'!$AG18</f>
        <v>14</v>
      </c>
      <c r="D13" s="56">
        <f>'2.Spieltag '!$AG18</f>
        <v>2</v>
      </c>
      <c r="E13" s="56">
        <f>'3.Spieltag'!$AG18</f>
        <v>10</v>
      </c>
      <c r="F13" s="56">
        <f>'4.Spieltag'!$AG18</f>
        <v>2</v>
      </c>
      <c r="G13" s="56">
        <f>'5.Spieltag'!$AG18</f>
        <v>16</v>
      </c>
      <c r="H13" s="56">
        <f>'6.Spieltag'!$AG18</f>
        <v>8</v>
      </c>
      <c r="I13" s="56">
        <f>'7.Spieltag'!$AG18</f>
        <v>6</v>
      </c>
      <c r="J13" s="56">
        <f>'8.Spieltag'!$AG18</f>
        <v>0</v>
      </c>
      <c r="K13" s="56">
        <f>'9.Spieltag'!$AG18</f>
        <v>11</v>
      </c>
      <c r="L13" s="56">
        <f>'10.Spieltag'!$AG18</f>
        <v>5</v>
      </c>
      <c r="M13" s="56">
        <f>'11.Spieltag'!$AG18</f>
        <v>7</v>
      </c>
      <c r="N13" s="56">
        <f>'12.Spieltag'!$AG18</f>
        <v>0</v>
      </c>
      <c r="O13" s="56">
        <f>'13.Spieltag'!$AG18</f>
        <v>0</v>
      </c>
      <c r="P13" s="56">
        <f>'14.Spieltag'!$AG18</f>
        <v>0</v>
      </c>
      <c r="Q13" s="56">
        <f>'15.Spieltag'!$AG18</f>
        <v>15</v>
      </c>
      <c r="R13" s="56">
        <f>'16.Spieltag'!$AG18</f>
        <v>7</v>
      </c>
      <c r="S13" s="56">
        <f>'17.Spieltag'!$AG18</f>
        <v>0</v>
      </c>
      <c r="T13" s="56">
        <f>'18.Spieltag'!$AG18</f>
        <v>9</v>
      </c>
      <c r="U13" s="56">
        <f>'19.Spieltag'!$AG18</f>
        <v>14</v>
      </c>
      <c r="V13" s="56">
        <f>'20.Spieltag'!$AG18</f>
        <v>12</v>
      </c>
      <c r="W13" s="56">
        <f>'21.Spieltag'!$AG18</f>
        <v>0</v>
      </c>
      <c r="X13" s="56">
        <f>'22.Spieltag'!$AG18</f>
        <v>3</v>
      </c>
      <c r="Y13" s="56">
        <f>'23.Spieltag'!$AG18</f>
        <v>19</v>
      </c>
      <c r="Z13" s="56">
        <f>'24.Spieltag'!$AG18</f>
        <v>0</v>
      </c>
      <c r="AA13" s="56">
        <f>'25.Spieltag'!$AG18</f>
        <v>9</v>
      </c>
      <c r="AB13" s="56">
        <f>'26.Spieltag'!$AG18</f>
        <v>8</v>
      </c>
      <c r="AC13" s="56">
        <f>'27.Spieltag'!$AG18</f>
        <v>11</v>
      </c>
      <c r="AD13" s="56">
        <f>'28.Spieltag'!$AG18</f>
        <v>0</v>
      </c>
      <c r="AE13" s="56">
        <f>'29.Spieltag'!$AG18</f>
        <v>0</v>
      </c>
      <c r="AF13" s="56">
        <f>'30.Spieltag'!$AG18</f>
        <v>0</v>
      </c>
      <c r="AG13" s="56">
        <f>'31.Spieltag'!$AG18</f>
        <v>45</v>
      </c>
      <c r="AH13" s="56">
        <f>'32.Spieltag'!$AG18</f>
        <v>45</v>
      </c>
      <c r="AI13" s="56">
        <f>'33.Spieltag'!$AG18</f>
        <v>45</v>
      </c>
      <c r="AJ13" s="56">
        <f>'34.Spieltag'!$AG18</f>
        <v>45</v>
      </c>
      <c r="AK13" s="53">
        <f t="shared" si="7"/>
        <v>368</v>
      </c>
      <c r="AL13" s="59">
        <f t="shared" si="8"/>
        <v>0</v>
      </c>
      <c r="AM13" s="59">
        <f t="shared" si="9"/>
        <v>0</v>
      </c>
      <c r="AN13" s="59">
        <f t="shared" si="10"/>
        <v>0</v>
      </c>
      <c r="AO13" s="59">
        <f t="shared" si="11"/>
        <v>0</v>
      </c>
      <c r="AP13" s="60">
        <f t="shared" si="12"/>
        <v>368</v>
      </c>
      <c r="AQ13" s="64">
        <f t="shared" si="13"/>
        <v>0</v>
      </c>
      <c r="AS13" s="54">
        <v>11</v>
      </c>
      <c r="AT13" s="55" t="s">
        <v>103</v>
      </c>
      <c r="AU13" s="57">
        <v>29</v>
      </c>
    </row>
    <row r="14" spans="1:47" ht="15">
      <c r="A14" s="56"/>
      <c r="B14" s="56" t="str">
        <f>'1.Spieltag'!B19</f>
        <v>Schalt04</v>
      </c>
      <c r="C14" s="56">
        <f>'1.Spieltag'!$AG19</f>
        <v>15</v>
      </c>
      <c r="D14" s="56">
        <f>'2.Spieltag '!$AG19</f>
        <v>5</v>
      </c>
      <c r="E14" s="56">
        <f>'3.Spieltag'!$AG19</f>
        <v>16</v>
      </c>
      <c r="F14" s="56">
        <f>'4.Spieltag'!$AG19</f>
        <v>7</v>
      </c>
      <c r="G14" s="56">
        <f>'5.Spieltag'!$AG19</f>
        <v>0</v>
      </c>
      <c r="H14" s="56">
        <f>'6.Spieltag'!$AG19</f>
        <v>8</v>
      </c>
      <c r="I14" s="56">
        <f>'7.Spieltag'!$AG19</f>
        <v>6</v>
      </c>
      <c r="J14" s="56">
        <f>'8.Spieltag'!$AG19</f>
        <v>13</v>
      </c>
      <c r="K14" s="56">
        <f>'9.Spieltag'!$AG19</f>
        <v>18</v>
      </c>
      <c r="L14" s="56">
        <f>'10.Spieltag'!$AG19</f>
        <v>12</v>
      </c>
      <c r="M14" s="56">
        <f>'11.Spieltag'!$AG19</f>
        <v>3</v>
      </c>
      <c r="N14" s="56">
        <f>'12.Spieltag'!$AG19</f>
        <v>15</v>
      </c>
      <c r="O14" s="56">
        <f>'13.Spieltag'!$AG19</f>
        <v>6</v>
      </c>
      <c r="P14" s="56">
        <f>'14.Spieltag'!$AG19</f>
        <v>11</v>
      </c>
      <c r="Q14" s="56">
        <f>'15.Spieltag'!$AG19</f>
        <v>15</v>
      </c>
      <c r="R14" s="56">
        <f>'16.Spieltag'!$AG19</f>
        <v>3</v>
      </c>
      <c r="S14" s="56">
        <f>'17.Spieltag'!$AG19</f>
        <v>10</v>
      </c>
      <c r="T14" s="56">
        <f>'18.Spieltag'!$AG19</f>
        <v>16</v>
      </c>
      <c r="U14" s="56">
        <f>'19.Spieltag'!$AG19</f>
        <v>15</v>
      </c>
      <c r="V14" s="56">
        <f>'20.Spieltag'!$AG19</f>
        <v>14</v>
      </c>
      <c r="W14" s="56">
        <f>'21.Spieltag'!$AG19</f>
        <v>7</v>
      </c>
      <c r="X14" s="56">
        <f>'22.Spieltag'!$AG19</f>
        <v>7</v>
      </c>
      <c r="Y14" s="56">
        <f>'23.Spieltag'!$AG19</f>
        <v>17</v>
      </c>
      <c r="Z14" s="56">
        <f>'24.Spieltag'!$AG19</f>
        <v>7</v>
      </c>
      <c r="AA14" s="56">
        <f>'25.Spieltag'!$AG19</f>
        <v>8</v>
      </c>
      <c r="AB14" s="56">
        <f>'26.Spieltag'!$AG19</f>
        <v>13</v>
      </c>
      <c r="AC14" s="56">
        <f>'27.Spieltag'!$AG19</f>
        <v>11</v>
      </c>
      <c r="AD14" s="56">
        <f>'28.Spieltag'!$AG19</f>
        <v>28</v>
      </c>
      <c r="AE14" s="56">
        <f>'29.Spieltag'!$AG19</f>
        <v>3</v>
      </c>
      <c r="AF14" s="56">
        <f>'30.Spieltag'!$AG19</f>
        <v>12</v>
      </c>
      <c r="AG14" s="56">
        <f>'31.Spieltag'!$AG19</f>
        <v>45</v>
      </c>
      <c r="AH14" s="56">
        <f>'32.Spieltag'!$AG19</f>
        <v>45</v>
      </c>
      <c r="AI14" s="56">
        <f>'33.Spieltag'!$AG19</f>
        <v>45</v>
      </c>
      <c r="AJ14" s="56">
        <f>'34.Spieltag'!$AG19</f>
        <v>45</v>
      </c>
      <c r="AK14" s="53">
        <f t="shared" si="7"/>
        <v>501</v>
      </c>
      <c r="AL14" s="59">
        <f t="shared" si="8"/>
        <v>0</v>
      </c>
      <c r="AM14" s="59">
        <f t="shared" si="9"/>
        <v>3</v>
      </c>
      <c r="AN14" s="59">
        <f t="shared" si="10"/>
        <v>3</v>
      </c>
      <c r="AO14" s="59">
        <f t="shared" si="11"/>
        <v>3</v>
      </c>
      <c r="AP14" s="60">
        <f t="shared" si="12"/>
        <v>492</v>
      </c>
      <c r="AQ14" s="64">
        <f t="shared" si="13"/>
        <v>9</v>
      </c>
      <c r="AS14" s="54">
        <v>12</v>
      </c>
      <c r="AT14" s="55" t="s">
        <v>95</v>
      </c>
      <c r="AU14" s="57">
        <v>23</v>
      </c>
    </row>
    <row r="15" spans="1:47" ht="15">
      <c r="A15" s="56"/>
      <c r="B15" s="56" t="str">
        <f>'1.Spieltag'!B20</f>
        <v>schmiddi04</v>
      </c>
      <c r="C15" s="56">
        <f>'1.Spieltag'!$AG20</f>
        <v>14</v>
      </c>
      <c r="D15" s="56">
        <f>'2.Spieltag '!$AG20</f>
        <v>8</v>
      </c>
      <c r="E15" s="56">
        <f>'3.Spieltag'!$AG20</f>
        <v>10</v>
      </c>
      <c r="F15" s="56">
        <f>'4.Spieltag'!$AG20</f>
        <v>7</v>
      </c>
      <c r="G15" s="56">
        <f>'5.Spieltag'!$AG20</f>
        <v>12</v>
      </c>
      <c r="H15" s="56">
        <f>'6.Spieltag'!$AG20</f>
        <v>12</v>
      </c>
      <c r="I15" s="56">
        <f>'7.Spieltag'!$AG20</f>
        <v>4</v>
      </c>
      <c r="J15" s="56">
        <f>'8.Spieltag'!$AG20</f>
        <v>17</v>
      </c>
      <c r="K15" s="56">
        <f>'9.Spieltag'!$AG20</f>
        <v>15</v>
      </c>
      <c r="L15" s="56">
        <f>'10.Spieltag'!$AG20</f>
        <v>10</v>
      </c>
      <c r="M15" s="56">
        <f>'11.Spieltag'!$AG20</f>
        <v>7</v>
      </c>
      <c r="N15" s="56">
        <f>'12.Spieltag'!$AG20</f>
        <v>9</v>
      </c>
      <c r="O15" s="56">
        <f>'13.Spieltag'!$AG20</f>
        <v>10</v>
      </c>
      <c r="P15" s="56">
        <f>'14.Spieltag'!$AG20</f>
        <v>10</v>
      </c>
      <c r="Q15" s="56">
        <f>'15.Spieltag'!$AG20</f>
        <v>20</v>
      </c>
      <c r="R15" s="56">
        <f>'16.Spieltag'!$AG20</f>
        <v>2</v>
      </c>
      <c r="S15" s="56">
        <f>'17.Spieltag'!$AG20</f>
        <v>13</v>
      </c>
      <c r="T15" s="56">
        <f>'18.Spieltag'!$AG20</f>
        <v>6</v>
      </c>
      <c r="U15" s="56">
        <f>'19.Spieltag'!$AG20</f>
        <v>4</v>
      </c>
      <c r="V15" s="56">
        <f>'20.Spieltag'!$AG20</f>
        <v>11</v>
      </c>
      <c r="W15" s="56">
        <f>'21.Spieltag'!$AG20</f>
        <v>7</v>
      </c>
      <c r="X15" s="56">
        <f>'22.Spieltag'!$AG20</f>
        <v>10</v>
      </c>
      <c r="Y15" s="56">
        <f>'23.Spieltag'!$AG20</f>
        <v>13</v>
      </c>
      <c r="Z15" s="56">
        <f>'24.Spieltag'!$AG20</f>
        <v>10</v>
      </c>
      <c r="AA15" s="56">
        <f>'25.Spieltag'!$AG20</f>
        <v>12</v>
      </c>
      <c r="AB15" s="56">
        <f>'26.Spieltag'!$AG20</f>
        <v>11</v>
      </c>
      <c r="AC15" s="56">
        <f>'27.Spieltag'!$AG20</f>
        <v>12</v>
      </c>
      <c r="AD15" s="56">
        <f>'28.Spieltag'!$AG20</f>
        <v>24</v>
      </c>
      <c r="AE15" s="56">
        <f>'29.Spieltag'!$AG20</f>
        <v>9</v>
      </c>
      <c r="AF15" s="56">
        <f>'30.Spieltag'!$AG20</f>
        <v>12</v>
      </c>
      <c r="AG15" s="56">
        <f>'31.Spieltag'!$AG20</f>
        <v>45</v>
      </c>
      <c r="AH15" s="56">
        <f>'32.Spieltag'!$AG20</f>
        <v>45</v>
      </c>
      <c r="AI15" s="56">
        <f>'33.Spieltag'!$AG20</f>
        <v>45</v>
      </c>
      <c r="AJ15" s="56">
        <f>'34.Spieltag'!$AG20</f>
        <v>45</v>
      </c>
      <c r="AK15" s="60">
        <f t="shared" si="7"/>
        <v>501</v>
      </c>
      <c r="AL15" s="59">
        <f t="shared" si="8"/>
        <v>2</v>
      </c>
      <c r="AM15" s="59">
        <f t="shared" si="9"/>
        <v>4</v>
      </c>
      <c r="AN15" s="59">
        <f t="shared" si="10"/>
        <v>4</v>
      </c>
      <c r="AO15" s="59">
        <f t="shared" si="11"/>
        <v>6</v>
      </c>
      <c r="AP15" s="60">
        <f t="shared" si="12"/>
        <v>485</v>
      </c>
      <c r="AQ15" s="64">
        <f t="shared" si="13"/>
        <v>16</v>
      </c>
      <c r="AS15" s="54">
        <v>13</v>
      </c>
      <c r="AT15" s="55" t="s">
        <v>73</v>
      </c>
      <c r="AU15" s="57">
        <v>20</v>
      </c>
    </row>
    <row r="16" spans="1:47" ht="15">
      <c r="A16" s="56"/>
      <c r="B16" s="56" t="str">
        <f>'1.Spieltag'!B21</f>
        <v>shiny</v>
      </c>
      <c r="C16" s="56">
        <f>'1.Spieltag'!$AG21</f>
        <v>14</v>
      </c>
      <c r="D16" s="56">
        <f>'2.Spieltag '!$AG21</f>
        <v>3</v>
      </c>
      <c r="E16" s="56">
        <f>'3.Spieltag'!$AG21</f>
        <v>9</v>
      </c>
      <c r="F16" s="56">
        <f>'4.Spieltag'!$AG21</f>
        <v>13</v>
      </c>
      <c r="G16" s="56">
        <f>'5.Spieltag'!$AG21</f>
        <v>16</v>
      </c>
      <c r="H16" s="56">
        <f>'6.Spieltag'!$AG21</f>
        <v>14</v>
      </c>
      <c r="I16" s="56">
        <f>'7.Spieltag'!$AG21</f>
        <v>24</v>
      </c>
      <c r="J16" s="56">
        <f>'8.Spieltag'!$AG21</f>
        <v>12</v>
      </c>
      <c r="K16" s="56">
        <f>'9.Spieltag'!$AG21</f>
        <v>19</v>
      </c>
      <c r="L16" s="56">
        <f>'10.Spieltag'!$AG21</f>
        <v>5</v>
      </c>
      <c r="M16" s="56">
        <f>'11.Spieltag'!$AG21</f>
        <v>16</v>
      </c>
      <c r="N16" s="56">
        <f>'12.Spieltag'!$AG21</f>
        <v>15</v>
      </c>
      <c r="O16" s="56">
        <f>'13.Spieltag'!$AG21</f>
        <v>5</v>
      </c>
      <c r="P16" s="56">
        <f>'14.Spieltag'!$AG21</f>
        <v>10</v>
      </c>
      <c r="Q16" s="56">
        <f>'15.Spieltag'!$AG21</f>
        <v>13</v>
      </c>
      <c r="R16" s="56">
        <f>'16.Spieltag'!$AG21</f>
        <v>7</v>
      </c>
      <c r="S16" s="56">
        <f>'17.Spieltag'!$AG21</f>
        <v>13</v>
      </c>
      <c r="T16" s="56">
        <f>'18.Spieltag'!$AG21</f>
        <v>13</v>
      </c>
      <c r="U16" s="56">
        <f>'19.Spieltag'!$AG21</f>
        <v>11</v>
      </c>
      <c r="V16" s="56">
        <f>'20.Spieltag'!$AG21</f>
        <v>10</v>
      </c>
      <c r="W16" s="56">
        <f>'21.Spieltag'!$AG21</f>
        <v>4</v>
      </c>
      <c r="X16" s="56">
        <f>'22.Spieltag'!$AG21</f>
        <v>7</v>
      </c>
      <c r="Y16" s="56">
        <f>'23.Spieltag'!$AG21</f>
        <v>17</v>
      </c>
      <c r="Z16" s="56">
        <f>'24.Spieltag'!$AG21</f>
        <v>9</v>
      </c>
      <c r="AA16" s="56">
        <f>'25.Spieltag'!$AG21</f>
        <v>10</v>
      </c>
      <c r="AB16" s="56">
        <f>'26.Spieltag'!$AG21</f>
        <v>11</v>
      </c>
      <c r="AC16" s="56">
        <f>'27.Spieltag'!$AG21</f>
        <v>18</v>
      </c>
      <c r="AD16" s="56">
        <f>'28.Spieltag'!$AG21</f>
        <v>20</v>
      </c>
      <c r="AE16" s="56">
        <f>'29.Spieltag'!$AG21</f>
        <v>6</v>
      </c>
      <c r="AF16" s="56">
        <f>'30.Spieltag'!$AG21</f>
        <v>9</v>
      </c>
      <c r="AG16" s="56">
        <f>'31.Spieltag'!$AG21</f>
        <v>45</v>
      </c>
      <c r="AH16" s="56">
        <f>'32.Spieltag'!$AG21</f>
        <v>45</v>
      </c>
      <c r="AI16" s="56">
        <f>'33.Spieltag'!$AG21</f>
        <v>45</v>
      </c>
      <c r="AJ16" s="56">
        <f>'34.Spieltag'!$AG21</f>
        <v>45</v>
      </c>
      <c r="AK16" s="53">
        <f t="shared" si="7"/>
        <v>533</v>
      </c>
      <c r="AL16" s="59">
        <f t="shared" si="8"/>
        <v>3</v>
      </c>
      <c r="AM16" s="59">
        <f t="shared" si="9"/>
        <v>4</v>
      </c>
      <c r="AN16" s="59">
        <f t="shared" si="10"/>
        <v>5</v>
      </c>
      <c r="AO16" s="59">
        <f t="shared" si="11"/>
        <v>5</v>
      </c>
      <c r="AP16" s="60">
        <f t="shared" si="12"/>
        <v>516</v>
      </c>
      <c r="AQ16" s="64">
        <f t="shared" si="13"/>
        <v>17</v>
      </c>
      <c r="AS16" s="54">
        <v>14</v>
      </c>
      <c r="AT16" s="55" t="s">
        <v>92</v>
      </c>
      <c r="AU16" s="57">
        <v>23</v>
      </c>
    </row>
    <row r="17" spans="1:47" ht="15">
      <c r="A17" s="56"/>
      <c r="B17" s="56" t="str">
        <f>'1.Spieltag'!B22</f>
        <v>Silfa04</v>
      </c>
      <c r="C17" s="56">
        <f>'1.Spieltag'!$AG22</f>
        <v>10</v>
      </c>
      <c r="D17" s="56">
        <f>'2.Spieltag '!$AG22</f>
        <v>4</v>
      </c>
      <c r="E17" s="56">
        <f>'3.Spieltag'!$AG22</f>
        <v>8</v>
      </c>
      <c r="F17" s="56">
        <f>'4.Spieltag'!$AG22</f>
        <v>17</v>
      </c>
      <c r="G17" s="56">
        <f>'5.Spieltag'!$AG22</f>
        <v>14</v>
      </c>
      <c r="H17" s="56">
        <f>'6.Spieltag'!$AG22</f>
        <v>15</v>
      </c>
      <c r="I17" s="56">
        <f>'7.Spieltag'!$AG22</f>
        <v>5</v>
      </c>
      <c r="J17" s="56">
        <f>'8.Spieltag'!$AG22</f>
        <v>5</v>
      </c>
      <c r="K17" s="56">
        <f>'9.Spieltag'!$AG22</f>
        <v>6</v>
      </c>
      <c r="L17" s="56">
        <f>'10.Spieltag'!$AG22</f>
        <v>5</v>
      </c>
      <c r="M17" s="56">
        <f>'11.Spieltag'!$AG22</f>
        <v>0</v>
      </c>
      <c r="N17" s="56">
        <f>'12.Spieltag'!$AG22</f>
        <v>13</v>
      </c>
      <c r="O17" s="56">
        <f>'13.Spieltag'!$AG22</f>
        <v>11</v>
      </c>
      <c r="P17" s="56">
        <f>'14.Spieltag'!$AG22</f>
        <v>11</v>
      </c>
      <c r="Q17" s="56">
        <f>'15.Spieltag'!$AG22</f>
        <v>12</v>
      </c>
      <c r="R17" s="56">
        <f>'16.Spieltag'!$AG22</f>
        <v>2</v>
      </c>
      <c r="S17" s="56">
        <f>'17.Spieltag'!$AG22</f>
        <v>17</v>
      </c>
      <c r="T17" s="56">
        <f>'18.Spieltag'!$AG22</f>
        <v>14</v>
      </c>
      <c r="U17" s="56">
        <f>'19.Spieltag'!$AG22</f>
        <v>16</v>
      </c>
      <c r="V17" s="56">
        <f>'20.Spieltag'!$AG22</f>
        <v>9</v>
      </c>
      <c r="W17" s="56">
        <f>'21.Spieltag'!$AG22</f>
        <v>7</v>
      </c>
      <c r="X17" s="56">
        <f>'22.Spieltag'!$AG22</f>
        <v>13</v>
      </c>
      <c r="Y17" s="56">
        <f>'23.Spieltag'!$AG22</f>
        <v>4</v>
      </c>
      <c r="Z17" s="56">
        <f>'24.Spieltag'!$AG22</f>
        <v>2</v>
      </c>
      <c r="AA17" s="56">
        <f>'25.Spieltag'!$AG22</f>
        <v>9</v>
      </c>
      <c r="AB17" s="56">
        <f>'26.Spieltag'!$AG22</f>
        <v>13</v>
      </c>
      <c r="AC17" s="56">
        <f>'27.Spieltag'!$AG22</f>
        <v>11</v>
      </c>
      <c r="AD17" s="56">
        <f>'28.Spieltag'!$AG22</f>
        <v>27</v>
      </c>
      <c r="AE17" s="56">
        <f>'29.Spieltag'!$AG22</f>
        <v>6</v>
      </c>
      <c r="AF17" s="56">
        <f>'30.Spieltag'!$AG22</f>
        <v>11</v>
      </c>
      <c r="AG17" s="56">
        <f>'31.Spieltag'!$AG22</f>
        <v>45</v>
      </c>
      <c r="AH17" s="56">
        <f>'32.Spieltag'!$AG22</f>
        <v>45</v>
      </c>
      <c r="AI17" s="56">
        <f>'33.Spieltag'!$AG22</f>
        <v>45</v>
      </c>
      <c r="AJ17" s="56">
        <f>'34.Spieltag'!$AG22</f>
        <v>45</v>
      </c>
      <c r="AK17" s="60">
        <f t="shared" si="7"/>
        <v>477</v>
      </c>
      <c r="AL17" s="59">
        <f t="shared" si="8"/>
        <v>0</v>
      </c>
      <c r="AM17" s="59">
        <f t="shared" si="9"/>
        <v>2</v>
      </c>
      <c r="AN17" s="59">
        <f t="shared" si="10"/>
        <v>2</v>
      </c>
      <c r="AO17" s="59">
        <f t="shared" si="11"/>
        <v>4</v>
      </c>
      <c r="AP17" s="60">
        <f t="shared" si="12"/>
        <v>469</v>
      </c>
      <c r="AQ17" s="64">
        <f t="shared" si="13"/>
        <v>8</v>
      </c>
      <c r="AS17" s="54">
        <v>15</v>
      </c>
      <c r="AT17" s="55" t="s">
        <v>104</v>
      </c>
      <c r="AU17" s="57">
        <v>21</v>
      </c>
    </row>
    <row r="18" spans="1:47" ht="15">
      <c r="A18" s="56"/>
      <c r="B18" s="56" t="str">
        <f>'1.Spieltag'!B23</f>
        <v>Silja04</v>
      </c>
      <c r="C18" s="56">
        <f>'1.Spieltag'!$AG23</f>
        <v>8</v>
      </c>
      <c r="D18" s="56">
        <f>'2.Spieltag '!$AG23</f>
        <v>2</v>
      </c>
      <c r="E18" s="56">
        <f>'3.Spieltag'!$AG23</f>
        <v>11</v>
      </c>
      <c r="F18" s="56">
        <f>'4.Spieltag'!$AG23</f>
        <v>8</v>
      </c>
      <c r="G18" s="56">
        <f>'5.Spieltag'!$AG23</f>
        <v>11</v>
      </c>
      <c r="H18" s="56">
        <f>'6.Spieltag'!$AG23</f>
        <v>14</v>
      </c>
      <c r="I18" s="56">
        <f>'7.Spieltag'!$AG23</f>
        <v>9</v>
      </c>
      <c r="J18" s="56">
        <f>'8.Spieltag'!$AG23</f>
        <v>8</v>
      </c>
      <c r="K18" s="56">
        <f>'9.Spieltag'!$AG23</f>
        <v>4</v>
      </c>
      <c r="L18" s="56">
        <f>'10.Spieltag'!$AG23</f>
        <v>2</v>
      </c>
      <c r="M18" s="56">
        <f>'11.Spieltag'!$AG23</f>
        <v>0</v>
      </c>
      <c r="N18" s="56">
        <f>'12.Spieltag'!$AG23</f>
        <v>13</v>
      </c>
      <c r="O18" s="56">
        <f>'13.Spieltag'!$AG23</f>
        <v>4</v>
      </c>
      <c r="P18" s="56">
        <f>'14.Spieltag'!$AG23</f>
        <v>9</v>
      </c>
      <c r="Q18" s="56">
        <f>'15.Spieltag'!$AG23</f>
        <v>0</v>
      </c>
      <c r="R18" s="56">
        <f>'16.Spieltag'!$AG23</f>
        <v>8</v>
      </c>
      <c r="S18" s="56">
        <f>'17.Spieltag'!$AG23</f>
        <v>19</v>
      </c>
      <c r="T18" s="56">
        <f>'18.Spieltag'!$AG23</f>
        <v>8</v>
      </c>
      <c r="U18" s="56">
        <f>'19.Spieltag'!$AG23</f>
        <v>19</v>
      </c>
      <c r="V18" s="56">
        <f>'20.Spieltag'!$AG23</f>
        <v>6</v>
      </c>
      <c r="W18" s="56">
        <f>'21.Spieltag'!$AG23</f>
        <v>20</v>
      </c>
      <c r="X18" s="56">
        <f>'22.Spieltag'!$AG23</f>
        <v>4</v>
      </c>
      <c r="Y18" s="56">
        <f>'23.Spieltag'!$AG23</f>
        <v>13</v>
      </c>
      <c r="Z18" s="56">
        <f>'24.Spieltag'!$AG23</f>
        <v>12</v>
      </c>
      <c r="AA18" s="56">
        <f>'25.Spieltag'!$AG23</f>
        <v>5</v>
      </c>
      <c r="AB18" s="56">
        <f>'26.Spieltag'!$AG23</f>
        <v>13</v>
      </c>
      <c r="AC18" s="56">
        <f>'27.Spieltag'!$AG23</f>
        <v>0</v>
      </c>
      <c r="AD18" s="56">
        <f>'28.Spieltag'!$AG23</f>
        <v>0</v>
      </c>
      <c r="AE18" s="56">
        <f>'29.Spieltag'!$AG23</f>
        <v>0</v>
      </c>
      <c r="AF18" s="56">
        <f>'30.Spieltag'!$AG23</f>
        <v>0</v>
      </c>
      <c r="AG18" s="56">
        <f>'31.Spieltag'!$AG23</f>
        <v>45</v>
      </c>
      <c r="AH18" s="56">
        <f>'32.Spieltag'!$AG23</f>
        <v>45</v>
      </c>
      <c r="AI18" s="56">
        <f>'33.Spieltag'!$AG23</f>
        <v>45</v>
      </c>
      <c r="AJ18" s="56">
        <f>'34.Spieltag'!$AG23</f>
        <v>45</v>
      </c>
      <c r="AK18" s="60">
        <f t="shared" si="7"/>
        <v>410</v>
      </c>
      <c r="AL18" s="59">
        <f t="shared" si="8"/>
        <v>0</v>
      </c>
      <c r="AM18" s="59">
        <f t="shared" si="9"/>
        <v>0</v>
      </c>
      <c r="AN18" s="59">
        <f t="shared" si="10"/>
        <v>0</v>
      </c>
      <c r="AO18" s="59">
        <f t="shared" si="11"/>
        <v>0</v>
      </c>
      <c r="AP18" s="60">
        <f t="shared" si="12"/>
        <v>410</v>
      </c>
      <c r="AQ18" s="64">
        <f t="shared" si="13"/>
        <v>0</v>
      </c>
      <c r="AS18" s="54">
        <v>16</v>
      </c>
      <c r="AT18" s="55" t="s">
        <v>105</v>
      </c>
      <c r="AU18" s="57">
        <v>13</v>
      </c>
    </row>
    <row r="19" spans="1:47" ht="15">
      <c r="A19" s="56"/>
      <c r="B19" s="56" t="str">
        <f>'1.Spieltag'!B24</f>
        <v>SkillFailer</v>
      </c>
      <c r="C19" s="56">
        <f>'1.Spieltag'!$AG24</f>
        <v>8</v>
      </c>
      <c r="D19" s="56">
        <f>'2.Spieltag '!$AG24</f>
        <v>0</v>
      </c>
      <c r="E19" s="56">
        <f>'3.Spieltag'!$AG24</f>
        <v>14</v>
      </c>
      <c r="F19" s="56">
        <f>'4.Spieltag'!$AG24</f>
        <v>9</v>
      </c>
      <c r="G19" s="56">
        <f>'5.Spieltag'!$AG24</f>
        <v>17</v>
      </c>
      <c r="H19" s="56">
        <f>'6.Spieltag'!$AG24</f>
        <v>0</v>
      </c>
      <c r="I19" s="56">
        <f>'7.Spieltag'!$AG24</f>
        <v>3</v>
      </c>
      <c r="J19" s="56">
        <f>'8.Spieltag'!$AG24</f>
        <v>8</v>
      </c>
      <c r="K19" s="56">
        <f>'9.Spieltag'!$AG24</f>
        <v>6</v>
      </c>
      <c r="L19" s="56">
        <f>'10.Spieltag'!$AG24</f>
        <v>9</v>
      </c>
      <c r="M19" s="56">
        <f>'11.Spieltag'!$AG24</f>
        <v>7</v>
      </c>
      <c r="N19" s="56">
        <f>'12.Spieltag'!$AG24</f>
        <v>11</v>
      </c>
      <c r="O19" s="56">
        <f>'13.Spieltag'!$AG24</f>
        <v>10</v>
      </c>
      <c r="P19" s="56">
        <f>'14.Spieltag'!$AG24</f>
        <v>23</v>
      </c>
      <c r="Q19" s="56">
        <f>'15.Spieltag'!$AG24</f>
        <v>17</v>
      </c>
      <c r="R19" s="56">
        <f>'16.Spieltag'!$AG24</f>
        <v>2</v>
      </c>
      <c r="S19" s="56">
        <f>'17.Spieltag'!$AG24</f>
        <v>0</v>
      </c>
      <c r="T19" s="56">
        <f>'18.Spieltag'!$AG24</f>
        <v>0</v>
      </c>
      <c r="U19" s="56">
        <f>'19.Spieltag'!$AG24</f>
        <v>0</v>
      </c>
      <c r="V19" s="56">
        <f>'20.Spieltag'!$AG24</f>
        <v>0</v>
      </c>
      <c r="W19" s="56">
        <f>'21.Spieltag'!$AG24</f>
        <v>0</v>
      </c>
      <c r="X19" s="56">
        <f>'22.Spieltag'!$AG24</f>
        <v>3</v>
      </c>
      <c r="Y19" s="56">
        <f>'23.Spieltag'!$AG24</f>
        <v>0</v>
      </c>
      <c r="Z19" s="56">
        <f>'24.Spieltag'!$AG24</f>
        <v>0</v>
      </c>
      <c r="AA19" s="56">
        <f>'25.Spieltag'!$AG24</f>
        <v>0</v>
      </c>
      <c r="AB19" s="56">
        <f>'26.Spieltag'!$AG24</f>
        <v>0</v>
      </c>
      <c r="AC19" s="56">
        <f>'27.Spieltag'!$AG24</f>
        <v>0</v>
      </c>
      <c r="AD19" s="56">
        <f>'28.Spieltag'!$AG24</f>
        <v>0</v>
      </c>
      <c r="AE19" s="56">
        <f>'29.Spieltag'!$AG24</f>
        <v>0</v>
      </c>
      <c r="AF19" s="56">
        <f>'30.Spieltag'!$AG24</f>
        <v>0</v>
      </c>
      <c r="AG19" s="56">
        <f>'31.Spieltag'!$AG24</f>
        <v>45</v>
      </c>
      <c r="AH19" s="56">
        <f>'32.Spieltag'!$AG24</f>
        <v>45</v>
      </c>
      <c r="AI19" s="56">
        <f>'33.Spieltag'!$AG24</f>
        <v>45</v>
      </c>
      <c r="AJ19" s="56">
        <f>'34.Spieltag'!$AG24</f>
        <v>45</v>
      </c>
      <c r="AK19" s="60">
        <f t="shared" si="7"/>
        <v>327</v>
      </c>
      <c r="AL19" s="59">
        <f t="shared" si="8"/>
        <v>0</v>
      </c>
      <c r="AM19" s="59">
        <f t="shared" si="9"/>
        <v>0</v>
      </c>
      <c r="AN19" s="59">
        <f t="shared" si="10"/>
        <v>0</v>
      </c>
      <c r="AO19" s="59">
        <f t="shared" si="11"/>
        <v>0</v>
      </c>
      <c r="AP19" s="60">
        <f t="shared" si="12"/>
        <v>327</v>
      </c>
      <c r="AQ19" s="64">
        <f t="shared" ref="AQ19:AQ21" si="14">SUM(AL19:AO19)</f>
        <v>0</v>
      </c>
      <c r="AS19" s="54">
        <v>17</v>
      </c>
      <c r="AT19" s="55" t="s">
        <v>94</v>
      </c>
      <c r="AU19" s="57">
        <v>19</v>
      </c>
    </row>
    <row r="20" spans="1:47" ht="15">
      <c r="A20" s="56"/>
      <c r="B20" s="56" t="str">
        <f>'1.Spieltag'!B25</f>
        <v>Skopp04</v>
      </c>
      <c r="C20" s="56">
        <f>'1.Spieltag'!$AG25</f>
        <v>13</v>
      </c>
      <c r="D20" s="56">
        <f>'2.Spieltag '!$AG25</f>
        <v>3</v>
      </c>
      <c r="E20" s="56">
        <f>'3.Spieltag'!$AG25</f>
        <v>12</v>
      </c>
      <c r="F20" s="56">
        <f>'4.Spieltag'!$AG25</f>
        <v>9</v>
      </c>
      <c r="G20" s="56">
        <f>'5.Spieltag'!$AG25</f>
        <v>16</v>
      </c>
      <c r="H20" s="56">
        <f>'6.Spieltag'!$AG25</f>
        <v>14</v>
      </c>
      <c r="I20" s="56">
        <f>'7.Spieltag'!$AG25</f>
        <v>10</v>
      </c>
      <c r="J20" s="56">
        <f>'8.Spieltag'!$AG25</f>
        <v>9</v>
      </c>
      <c r="K20" s="56">
        <f>'9.Spieltag'!$AG25</f>
        <v>13</v>
      </c>
      <c r="L20" s="56">
        <f>'10.Spieltag'!$AG25</f>
        <v>8</v>
      </c>
      <c r="M20" s="56">
        <f>'11.Spieltag'!$AG25</f>
        <v>8</v>
      </c>
      <c r="N20" s="56">
        <f>'12.Spieltag'!$AG25</f>
        <v>14</v>
      </c>
      <c r="O20" s="56">
        <f>'13.Spieltag'!$AG25</f>
        <v>8</v>
      </c>
      <c r="P20" s="56">
        <f>'14.Spieltag'!$AG25</f>
        <v>10</v>
      </c>
      <c r="Q20" s="56">
        <f>'15.Spieltag'!$AG25</f>
        <v>18</v>
      </c>
      <c r="R20" s="56">
        <f>'16.Spieltag'!$AG25</f>
        <v>2</v>
      </c>
      <c r="S20" s="56">
        <f>'17.Spieltag'!$AG25</f>
        <v>16</v>
      </c>
      <c r="T20" s="56">
        <f>'18.Spieltag'!$AG25</f>
        <v>9</v>
      </c>
      <c r="U20" s="56">
        <f>'19.Spieltag'!$AG25</f>
        <v>16</v>
      </c>
      <c r="V20" s="56">
        <f>'20.Spieltag'!$AG25</f>
        <v>13</v>
      </c>
      <c r="W20" s="56">
        <f>'21.Spieltag'!$AG25</f>
        <v>15</v>
      </c>
      <c r="X20" s="56">
        <f>'22.Spieltag'!$AG25</f>
        <v>7</v>
      </c>
      <c r="Y20" s="56">
        <f>'23.Spieltag'!$AG25</f>
        <v>13</v>
      </c>
      <c r="Z20" s="56">
        <f>'24.Spieltag'!$AG25</f>
        <v>9</v>
      </c>
      <c r="AA20" s="56">
        <f>'25.Spieltag'!$AG25</f>
        <v>12</v>
      </c>
      <c r="AB20" s="56">
        <f>'26.Spieltag'!$AG25</f>
        <v>11</v>
      </c>
      <c r="AC20" s="56">
        <f>'27.Spieltag'!$AG25</f>
        <v>16</v>
      </c>
      <c r="AD20" s="56">
        <f>'28.Spieltag'!$AG25</f>
        <v>22</v>
      </c>
      <c r="AE20" s="56">
        <f>'29.Spieltag'!$AG25</f>
        <v>9</v>
      </c>
      <c r="AF20" s="56">
        <f>'30.Spieltag'!$AG25</f>
        <v>9</v>
      </c>
      <c r="AG20" s="56">
        <f>'31.Spieltag'!$AG25</f>
        <v>45</v>
      </c>
      <c r="AH20" s="56">
        <f>'32.Spieltag'!$AG25</f>
        <v>45</v>
      </c>
      <c r="AI20" s="56">
        <f>'33.Spieltag'!$AG25</f>
        <v>45</v>
      </c>
      <c r="AJ20" s="56">
        <f>'34.Spieltag'!$AG25</f>
        <v>45</v>
      </c>
      <c r="AK20" s="60">
        <f t="shared" si="7"/>
        <v>524</v>
      </c>
      <c r="AL20" s="59">
        <f t="shared" si="8"/>
        <v>2</v>
      </c>
      <c r="AM20" s="59">
        <f t="shared" si="9"/>
        <v>3</v>
      </c>
      <c r="AN20" s="59">
        <f t="shared" si="10"/>
        <v>7</v>
      </c>
      <c r="AO20" s="59">
        <f t="shared" si="11"/>
        <v>8</v>
      </c>
      <c r="AP20" s="60">
        <f t="shared" si="12"/>
        <v>504</v>
      </c>
      <c r="AQ20" s="64">
        <f t="shared" si="14"/>
        <v>20</v>
      </c>
      <c r="AS20" s="54">
        <v>18</v>
      </c>
      <c r="AT20" s="55" t="s">
        <v>95</v>
      </c>
      <c r="AU20" s="57">
        <v>19</v>
      </c>
    </row>
    <row r="21" spans="1:47" ht="15">
      <c r="A21" s="56"/>
      <c r="B21" s="56" t="str">
        <f>'1.Spieltag'!B26</f>
        <v>Tanja 04</v>
      </c>
      <c r="C21" s="56">
        <f>'1.Spieltag'!$AG26</f>
        <v>4</v>
      </c>
      <c r="D21" s="56">
        <f>'2.Spieltag '!$AG26</f>
        <v>7</v>
      </c>
      <c r="E21" s="56">
        <f>'3.Spieltag'!$AG26</f>
        <v>20</v>
      </c>
      <c r="F21" s="56">
        <f>'4.Spieltag'!$AG26</f>
        <v>10</v>
      </c>
      <c r="G21" s="56">
        <f>'5.Spieltag'!$AG26</f>
        <v>16</v>
      </c>
      <c r="H21" s="56">
        <f>'6.Spieltag'!$AG26</f>
        <v>16</v>
      </c>
      <c r="I21" s="56">
        <f>'7.Spieltag'!$AG26</f>
        <v>17</v>
      </c>
      <c r="J21" s="56">
        <f>'8.Spieltag'!$AG26</f>
        <v>12</v>
      </c>
      <c r="K21" s="56">
        <f>'9.Spieltag'!$AG26</f>
        <v>18</v>
      </c>
      <c r="L21" s="56">
        <f>'10.Spieltag'!$AG26</f>
        <v>7</v>
      </c>
      <c r="M21" s="56">
        <f>'11.Spieltag'!$AG26</f>
        <v>12</v>
      </c>
      <c r="N21" s="56">
        <f>'12.Spieltag'!$AG26</f>
        <v>11</v>
      </c>
      <c r="O21" s="56">
        <f>'13.Spieltag'!$AG26</f>
        <v>7</v>
      </c>
      <c r="P21" s="56">
        <f>'14.Spieltag'!$AG26</f>
        <v>0</v>
      </c>
      <c r="Q21" s="56">
        <f>'15.Spieltag'!$AG26</f>
        <v>0</v>
      </c>
      <c r="R21" s="56">
        <f>'16.Spieltag'!$AG26</f>
        <v>10</v>
      </c>
      <c r="S21" s="56">
        <f>'17.Spieltag'!$AG26</f>
        <v>11</v>
      </c>
      <c r="T21" s="56">
        <f>'18.Spieltag'!$AG26</f>
        <v>5</v>
      </c>
      <c r="U21" s="56">
        <f>'19.Spieltag'!$AG26</f>
        <v>15</v>
      </c>
      <c r="V21" s="56">
        <f>'20.Spieltag'!$AG26</f>
        <v>14</v>
      </c>
      <c r="W21" s="56">
        <f>'21.Spieltag'!$AG26</f>
        <v>10</v>
      </c>
      <c r="X21" s="56">
        <f>'22.Spieltag'!$AG26</f>
        <v>6</v>
      </c>
      <c r="Y21" s="56">
        <f>'23.Spieltag'!$AG26</f>
        <v>14</v>
      </c>
      <c r="Z21" s="56">
        <f>'24.Spieltag'!$AG26</f>
        <v>6</v>
      </c>
      <c r="AA21" s="56">
        <f>'25.Spieltag'!$AG26</f>
        <v>7</v>
      </c>
      <c r="AB21" s="56">
        <f>'26.Spieltag'!$AG26</f>
        <v>10</v>
      </c>
      <c r="AC21" s="56">
        <f>'27.Spieltag'!$AG26</f>
        <v>9</v>
      </c>
      <c r="AD21" s="56">
        <f>'28.Spieltag'!$AG26</f>
        <v>15</v>
      </c>
      <c r="AE21" s="56">
        <f>'29.Spieltag'!$AG26</f>
        <v>6</v>
      </c>
      <c r="AF21" s="56">
        <f>'30.Spieltag'!$AG26</f>
        <v>13</v>
      </c>
      <c r="AG21" s="56">
        <f>'31.Spieltag'!$AG26</f>
        <v>45</v>
      </c>
      <c r="AH21" s="56">
        <f>'32.Spieltag'!$AG26</f>
        <v>45</v>
      </c>
      <c r="AI21" s="56">
        <f>'33.Spieltag'!$AG26</f>
        <v>45</v>
      </c>
      <c r="AJ21" s="56">
        <f>'34.Spieltag'!$AG26</f>
        <v>45</v>
      </c>
      <c r="AK21" s="60">
        <f t="shared" si="7"/>
        <v>488</v>
      </c>
      <c r="AL21" s="59">
        <f t="shared" si="8"/>
        <v>0</v>
      </c>
      <c r="AM21" s="59">
        <f t="shared" si="9"/>
        <v>0</v>
      </c>
      <c r="AN21" s="59">
        <f t="shared" si="10"/>
        <v>4</v>
      </c>
      <c r="AO21" s="59">
        <f t="shared" si="11"/>
        <v>5</v>
      </c>
      <c r="AP21" s="60">
        <f t="shared" si="12"/>
        <v>479</v>
      </c>
      <c r="AQ21" s="64">
        <f t="shared" si="14"/>
        <v>9</v>
      </c>
      <c r="AS21" s="54">
        <v>19</v>
      </c>
      <c r="AT21" s="55" t="s">
        <v>87</v>
      </c>
      <c r="AU21" s="57">
        <v>33</v>
      </c>
    </row>
    <row r="22" spans="1:47" ht="15">
      <c r="A22" s="56"/>
      <c r="B22" s="56" t="str">
        <f>'1.Spieltag'!B27</f>
        <v>UltraGE</v>
      </c>
      <c r="C22" s="56">
        <f>'1.Spieltag'!$AG27</f>
        <v>9</v>
      </c>
      <c r="D22" s="56">
        <f>'2.Spieltag '!$AG27</f>
        <v>2</v>
      </c>
      <c r="E22" s="56">
        <f>'3.Spieltag'!$AG27</f>
        <v>11</v>
      </c>
      <c r="F22" s="56">
        <f>'4.Spieltag'!$AG27</f>
        <v>10</v>
      </c>
      <c r="G22" s="56">
        <f>'5.Spieltag'!$AG27</f>
        <v>14</v>
      </c>
      <c r="H22" s="56">
        <f>'6.Spieltag'!$AG27</f>
        <v>7</v>
      </c>
      <c r="I22" s="56">
        <f>'7.Spieltag'!$AG27</f>
        <v>12</v>
      </c>
      <c r="J22" s="56">
        <f>'8.Spieltag'!$AG27</f>
        <v>6</v>
      </c>
      <c r="K22" s="56">
        <f>'9.Spieltag'!$AG27</f>
        <v>13</v>
      </c>
      <c r="L22" s="56">
        <f>'10.Spieltag'!$AG27</f>
        <v>9</v>
      </c>
      <c r="M22" s="56">
        <f>'11.Spieltag'!$AG27</f>
        <v>15</v>
      </c>
      <c r="N22" s="56">
        <f>'12.Spieltag'!$AG27</f>
        <v>19</v>
      </c>
      <c r="O22" s="56">
        <f>'13.Spieltag'!$AG27</f>
        <v>20</v>
      </c>
      <c r="P22" s="56">
        <f>'14.Spieltag'!$AG27</f>
        <v>15</v>
      </c>
      <c r="Q22" s="56">
        <f>'15.Spieltag'!$AG27</f>
        <v>6</v>
      </c>
      <c r="R22" s="56">
        <f>'16.Spieltag'!$AG27</f>
        <v>4</v>
      </c>
      <c r="S22" s="56">
        <f>'17.Spieltag'!$AG27</f>
        <v>9</v>
      </c>
      <c r="T22" s="56">
        <f>'18.Spieltag'!$AG27</f>
        <v>17</v>
      </c>
      <c r="U22" s="56">
        <f>'19.Spieltag'!$AG27</f>
        <v>16</v>
      </c>
      <c r="V22" s="56">
        <f>'20.Spieltag'!$AG27</f>
        <v>18</v>
      </c>
      <c r="W22" s="56">
        <f>'21.Spieltag'!$AG27</f>
        <v>8</v>
      </c>
      <c r="X22" s="56">
        <f>'22.Spieltag'!$AG27</f>
        <v>9</v>
      </c>
      <c r="Y22" s="56">
        <f>'23.Spieltag'!$AG27</f>
        <v>12</v>
      </c>
      <c r="Z22" s="56">
        <f>'24.Spieltag'!$AG27</f>
        <v>27</v>
      </c>
      <c r="AA22" s="56">
        <f>'25.Spieltag'!$AG27</f>
        <v>16</v>
      </c>
      <c r="AB22" s="56">
        <f>'26.Spieltag'!$AG27</f>
        <v>19</v>
      </c>
      <c r="AC22" s="56">
        <f>'27.Spieltag'!$AG27</f>
        <v>19</v>
      </c>
      <c r="AD22" s="56">
        <f>'28.Spieltag'!$AG27</f>
        <v>19</v>
      </c>
      <c r="AE22" s="56">
        <f>'29.Spieltag'!$AG27</f>
        <v>0</v>
      </c>
      <c r="AF22" s="56">
        <f>'30.Spieltag'!$AG27</f>
        <v>19</v>
      </c>
      <c r="AG22" s="56">
        <f>'31.Spieltag'!$AG27</f>
        <v>45</v>
      </c>
      <c r="AH22" s="56">
        <f>'32.Spieltag'!$AG27</f>
        <v>45</v>
      </c>
      <c r="AI22" s="56">
        <f>'33.Spieltag'!$AG27</f>
        <v>45</v>
      </c>
      <c r="AJ22" s="56">
        <f>'34.Spieltag'!$AG27</f>
        <v>45</v>
      </c>
      <c r="AK22" s="60">
        <f t="shared" ref="AK22:AK25" si="15">SUM(C22:AJ22)</f>
        <v>560</v>
      </c>
      <c r="AL22" s="59">
        <f t="shared" si="8"/>
        <v>0</v>
      </c>
      <c r="AM22" s="59">
        <f t="shared" si="9"/>
        <v>2</v>
      </c>
      <c r="AN22" s="59">
        <f t="shared" si="10"/>
        <v>4</v>
      </c>
      <c r="AO22" s="59">
        <f t="shared" si="11"/>
        <v>6</v>
      </c>
      <c r="AP22" s="60">
        <f t="shared" ref="AP22:AP25" si="16">AK22-AO22-AN22-AM22-AL22</f>
        <v>548</v>
      </c>
      <c r="AQ22" s="64">
        <f t="shared" ref="AQ22:AQ25" si="17">SUM(AL22:AO22)</f>
        <v>12</v>
      </c>
      <c r="AS22" s="54">
        <v>20</v>
      </c>
      <c r="AT22" s="55" t="s">
        <v>73</v>
      </c>
      <c r="AU22" s="57">
        <v>18</v>
      </c>
    </row>
    <row r="23" spans="1:47" ht="15">
      <c r="A23" s="56"/>
      <c r="B23" s="56" t="str">
        <f>'1.Spieltag'!B28</f>
        <v>MB Norbert</v>
      </c>
      <c r="C23" s="56">
        <f>'1.Spieltag'!$AG28</f>
        <v>0</v>
      </c>
      <c r="D23" s="56">
        <f>'2.Spieltag '!$AG28</f>
        <v>0</v>
      </c>
      <c r="E23" s="56">
        <f>'3.Spieltag'!$AG28</f>
        <v>0</v>
      </c>
      <c r="F23" s="56">
        <f>'4.Spieltag'!$AG28</f>
        <v>0</v>
      </c>
      <c r="G23" s="56">
        <f>'5.Spieltag'!$AG28</f>
        <v>0</v>
      </c>
      <c r="H23" s="56">
        <f>'6.Spieltag'!$AG28</f>
        <v>0</v>
      </c>
      <c r="I23" s="56">
        <f>'7.Spieltag'!$AG28</f>
        <v>0</v>
      </c>
      <c r="J23" s="56">
        <f>'8.Spieltag'!$AG28</f>
        <v>0</v>
      </c>
      <c r="K23" s="56">
        <f>'9.Spieltag'!$AG28</f>
        <v>0</v>
      </c>
      <c r="L23" s="56">
        <f>'10.Spieltag'!$AG28</f>
        <v>0</v>
      </c>
      <c r="M23" s="56">
        <f>'11.Spieltag'!$AG28</f>
        <v>0</v>
      </c>
      <c r="N23" s="56">
        <f>'12.Spieltag'!$AG28</f>
        <v>0</v>
      </c>
      <c r="O23" s="56">
        <f>'13.Spieltag'!$AG28</f>
        <v>0</v>
      </c>
      <c r="P23" s="56">
        <f>'14.Spieltag'!$AG28</f>
        <v>0</v>
      </c>
      <c r="Q23" s="56">
        <f>'15.Spieltag'!$AG28</f>
        <v>0</v>
      </c>
      <c r="R23" s="56">
        <f>'16.Spieltag'!$AG28</f>
        <v>13</v>
      </c>
      <c r="S23" s="56">
        <f>'17.Spieltag'!$AG28</f>
        <v>0</v>
      </c>
      <c r="T23" s="56">
        <f>'18.Spieltag'!$AG28</f>
        <v>0</v>
      </c>
      <c r="U23" s="56">
        <f>'19.Spieltag'!$AG28</f>
        <v>0</v>
      </c>
      <c r="V23" s="56">
        <f>'20.Spieltag'!$AG28</f>
        <v>0</v>
      </c>
      <c r="W23" s="56">
        <f>'21.Spieltag'!$AG28</f>
        <v>0</v>
      </c>
      <c r="X23" s="56">
        <f>'22.Spieltag'!$AG28</f>
        <v>0</v>
      </c>
      <c r="Y23" s="56">
        <f>'23.Spieltag'!$AG28</f>
        <v>0</v>
      </c>
      <c r="Z23" s="56">
        <f>'24.Spieltag'!$AG28</f>
        <v>0</v>
      </c>
      <c r="AA23" s="56">
        <f>'25.Spieltag'!$AG28</f>
        <v>0</v>
      </c>
      <c r="AB23" s="56">
        <f>'26.Spieltag'!$AG28</f>
        <v>0</v>
      </c>
      <c r="AC23" s="56">
        <f>'27.Spieltag'!$AG28</f>
        <v>0</v>
      </c>
      <c r="AD23" s="56">
        <f>'28.Spieltag'!$AG28</f>
        <v>0</v>
      </c>
      <c r="AE23" s="56">
        <f>'29.Spieltag'!$AG28</f>
        <v>0</v>
      </c>
      <c r="AF23" s="56">
        <f>'30.Spieltag'!$AG28</f>
        <v>0</v>
      </c>
      <c r="AG23" s="56">
        <f>'31.Spieltag'!$AG28</f>
        <v>0</v>
      </c>
      <c r="AH23" s="56">
        <f>'32.Spieltag'!$AG28</f>
        <v>0</v>
      </c>
      <c r="AI23" s="56">
        <f>'33.Spieltag'!$AG28</f>
        <v>0</v>
      </c>
      <c r="AJ23" s="56">
        <f>'34.Spieltag'!$AG28</f>
        <v>0</v>
      </c>
      <c r="AK23" s="60">
        <f t="shared" si="15"/>
        <v>13</v>
      </c>
      <c r="AL23" s="59">
        <f t="shared" si="8"/>
        <v>0</v>
      </c>
      <c r="AM23" s="59">
        <f t="shared" si="9"/>
        <v>0</v>
      </c>
      <c r="AN23" s="59">
        <f t="shared" si="10"/>
        <v>0</v>
      </c>
      <c r="AO23" s="59">
        <f t="shared" si="11"/>
        <v>0</v>
      </c>
      <c r="AP23" s="60">
        <f t="shared" si="16"/>
        <v>13</v>
      </c>
      <c r="AQ23" s="64">
        <f t="shared" si="17"/>
        <v>0</v>
      </c>
      <c r="AS23" s="54">
        <v>21</v>
      </c>
      <c r="AT23" s="55" t="s">
        <v>94</v>
      </c>
      <c r="AU23" s="57">
        <v>20</v>
      </c>
    </row>
    <row r="24" spans="1:47" ht="15">
      <c r="A24" s="56"/>
      <c r="B24" s="56">
        <f>'1.Spieltag'!B29</f>
        <v>0</v>
      </c>
      <c r="C24" s="56">
        <f>'1.Spieltag'!$AG29</f>
        <v>0</v>
      </c>
      <c r="D24" s="56">
        <f>'2.Spieltag '!$AG29</f>
        <v>0</v>
      </c>
      <c r="E24" s="56">
        <f>'3.Spieltag'!$AG29</f>
        <v>0</v>
      </c>
      <c r="F24" s="56">
        <f>'4.Spieltag'!$AG29</f>
        <v>0</v>
      </c>
      <c r="G24" s="56">
        <f>'5.Spieltag'!$AG29</f>
        <v>0</v>
      </c>
      <c r="H24" s="56">
        <f>'6.Spieltag'!$AG29</f>
        <v>0</v>
      </c>
      <c r="I24" s="56">
        <f>'7.Spieltag'!$AG29</f>
        <v>0</v>
      </c>
      <c r="J24" s="56">
        <f>'8.Spieltag'!$AG29</f>
        <v>0</v>
      </c>
      <c r="K24" s="56">
        <f>'9.Spieltag'!$AG29</f>
        <v>0</v>
      </c>
      <c r="L24" s="56">
        <f>'10.Spieltag'!$AG29</f>
        <v>0</v>
      </c>
      <c r="M24" s="56">
        <f>'11.Spieltag'!$AG29</f>
        <v>0</v>
      </c>
      <c r="N24" s="56">
        <f>'12.Spieltag'!$AG29</f>
        <v>0</v>
      </c>
      <c r="O24" s="56">
        <f>'13.Spieltag'!$AG29</f>
        <v>0</v>
      </c>
      <c r="P24" s="56">
        <f>'14.Spieltag'!$AG29</f>
        <v>0</v>
      </c>
      <c r="Q24" s="56">
        <f>'15.Spieltag'!$AG29</f>
        <v>0</v>
      </c>
      <c r="R24" s="56">
        <f>'16.Spieltag'!$AG29</f>
        <v>0</v>
      </c>
      <c r="S24" s="56">
        <f>'17.Spieltag'!$AG29</f>
        <v>0</v>
      </c>
      <c r="T24" s="56">
        <f>'18.Spieltag'!$AG29</f>
        <v>0</v>
      </c>
      <c r="U24" s="56">
        <f>'19.Spieltag'!$AG29</f>
        <v>0</v>
      </c>
      <c r="V24" s="56">
        <f>'20.Spieltag'!$AG29</f>
        <v>0</v>
      </c>
      <c r="W24" s="56">
        <f>'21.Spieltag'!$AG29</f>
        <v>0</v>
      </c>
      <c r="X24" s="56">
        <f>'22.Spieltag'!$AG29</f>
        <v>0</v>
      </c>
      <c r="Y24" s="56">
        <f>'23.Spieltag'!$AG29</f>
        <v>0</v>
      </c>
      <c r="Z24" s="56">
        <f>'24.Spieltag'!$AG29</f>
        <v>0</v>
      </c>
      <c r="AA24" s="56">
        <f>'25.Spieltag'!$AG29</f>
        <v>0</v>
      </c>
      <c r="AB24" s="56">
        <f>'26.Spieltag'!$AG29</f>
        <v>0</v>
      </c>
      <c r="AC24" s="56">
        <f>'27.Spieltag'!$AG29</f>
        <v>0</v>
      </c>
      <c r="AD24" s="56">
        <f>'28.Spieltag'!$AG29</f>
        <v>0</v>
      </c>
      <c r="AE24" s="56">
        <f>'29.Spieltag'!$AG29</f>
        <v>0</v>
      </c>
      <c r="AF24" s="56">
        <f>'30.Spieltag'!$AG29</f>
        <v>0</v>
      </c>
      <c r="AG24" s="56">
        <f>'31.Spieltag'!$AG29</f>
        <v>0</v>
      </c>
      <c r="AH24" s="56">
        <f>'32.Spieltag'!$AG29</f>
        <v>0</v>
      </c>
      <c r="AI24" s="56">
        <f>'33.Spieltag'!$AG29</f>
        <v>0</v>
      </c>
      <c r="AJ24" s="56">
        <f>'34.Spieltag'!$AG29</f>
        <v>0</v>
      </c>
      <c r="AK24" s="60">
        <f t="shared" si="15"/>
        <v>0</v>
      </c>
      <c r="AL24" s="59">
        <f t="shared" si="8"/>
        <v>0</v>
      </c>
      <c r="AM24" s="59">
        <f t="shared" si="9"/>
        <v>0</v>
      </c>
      <c r="AN24" s="59">
        <f t="shared" si="10"/>
        <v>0</v>
      </c>
      <c r="AO24" s="59">
        <f t="shared" si="11"/>
        <v>0</v>
      </c>
      <c r="AP24" s="60">
        <f t="shared" si="16"/>
        <v>0</v>
      </c>
      <c r="AQ24" s="64">
        <f t="shared" si="17"/>
        <v>0</v>
      </c>
      <c r="AS24" s="54">
        <v>22</v>
      </c>
      <c r="AT24" s="55" t="s">
        <v>95</v>
      </c>
      <c r="AU24" s="57">
        <v>14</v>
      </c>
    </row>
    <row r="25" spans="1:47" ht="15">
      <c r="A25" s="56"/>
      <c r="B25" s="56">
        <f>'1.Spieltag'!B30</f>
        <v>0</v>
      </c>
      <c r="C25" s="56">
        <f>'1.Spieltag'!$AG30</f>
        <v>0</v>
      </c>
      <c r="D25" s="56">
        <f>'2.Spieltag '!$AG30</f>
        <v>0</v>
      </c>
      <c r="E25" s="56">
        <f>'3.Spieltag'!$AG30</f>
        <v>0</v>
      </c>
      <c r="F25" s="56">
        <f>'4.Spieltag'!$AG30</f>
        <v>0</v>
      </c>
      <c r="G25" s="56">
        <f>'5.Spieltag'!$AG30</f>
        <v>0</v>
      </c>
      <c r="H25" s="56">
        <f>'6.Spieltag'!$AG30</f>
        <v>0</v>
      </c>
      <c r="I25" s="56">
        <f>'7.Spieltag'!$AG30</f>
        <v>0</v>
      </c>
      <c r="J25" s="56">
        <f>'8.Spieltag'!$AG30</f>
        <v>0</v>
      </c>
      <c r="K25" s="56">
        <f>'9.Spieltag'!$AG30</f>
        <v>0</v>
      </c>
      <c r="L25" s="56">
        <f>'10.Spieltag'!$AG30</f>
        <v>0</v>
      </c>
      <c r="M25" s="56">
        <f>'11.Spieltag'!$AG30</f>
        <v>0</v>
      </c>
      <c r="N25" s="56">
        <f>'12.Spieltag'!$AG30</f>
        <v>0</v>
      </c>
      <c r="O25" s="56">
        <f>'13.Spieltag'!$AG30</f>
        <v>0</v>
      </c>
      <c r="P25" s="56">
        <f>'14.Spieltag'!$AG30</f>
        <v>0</v>
      </c>
      <c r="Q25" s="56">
        <f>'15.Spieltag'!$AG30</f>
        <v>0</v>
      </c>
      <c r="R25" s="56">
        <f>'16.Spieltag'!$AG30</f>
        <v>0</v>
      </c>
      <c r="S25" s="56">
        <f>'17.Spieltag'!$AG30</f>
        <v>0</v>
      </c>
      <c r="T25" s="56">
        <f>'18.Spieltag'!$AG30</f>
        <v>0</v>
      </c>
      <c r="U25" s="56">
        <f>'19.Spieltag'!$AG30</f>
        <v>0</v>
      </c>
      <c r="V25" s="56">
        <f>'20.Spieltag'!$AG30</f>
        <v>0</v>
      </c>
      <c r="W25" s="56">
        <f>'21.Spieltag'!$AG30</f>
        <v>0</v>
      </c>
      <c r="X25" s="56">
        <f>'22.Spieltag'!$AG30</f>
        <v>0</v>
      </c>
      <c r="Y25" s="56">
        <f>'23.Spieltag'!$AG30</f>
        <v>0</v>
      </c>
      <c r="Z25" s="56">
        <f>'24.Spieltag'!$AG30</f>
        <v>0</v>
      </c>
      <c r="AA25" s="56">
        <f>'25.Spieltag'!$AG30</f>
        <v>0</v>
      </c>
      <c r="AB25" s="56">
        <f>'26.Spieltag'!$AG30</f>
        <v>0</v>
      </c>
      <c r="AC25" s="56">
        <f>'27.Spieltag'!$AG30</f>
        <v>0</v>
      </c>
      <c r="AD25" s="56">
        <f>'28.Spieltag'!$AG30</f>
        <v>0</v>
      </c>
      <c r="AE25" s="56">
        <f>'29.Spieltag'!$AG30</f>
        <v>0</v>
      </c>
      <c r="AF25" s="56">
        <f>'30.Spieltag'!$AG30</f>
        <v>0</v>
      </c>
      <c r="AG25" s="56">
        <f>'31.Spieltag'!$AG30</f>
        <v>0</v>
      </c>
      <c r="AH25" s="56">
        <f>'32.Spieltag'!$AG30</f>
        <v>0</v>
      </c>
      <c r="AI25" s="56">
        <f>'33.Spieltag'!$AG30</f>
        <v>0</v>
      </c>
      <c r="AJ25" s="56">
        <f>'34.Spieltag'!$AG30</f>
        <v>0</v>
      </c>
      <c r="AK25" s="60">
        <f t="shared" si="15"/>
        <v>0</v>
      </c>
      <c r="AL25" s="59">
        <f t="shared" si="8"/>
        <v>0</v>
      </c>
      <c r="AM25" s="59">
        <f t="shared" si="9"/>
        <v>0</v>
      </c>
      <c r="AN25" s="59">
        <f t="shared" si="10"/>
        <v>0</v>
      </c>
      <c r="AO25" s="59">
        <f t="shared" si="11"/>
        <v>0</v>
      </c>
      <c r="AP25" s="60">
        <f t="shared" si="16"/>
        <v>0</v>
      </c>
      <c r="AQ25" s="64">
        <f t="shared" si="17"/>
        <v>0</v>
      </c>
      <c r="AS25" s="54">
        <v>23</v>
      </c>
      <c r="AT25" s="58" t="s">
        <v>84</v>
      </c>
      <c r="AU25" s="55">
        <v>19</v>
      </c>
    </row>
    <row r="26" spans="1:47">
      <c r="AS26" s="54">
        <v>24</v>
      </c>
      <c r="AT26" s="58" t="s">
        <v>73</v>
      </c>
      <c r="AU26" s="55">
        <v>27</v>
      </c>
    </row>
    <row r="27" spans="1:47">
      <c r="AS27" s="54">
        <v>25</v>
      </c>
      <c r="AT27" s="55" t="s">
        <v>107</v>
      </c>
      <c r="AU27" s="55">
        <v>22</v>
      </c>
    </row>
    <row r="28" spans="1:47">
      <c r="C28" s="65">
        <f t="shared" ref="C28:AQ28" si="18">SUM(C5:C25)</f>
        <v>188</v>
      </c>
      <c r="D28" s="65">
        <f t="shared" si="18"/>
        <v>63</v>
      </c>
      <c r="E28" s="65">
        <f t="shared" si="18"/>
        <v>243</v>
      </c>
      <c r="F28" s="65">
        <f t="shared" si="18"/>
        <v>199</v>
      </c>
      <c r="G28" s="65">
        <f t="shared" si="18"/>
        <v>261</v>
      </c>
      <c r="H28" s="65">
        <f t="shared" si="18"/>
        <v>205</v>
      </c>
      <c r="I28" s="65">
        <f t="shared" si="18"/>
        <v>214</v>
      </c>
      <c r="J28" s="65">
        <f t="shared" si="18"/>
        <v>147</v>
      </c>
      <c r="K28" s="65">
        <f t="shared" si="18"/>
        <v>227</v>
      </c>
      <c r="L28" s="65">
        <f t="shared" si="18"/>
        <v>152</v>
      </c>
      <c r="M28" s="65">
        <f t="shared" si="18"/>
        <v>170</v>
      </c>
      <c r="N28" s="65">
        <f t="shared" si="18"/>
        <v>229</v>
      </c>
      <c r="O28" s="65">
        <f t="shared" si="18"/>
        <v>127</v>
      </c>
      <c r="P28" s="65">
        <f t="shared" si="18"/>
        <v>158</v>
      </c>
      <c r="Q28" s="65">
        <f t="shared" si="18"/>
        <v>207</v>
      </c>
      <c r="R28" s="65">
        <f t="shared" si="18"/>
        <v>110</v>
      </c>
      <c r="S28" s="65">
        <f t="shared" si="18"/>
        <v>213</v>
      </c>
      <c r="T28" s="65">
        <f t="shared" si="18"/>
        <v>190</v>
      </c>
      <c r="U28" s="65">
        <f t="shared" si="18"/>
        <v>273</v>
      </c>
      <c r="V28" s="65">
        <f t="shared" si="18"/>
        <v>192</v>
      </c>
      <c r="W28" s="65">
        <f t="shared" si="18"/>
        <v>146</v>
      </c>
      <c r="X28" s="65">
        <f t="shared" si="18"/>
        <v>145</v>
      </c>
      <c r="Y28" s="65">
        <f t="shared" si="18"/>
        <v>233</v>
      </c>
      <c r="Z28" s="65">
        <f t="shared" si="18"/>
        <v>140</v>
      </c>
      <c r="AA28" s="65">
        <f t="shared" si="18"/>
        <v>199</v>
      </c>
      <c r="AB28" s="65">
        <f t="shared" si="18"/>
        <v>239</v>
      </c>
      <c r="AC28" s="65">
        <f t="shared" si="18"/>
        <v>211</v>
      </c>
      <c r="AD28" s="65">
        <f t="shared" si="18"/>
        <v>279</v>
      </c>
      <c r="AE28" s="65">
        <f t="shared" si="18"/>
        <v>90</v>
      </c>
      <c r="AF28" s="65">
        <f t="shared" si="18"/>
        <v>181</v>
      </c>
      <c r="AG28" s="65">
        <f t="shared" si="18"/>
        <v>810</v>
      </c>
      <c r="AH28" s="65">
        <f t="shared" si="18"/>
        <v>810</v>
      </c>
      <c r="AI28" s="65">
        <f t="shared" si="18"/>
        <v>810</v>
      </c>
      <c r="AJ28" s="65">
        <f t="shared" si="18"/>
        <v>810</v>
      </c>
      <c r="AK28" s="65">
        <f t="shared" si="18"/>
        <v>8871</v>
      </c>
      <c r="AL28" s="65">
        <f t="shared" si="18"/>
        <v>12</v>
      </c>
      <c r="AM28" s="65">
        <f t="shared" si="18"/>
        <v>40</v>
      </c>
      <c r="AN28" s="65">
        <f t="shared" si="18"/>
        <v>58</v>
      </c>
      <c r="AO28" s="65">
        <f t="shared" si="18"/>
        <v>74</v>
      </c>
      <c r="AP28" s="65">
        <f t="shared" si="18"/>
        <v>8687</v>
      </c>
      <c r="AQ28" s="65">
        <f t="shared" si="18"/>
        <v>184</v>
      </c>
      <c r="AS28" s="54">
        <v>26</v>
      </c>
      <c r="AT28" s="55" t="s">
        <v>85</v>
      </c>
      <c r="AU28" s="55">
        <v>28</v>
      </c>
    </row>
    <row r="29" spans="1:47">
      <c r="AS29" s="54">
        <v>27</v>
      </c>
      <c r="AT29" s="55" t="s">
        <v>87</v>
      </c>
      <c r="AU29" s="55">
        <v>19</v>
      </c>
    </row>
    <row r="30" spans="1:47">
      <c r="B30" t="s">
        <v>91</v>
      </c>
      <c r="C30">
        <v>4</v>
      </c>
      <c r="D30">
        <v>12</v>
      </c>
      <c r="E30">
        <v>0</v>
      </c>
      <c r="F30">
        <v>0</v>
      </c>
      <c r="AS30" s="54">
        <v>28</v>
      </c>
      <c r="AT30" s="55" t="s">
        <v>89</v>
      </c>
      <c r="AU30" s="55">
        <v>28</v>
      </c>
    </row>
    <row r="31" spans="1:47">
      <c r="B31" t="s">
        <v>79</v>
      </c>
      <c r="C31">
        <v>9</v>
      </c>
      <c r="D31">
        <v>0</v>
      </c>
      <c r="E31">
        <v>0</v>
      </c>
      <c r="F31">
        <v>0</v>
      </c>
      <c r="AS31" s="54">
        <v>29</v>
      </c>
      <c r="AT31" s="55"/>
      <c r="AU31" s="55"/>
    </row>
    <row r="32" spans="1:47">
      <c r="AS32" s="54">
        <v>30</v>
      </c>
      <c r="AT32" s="55"/>
      <c r="AU32" s="55"/>
    </row>
    <row r="33" spans="45:47">
      <c r="AS33" s="54">
        <v>31</v>
      </c>
      <c r="AT33" s="55"/>
      <c r="AU33" s="55"/>
    </row>
    <row r="34" spans="45:47">
      <c r="AS34" s="54">
        <v>32</v>
      </c>
      <c r="AT34" s="55"/>
      <c r="AU34" s="55"/>
    </row>
    <row r="35" spans="45:47">
      <c r="AS35" s="54">
        <v>33</v>
      </c>
      <c r="AT35" s="55"/>
      <c r="AU35" s="55"/>
    </row>
    <row r="36" spans="45:47">
      <c r="AS36" s="54">
        <v>34</v>
      </c>
      <c r="AT36" s="55"/>
      <c r="AU36" s="55"/>
    </row>
  </sheetData>
  <sortState xmlns:xlrd2="http://schemas.microsoft.com/office/spreadsheetml/2017/richdata2" ref="B3:AK24">
    <sortCondition ref="B3:B24"/>
  </sortState>
  <conditionalFormatting sqref="AU3:AU36">
    <cfRule type="top10" dxfId="1" priority="300" rank="1"/>
  </conditionalFormatting>
  <conditionalFormatting sqref="C3:AJ25">
    <cfRule type="top10" dxfId="0" priority="1388" bottom="1" rank="4"/>
  </conditionalFormatting>
  <conditionalFormatting sqref="A3:A25">
    <cfRule type="colorScale" priority="139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8740157499999996" bottom="0.78740157499999996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P30"/>
  <sheetViews>
    <sheetView topLeftCell="A7" workbookViewId="0">
      <selection activeCell="AG9" sqref="AG9"/>
    </sheetView>
  </sheetViews>
  <sheetFormatPr baseColWidth="10" defaultColWidth="11.44140625" defaultRowHeight="10.199999999999999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19.886718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3.2">
      <c r="AC1" s="71"/>
      <c r="AD1" s="68"/>
      <c r="AE1" s="69"/>
      <c r="AF1" s="69"/>
      <c r="AK1" s="32"/>
    </row>
    <row r="2" spans="1:42" ht="13.2">
      <c r="B2" s="16"/>
      <c r="AC2" s="71"/>
      <c r="AD2" s="68"/>
      <c r="AE2" s="70"/>
      <c r="AF2" s="70"/>
    </row>
    <row r="3" spans="1:42" ht="11.4">
      <c r="B3" s="16"/>
      <c r="AC3" s="67"/>
      <c r="AD3" s="68"/>
      <c r="AE3" s="69"/>
      <c r="AF3" s="69"/>
    </row>
    <row r="4" spans="1:42" ht="16.2" thickBot="1">
      <c r="A4" s="2" t="s">
        <v>25</v>
      </c>
      <c r="B4" s="16"/>
      <c r="C4" s="68" t="s">
        <v>67</v>
      </c>
      <c r="F4" s="68" t="s">
        <v>56</v>
      </c>
      <c r="I4" s="68" t="s">
        <v>58</v>
      </c>
      <c r="L4" s="68" t="s">
        <v>18</v>
      </c>
      <c r="O4" s="68" t="s">
        <v>21</v>
      </c>
      <c r="R4" s="68" t="s">
        <v>71</v>
      </c>
      <c r="U4" s="68" t="s">
        <v>17</v>
      </c>
      <c r="X4" s="68" t="s">
        <v>69</v>
      </c>
      <c r="AA4" s="68" t="s">
        <v>11</v>
      </c>
      <c r="AD4" s="67"/>
      <c r="AE4" s="71"/>
      <c r="AF4" s="71"/>
      <c r="AK4" s="45"/>
    </row>
    <row r="5" spans="1:42" ht="13.8" thickBot="1">
      <c r="B5" s="16"/>
      <c r="C5" s="13"/>
      <c r="F5" s="1"/>
      <c r="AD5" s="67"/>
      <c r="AE5" s="71"/>
      <c r="AF5" s="71"/>
      <c r="AG5" s="83" t="s">
        <v>22</v>
      </c>
      <c r="AH5" s="30"/>
      <c r="AI5" s="30"/>
      <c r="AJ5" s="31"/>
      <c r="AK5" s="45"/>
      <c r="AL5" s="1"/>
    </row>
    <row r="6" spans="1:42" ht="16.2" thickBot="1">
      <c r="C6" s="68" t="s">
        <v>70</v>
      </c>
      <c r="F6" s="68" t="s">
        <v>59</v>
      </c>
      <c r="I6" s="68" t="s">
        <v>14</v>
      </c>
      <c r="L6" s="68" t="s">
        <v>15</v>
      </c>
      <c r="O6" s="68" t="s">
        <v>13</v>
      </c>
      <c r="R6" s="68" t="s">
        <v>12</v>
      </c>
      <c r="U6" s="68" t="s">
        <v>16</v>
      </c>
      <c r="X6" s="68" t="s">
        <v>57</v>
      </c>
      <c r="AA6" s="68" t="s">
        <v>68</v>
      </c>
      <c r="AD6" s="67"/>
      <c r="AE6" s="67"/>
      <c r="AF6" s="67"/>
      <c r="AG6" s="84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>
      <c r="A7" s="8" t="s">
        <v>6</v>
      </c>
      <c r="B7" s="14" t="s">
        <v>7</v>
      </c>
      <c r="C7" s="76" t="s">
        <v>76</v>
      </c>
      <c r="D7" s="76" t="s">
        <v>19</v>
      </c>
      <c r="E7" s="77" t="s">
        <v>1</v>
      </c>
      <c r="F7" s="76" t="s">
        <v>76</v>
      </c>
      <c r="G7" s="76" t="s">
        <v>19</v>
      </c>
      <c r="H7" s="77" t="s">
        <v>1</v>
      </c>
      <c r="I7" s="76" t="s">
        <v>74</v>
      </c>
      <c r="J7" s="76" t="s">
        <v>74</v>
      </c>
      <c r="K7" s="77" t="s">
        <v>1</v>
      </c>
      <c r="L7" s="76" t="s">
        <v>76</v>
      </c>
      <c r="M7" s="76" t="s">
        <v>74</v>
      </c>
      <c r="N7" s="77" t="s">
        <v>1</v>
      </c>
      <c r="O7" s="76" t="s">
        <v>76</v>
      </c>
      <c r="P7" s="76" t="s">
        <v>74</v>
      </c>
      <c r="Q7" s="77" t="s">
        <v>1</v>
      </c>
      <c r="R7" s="76" t="s">
        <v>74</v>
      </c>
      <c r="S7" s="76" t="s">
        <v>77</v>
      </c>
      <c r="T7" s="77" t="s">
        <v>1</v>
      </c>
      <c r="U7" s="76" t="s">
        <v>74</v>
      </c>
      <c r="V7" s="76" t="s">
        <v>74</v>
      </c>
      <c r="W7" s="77" t="s">
        <v>1</v>
      </c>
      <c r="X7" s="76" t="s">
        <v>74</v>
      </c>
      <c r="Y7" s="76" t="s">
        <v>74</v>
      </c>
      <c r="Z7" s="77" t="s">
        <v>1</v>
      </c>
      <c r="AA7" s="76" t="s">
        <v>74</v>
      </c>
      <c r="AB7" s="76" t="s">
        <v>74</v>
      </c>
      <c r="AC7" s="77" t="s">
        <v>1</v>
      </c>
      <c r="AD7" s="78"/>
      <c r="AE7" s="78"/>
      <c r="AF7" s="79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65</v>
      </c>
      <c r="AM7" s="38"/>
      <c r="AN7" s="34"/>
      <c r="AO7" s="39" t="s">
        <v>19</v>
      </c>
    </row>
    <row r="8" spans="1:42" ht="24.9" customHeight="1" thickBot="1">
      <c r="A8" s="29">
        <f t="shared" ref="A8" si="0">AK8</f>
        <v>16</v>
      </c>
      <c r="B8" s="21" t="s">
        <v>85</v>
      </c>
      <c r="C8" s="17" t="s">
        <v>74</v>
      </c>
      <c r="D8" s="18" t="s">
        <v>19</v>
      </c>
      <c r="E8" s="19" t="str">
        <f t="shared" ref="E8" si="1">IF(OR(EXACT($C$7,C8)*(EXACT($D$7,D8)))=TRUE,$AO$9,IF(($D$7-$C$7=D8-C8),$AO$8,IF(OR(EXACT($C$7&gt;$D$7,C8&gt;D8)*EXACT($C$7=$D$7,C8=D8)*EXACT($C$7&lt;$D$7,C8&lt;D8)),$AO$7,0)))</f>
        <v>2</v>
      </c>
      <c r="F8" s="17" t="s">
        <v>74</v>
      </c>
      <c r="G8" s="18" t="s">
        <v>2</v>
      </c>
      <c r="H8" s="19" t="str">
        <f t="shared" ref="H8" si="2">IF(OR(EXACT($F$7,F8)*(EXACT($G$7,G8)))=TRUE,$AO$9,IF(($G$7-$F$7=G8-F8),$AO$8,IF(OR(EXACT($F$7&gt;$G$7,F8&gt;G8)*EXACT($F$7=$G$7,F8=G8)*EXACT($F$7&lt;$G$7,F8&lt;G8)),$AO$7,0)))</f>
        <v>3</v>
      </c>
      <c r="I8" s="17" t="s">
        <v>74</v>
      </c>
      <c r="J8" s="18" t="s">
        <v>74</v>
      </c>
      <c r="K8" s="19" t="str">
        <f t="shared" ref="K8" si="3">IF(OR(EXACT($I$7,I8)*(EXACT($J$7,J8)))=TRUE,$AO$9,IF(($J$7-$I$7=J8-I8),$AO$8,IF(OR(EXACT($I$7&gt;$J$7,I8&gt;J8)*EXACT($I$7=$J$7,I8=J8)*EXACT($I$7&lt;$J$7,I8&lt;J8)),$AO$7,0)))</f>
        <v>5</v>
      </c>
      <c r="L8" s="17" t="s">
        <v>19</v>
      </c>
      <c r="M8" s="18" t="s">
        <v>19</v>
      </c>
      <c r="N8" s="66">
        <f t="shared" ref="N8" si="4">IF(OR(EXACT($L$7,L8)*(EXACT($M$7,M8)))=TRUE,$AO$9,IF(($M$7-$L$7=M8-L8),$AO$8,IF(OR(EXACT($L$7&gt;$M$7,L8&gt;M8)*EXACT($L$7=$M$7,L8=M8)*EXACT($L$7&lt;$M$7,L8&lt;M8)),$AO$7,0)))</f>
        <v>0</v>
      </c>
      <c r="O8" s="17" t="s">
        <v>74</v>
      </c>
      <c r="P8" s="18" t="s">
        <v>77</v>
      </c>
      <c r="Q8" s="19" t="str">
        <f t="shared" ref="Q8" si="5">IF(OR(EXACT($O$7,O8)*(EXACT($P$7,P8)))=TRUE,$AO$9,IF(($P$7-$O$7=P8-O8),$AO$8,IF(OR(EXACT($O$7&gt;$P$7,O8&gt;P8)*EXACT($O$7=$P$7,O8=P8)*EXACT($O$7&lt;$P$7,O8&lt;P8)),$AO$7,0)))</f>
        <v>2</v>
      </c>
      <c r="R8" s="17" t="s">
        <v>74</v>
      </c>
      <c r="S8" s="18" t="s">
        <v>2</v>
      </c>
      <c r="T8" s="19" t="str">
        <f t="shared" ref="T8" si="6">IF(OR(EXACT($R$7,R8)*(EXACT($S$7,S8)))=TRUE,$AO$9,IF(($S$7-$R$7=S8-R8),$AO$8,IF(OR(EXACT($R$7&gt;$S$7,R8&gt;S8)*EXACT($R$7=$S$7,R8=S8)*EXACT($R$7&lt;$S$7,R8&lt;S8)),$AO$7,0)))</f>
        <v>2</v>
      </c>
      <c r="U8" s="17" t="s">
        <v>19</v>
      </c>
      <c r="V8" s="18" t="s">
        <v>74</v>
      </c>
      <c r="W8" s="66">
        <f>IF(OR(EXACT($U$7,U8)*(EXACT($V$7,V8)))=TRUE,$AO$9,IF(($V$7-$U$7=V8-U8),$AO$8,IF(OR(EXACT($U$7&gt;$V$7,U8&gt;V8)*EXACT($U$7=$V$7,U8=V8)*EXACT($U$7&lt;$V$7,U8&lt;V8)),$AO$7,0)))</f>
        <v>0</v>
      </c>
      <c r="X8" s="17" t="s">
        <v>74</v>
      </c>
      <c r="Y8" s="18" t="s">
        <v>19</v>
      </c>
      <c r="Z8" s="19">
        <f t="shared" ref="Z8" si="7">IF(OR(EXACT($X$7,X8)*(EXACT($Y$7,Y8)))=TRUE,$AO$9,IF(($Y$7-$X$7=Y8-X8),$AO$8,IF(OR(EXACT($X$7&gt;$Y$7,X8&gt;Y8)*EXACT($X$7=$Y$7,X8=Y8)*EXACT($X$7&lt;$Y$7,X8&lt;Y8)),$AO$7,0)))</f>
        <v>0</v>
      </c>
      <c r="AA8" s="17" t="s">
        <v>2</v>
      </c>
      <c r="AB8" s="18" t="s">
        <v>74</v>
      </c>
      <c r="AC8" s="85">
        <f>IF(OR(EXACT($AA$7,AA8)*(EXACT($AB$7,AB8)))=TRUE,$AO$9,IF(($AB$7-$AA$7=AB8-AA8),$AO$8,IF(OR(EXACT($AA$7&gt;$AB$7,AA8&gt;AB8)*EXACT($AA$7=$AB$7,AA8=AB8)*EXACT($AA$7&lt;$AB$7,AA8&lt;AB8)),$AO$7,0)))*2*2</f>
        <v>0</v>
      </c>
      <c r="AD8" s="20"/>
      <c r="AE8" s="18"/>
      <c r="AF8" s="19"/>
      <c r="AG8" s="21">
        <f t="shared" ref="AG8" si="8">E8+H8+K8+N8+Q8+T8+W8+Z8+AC8+AF8</f>
        <v>14</v>
      </c>
      <c r="AH8" s="22">
        <f>'3.Spieltag'!AJ8</f>
        <v>15</v>
      </c>
      <c r="AI8" s="23">
        <f>'3.Spieltag'!AK8</f>
        <v>19</v>
      </c>
      <c r="AJ8" s="24">
        <f t="shared" ref="AJ8" si="9">AG8+AH8</f>
        <v>29</v>
      </c>
      <c r="AK8" s="25">
        <f t="shared" ref="AK8:AK27" si="10">RANK(AJ8,$AJ$8:$AJ$27)</f>
        <v>16</v>
      </c>
      <c r="AL8" s="40" t="s">
        <v>66</v>
      </c>
      <c r="AM8" s="41"/>
      <c r="AN8" s="41"/>
      <c r="AO8" s="42" t="s">
        <v>2</v>
      </c>
    </row>
    <row r="9" spans="1:42" ht="24.9" customHeight="1" thickBot="1">
      <c r="A9" s="29">
        <f t="shared" ref="A9:A26" si="11">AK9</f>
        <v>20</v>
      </c>
      <c r="B9" s="21" t="s">
        <v>90</v>
      </c>
      <c r="C9" s="17" t="s">
        <v>19</v>
      </c>
      <c r="D9" s="18" t="s">
        <v>76</v>
      </c>
      <c r="E9" s="19">
        <f>IF(OR(EXACT($C$7,C9)*(EXACT($D$7,D9)))=TRUE,$AO$9,IF(($D$7-$C$7=D9-C9),$AO$8,IF(OR(EXACT($C$7&gt;$D$7,C9&gt;D9)*EXACT($C$7=$D$7,C9=D9)*EXACT($C$7&lt;$D$7,C9&lt;D9)),$AO$7,0)))</f>
        <v>0</v>
      </c>
      <c r="F9" s="17" t="s">
        <v>74</v>
      </c>
      <c r="G9" s="18" t="s">
        <v>2</v>
      </c>
      <c r="H9" s="19" t="str">
        <f>IF(OR(EXACT($F$7,F9)*(EXACT($G$7,G9)))=TRUE,$AO$9,IF(($G$7-$F$7=G9-F9),$AO$8,IF(OR(EXACT($F$7&gt;$G$7,F9&gt;G9)*EXACT($F$7=$G$7,F9=G9)*EXACT($F$7&lt;$G$7,F9&lt;G9)),$AO$7,0)))</f>
        <v>3</v>
      </c>
      <c r="I9" s="17" t="s">
        <v>19</v>
      </c>
      <c r="J9" s="18" t="s">
        <v>19</v>
      </c>
      <c r="K9" s="19" t="str">
        <f>IF(OR(EXACT($I$7,I9)*(EXACT($J$7,J9)))=TRUE,$AO$9,IF(($J$7-$I$7=J9-I9),$AO$8,IF(OR(EXACT($I$7&gt;$J$7,I9&gt;J9)*EXACT($I$7=$J$7,I9=J9)*EXACT($I$7&lt;$J$7,I9&lt;J9)),$AO$7,0)))</f>
        <v>3</v>
      </c>
      <c r="L9" s="17" t="s">
        <v>74</v>
      </c>
      <c r="M9" s="18" t="s">
        <v>2</v>
      </c>
      <c r="N9" s="66" t="str">
        <f>IF(OR(EXACT($L$7,L9)*(EXACT($M$7,M9)))=TRUE,$AO$9,IF(($M$7-$L$7=M9-L9),$AO$8,IF(OR(EXACT($L$7&gt;$M$7,L9&gt;M9)*EXACT($L$7=$M$7,L9=M9)*EXACT($L$7&lt;$M$7,L9&lt;M9)),$AO$7,0)))</f>
        <v>2</v>
      </c>
      <c r="O9" s="17" t="s">
        <v>76</v>
      </c>
      <c r="P9" s="18" t="s">
        <v>2</v>
      </c>
      <c r="Q9" s="19" t="str">
        <f>IF(OR(EXACT($O$7,O9)*(EXACT($P$7,P9)))=TRUE,$AO$9,IF(($P$7-$O$7=P9-O9),$AO$8,IF(OR(EXACT($O$7&gt;$P$7,O9&gt;P9)*EXACT($O$7=$P$7,O9=P9)*EXACT($O$7&lt;$P$7,O9&lt;P9)),$AO$7,0)))</f>
        <v>2</v>
      </c>
      <c r="R9" s="17" t="s">
        <v>76</v>
      </c>
      <c r="S9" s="18" t="s">
        <v>20</v>
      </c>
      <c r="T9" s="19" t="str">
        <f>IF(OR(EXACT($R$7,R9)*(EXACT($S$7,S9)))=TRUE,$AO$9,IF(($S$7-$R$7=S9-R9),$AO$8,IF(OR(EXACT($R$7&gt;$S$7,R9&gt;S9)*EXACT($R$7=$S$7,R9=S9)*EXACT($R$7&lt;$S$7,R9&lt;S9)),$AO$7,0)))</f>
        <v>2</v>
      </c>
      <c r="U9" s="17" t="s">
        <v>2</v>
      </c>
      <c r="V9" s="18" t="s">
        <v>74</v>
      </c>
      <c r="W9" s="66">
        <f>IF(OR(EXACT($U$7,U9)*(EXACT($V$7,V9)))=TRUE,$AO$9,IF(($V$7-$U$7=V9-U9),$AO$8,IF(OR(EXACT($U$7&gt;$V$7,U9&gt;V9)*EXACT($U$7=$V$7,U9=V9)*EXACT($U$7&lt;$V$7,U9&lt;V9)),$AO$7,0)))</f>
        <v>0</v>
      </c>
      <c r="X9" s="17" t="s">
        <v>76</v>
      </c>
      <c r="Y9" s="18" t="s">
        <v>19</v>
      </c>
      <c r="Z9" s="19">
        <f>IF(OR(EXACT($X$7,X9)*(EXACT($Y$7,Y9)))=TRUE,$AO$9,IF(($Y$7-$X$7=Y9-X9),$AO$8,IF(OR(EXACT($X$7&gt;$Y$7,X9&gt;Y9)*EXACT($X$7=$Y$7,X9=Y9)*EXACT($X$7&lt;$Y$7,X9&lt;Y9)),$AO$7,0)))</f>
        <v>0</v>
      </c>
      <c r="AA9" s="17" t="s">
        <v>19</v>
      </c>
      <c r="AB9" s="18" t="s">
        <v>74</v>
      </c>
      <c r="AC9" s="85">
        <f>IF(OR(EXACT($AA$7,AA9)*(EXACT($AB$7,AB9)))=TRUE,$AO$9,IF(($AB$7-$AA$7=AB9-AA9),$AO$8,IF(OR(EXACT($AA$7&gt;$AB$7,AA9&gt;AB9)*EXACT($AA$7=$AB$7,AA9=AB9)*EXACT($AA$7&lt;$AB$7,AA9&lt;AB9)),$AO$7,0)))*2*2</f>
        <v>0</v>
      </c>
      <c r="AD9" s="28"/>
      <c r="AE9" s="26"/>
      <c r="AF9" s="19"/>
      <c r="AG9" s="21">
        <f t="shared" ref="AG9:AG26" si="12">E9+H9+K9+N9+Q9+T9+W9+Z9+AC9+AF9</f>
        <v>12</v>
      </c>
      <c r="AH9" s="22">
        <f>'3.Spieltag'!AJ9</f>
        <v>8</v>
      </c>
      <c r="AI9" s="23">
        <f>'3.Spieltag'!AK9</f>
        <v>20</v>
      </c>
      <c r="AJ9" s="24">
        <f t="shared" ref="AJ9:AJ26" si="13">AG9+AH9</f>
        <v>20</v>
      </c>
      <c r="AK9" s="25">
        <f t="shared" si="10"/>
        <v>20</v>
      </c>
      <c r="AL9" s="37" t="s">
        <v>23</v>
      </c>
      <c r="AM9" s="34"/>
      <c r="AN9" s="43"/>
      <c r="AO9" s="44" t="s">
        <v>20</v>
      </c>
    </row>
    <row r="10" spans="1:42" ht="24.9" customHeight="1" thickBot="1">
      <c r="A10" s="29">
        <f t="shared" si="11"/>
        <v>11</v>
      </c>
      <c r="B10" s="21" t="s">
        <v>95</v>
      </c>
      <c r="C10" s="17" t="s">
        <v>19</v>
      </c>
      <c r="D10" s="18" t="s">
        <v>74</v>
      </c>
      <c r="E10" s="19">
        <f t="shared" ref="E10:E17" si="14">IF(OR(EXACT($C$7,C10)*(EXACT($D$7,D10)))=TRUE,$AO$9,IF(($D$7-$C$7=D10-C10),$AO$8,IF(OR(EXACT($C$7&gt;$D$7,C10&gt;D10)*EXACT($C$7=$D$7,C10=D10)*EXACT($C$7&lt;$D$7,C10&lt;D10)),$AO$7,0)))</f>
        <v>0</v>
      </c>
      <c r="F10" s="17" t="s">
        <v>2</v>
      </c>
      <c r="G10" s="18" t="s">
        <v>74</v>
      </c>
      <c r="H10" s="19">
        <f t="shared" ref="H10:H17" si="15">IF(OR(EXACT($F$7,F10)*(EXACT($G$7,G10)))=TRUE,$AO$9,IF(($G$7-$F$7=G10-F10),$AO$8,IF(OR(EXACT($F$7&gt;$G$7,F10&gt;G10)*EXACT($F$7=$G$7,F10=G10)*EXACT($F$7&lt;$G$7,F10&lt;G10)),$AO$7,0)))</f>
        <v>0</v>
      </c>
      <c r="I10" s="17" t="s">
        <v>74</v>
      </c>
      <c r="J10" s="18" t="s">
        <v>19</v>
      </c>
      <c r="K10" s="19">
        <f t="shared" ref="K10:K17" si="16">IF(OR(EXACT($I$7,I10)*(EXACT($J$7,J10)))=TRUE,$AO$9,IF(($J$7-$I$7=J10-I10),$AO$8,IF(OR(EXACT($I$7&gt;$J$7,I10&gt;J10)*EXACT($I$7=$J$7,I10=J10)*EXACT($I$7&lt;$J$7,I10&lt;J10)),$AO$7,0)))</f>
        <v>0</v>
      </c>
      <c r="L10" s="17" t="s">
        <v>74</v>
      </c>
      <c r="M10" s="18" t="s">
        <v>19</v>
      </c>
      <c r="N10" s="66" t="str">
        <f t="shared" ref="N10:N17" si="17">IF(OR(EXACT($L$7,L10)*(EXACT($M$7,M10)))=TRUE,$AO$9,IF(($M$7-$L$7=M10-L10),$AO$8,IF(OR(EXACT($L$7&gt;$M$7,L10&gt;M10)*EXACT($L$7=$M$7,L10=M10)*EXACT($L$7&lt;$M$7,L10&lt;M10)),$AO$7,0)))</f>
        <v>3</v>
      </c>
      <c r="O10" s="17" t="s">
        <v>74</v>
      </c>
      <c r="P10" s="18" t="s">
        <v>19</v>
      </c>
      <c r="Q10" s="19" t="str">
        <f t="shared" ref="Q10:Q17" si="18">IF(OR(EXACT($O$7,O10)*(EXACT($P$7,P10)))=TRUE,$AO$9,IF(($P$7-$O$7=P10-O10),$AO$8,IF(OR(EXACT($O$7&gt;$P$7,O10&gt;P10)*EXACT($O$7=$P$7,O10=P10)*EXACT($O$7&lt;$P$7,O10&lt;P10)),$AO$7,0)))</f>
        <v>3</v>
      </c>
      <c r="R10" s="17" t="s">
        <v>76</v>
      </c>
      <c r="S10" s="18" t="s">
        <v>2</v>
      </c>
      <c r="T10" s="85">
        <f>IF(OR(EXACT($R$7,R10)*(EXACT($S$7,S10)))=TRUE,$AO$9,IF(($S$7-$R$7=S10-R10),$AO$8,IF(OR(EXACT($R$7&gt;$S$7,R10&gt;S10)*EXACT($R$7=$S$7,R10=S10)*EXACT($R$7&lt;$S$7,R10&lt;S10)),$AO$7,0)))*2</f>
        <v>6</v>
      </c>
      <c r="U10" s="17" t="s">
        <v>19</v>
      </c>
      <c r="V10" s="18" t="s">
        <v>74</v>
      </c>
      <c r="W10" s="66">
        <f t="shared" ref="W10:W27" si="19">IF(OR(EXACT($U$7,U10)*(EXACT($V$7,V10)))=TRUE,$AO$9,IF(($V$7-$U$7=V10-U10),$AO$8,IF(OR(EXACT($U$7&gt;$V$7,U10&gt;V10)*EXACT($U$7=$V$7,U10=V10)*EXACT($U$7&lt;$V$7,U10&lt;V10)),$AO$7,0)))</f>
        <v>0</v>
      </c>
      <c r="X10" s="17" t="s">
        <v>74</v>
      </c>
      <c r="Y10" s="18" t="s">
        <v>19</v>
      </c>
      <c r="Z10" s="19">
        <f t="shared" ref="Z10:Z27" si="20">IF(OR(EXACT($X$7,X10)*(EXACT($Y$7,Y10)))=TRUE,$AO$9,IF(($Y$7-$X$7=Y10-X10),$AO$8,IF(OR(EXACT($X$7&gt;$Y$7,X10&gt;Y10)*EXACT($X$7=$Y$7,X10=Y10)*EXACT($X$7&lt;$Y$7,X10&lt;Y10)),$AO$7,0)))</f>
        <v>0</v>
      </c>
      <c r="AA10" s="17" t="s">
        <v>76</v>
      </c>
      <c r="AB10" s="18" t="s">
        <v>19</v>
      </c>
      <c r="AC10" s="19">
        <f>IF(OR(EXACT($AA$7,AA10)*(EXACT($AB$7,AB10)))=TRUE,$AO$9,IF(($AB$7-$AA$7=AB10-AA10),$AO$8,IF(OR(EXACT($AA$7&gt;$AB$7,AA10&gt;AB10)*EXACT($AA$7=$AB$7,AA10=AB10)*EXACT($AA$7&lt;$AB$7,AA10&lt;AB10)),$AO$7,0)))*2</f>
        <v>0</v>
      </c>
      <c r="AD10" s="28"/>
      <c r="AE10" s="26"/>
      <c r="AF10" s="19"/>
      <c r="AG10" s="21">
        <f t="shared" si="12"/>
        <v>12</v>
      </c>
      <c r="AH10" s="22">
        <f>'3.Spieltag'!AJ10</f>
        <v>23</v>
      </c>
      <c r="AI10" s="23">
        <f>'3.Spieltag'!AK10</f>
        <v>12</v>
      </c>
      <c r="AJ10" s="24">
        <f t="shared" si="13"/>
        <v>35</v>
      </c>
      <c r="AK10" s="25">
        <f t="shared" si="10"/>
        <v>11</v>
      </c>
      <c r="AL10" s="80"/>
      <c r="AM10" s="81"/>
      <c r="AN10" s="81"/>
      <c r="AO10" s="82"/>
    </row>
    <row r="11" spans="1:42" ht="24.9" customHeight="1" thickBot="1">
      <c r="A11" s="29">
        <f t="shared" si="11"/>
        <v>11</v>
      </c>
      <c r="B11" s="21" t="s">
        <v>98</v>
      </c>
      <c r="C11" s="17" t="s">
        <v>19</v>
      </c>
      <c r="D11" s="18" t="s">
        <v>74</v>
      </c>
      <c r="E11" s="19">
        <f t="shared" si="14"/>
        <v>0</v>
      </c>
      <c r="F11" s="17" t="s">
        <v>74</v>
      </c>
      <c r="G11" s="18" t="s">
        <v>19</v>
      </c>
      <c r="H11" s="19" t="str">
        <f t="shared" si="15"/>
        <v>2</v>
      </c>
      <c r="I11" s="17" t="s">
        <v>19</v>
      </c>
      <c r="J11" s="18" t="s">
        <v>19</v>
      </c>
      <c r="K11" s="19" t="str">
        <f t="shared" si="16"/>
        <v>3</v>
      </c>
      <c r="L11" s="17" t="s">
        <v>74</v>
      </c>
      <c r="M11" s="18" t="s">
        <v>2</v>
      </c>
      <c r="N11" s="66" t="str">
        <f t="shared" si="17"/>
        <v>2</v>
      </c>
      <c r="O11" s="17" t="s">
        <v>74</v>
      </c>
      <c r="P11" s="18" t="s">
        <v>19</v>
      </c>
      <c r="Q11" s="19" t="str">
        <f t="shared" si="18"/>
        <v>3</v>
      </c>
      <c r="R11" s="17" t="s">
        <v>76</v>
      </c>
      <c r="S11" s="18" t="s">
        <v>77</v>
      </c>
      <c r="T11" s="19" t="str">
        <f>IF(OR(EXACT($R$7,R11)*(EXACT($S$7,S11)))=TRUE,$AO$9,IF(($S$7-$R$7=S11-R11),$AO$8,IF(OR(EXACT($R$7&gt;$S$7,R11&gt;S11)*EXACT($R$7=$S$7,R11=S11)*EXACT($R$7&lt;$S$7,R11&lt;S11)),$AO$7,0)))</f>
        <v>2</v>
      </c>
      <c r="U11" s="17" t="s">
        <v>2</v>
      </c>
      <c r="V11" s="18" t="s">
        <v>19</v>
      </c>
      <c r="W11" s="66">
        <f t="shared" si="19"/>
        <v>0</v>
      </c>
      <c r="X11" s="17" t="s">
        <v>74</v>
      </c>
      <c r="Y11" s="18" t="s">
        <v>2</v>
      </c>
      <c r="Z11" s="19">
        <f t="shared" si="20"/>
        <v>0</v>
      </c>
      <c r="AA11" s="17" t="s">
        <v>19</v>
      </c>
      <c r="AB11" s="18" t="s">
        <v>74</v>
      </c>
      <c r="AC11" s="85">
        <f>IF(OR(EXACT($AA$7,AA11)*(EXACT($AB$7,AB11)))=TRUE,$AO$9,IF(($AB$7-$AA$7=AB11-AA11),$AO$8,IF(OR(EXACT($AA$7&gt;$AB$7,AA11&gt;AB11)*EXACT($AA$7=$AB$7,AA11=AB11)*EXACT($AA$7&lt;$AB$7,AA11&lt;AB11)),$AO$7,0)))*2*2</f>
        <v>0</v>
      </c>
      <c r="AD11" s="28"/>
      <c r="AE11" s="26"/>
      <c r="AF11" s="19"/>
      <c r="AG11" s="21">
        <f t="shared" si="12"/>
        <v>12</v>
      </c>
      <c r="AH11" s="22">
        <f>'3.Spieltag'!AJ11</f>
        <v>23</v>
      </c>
      <c r="AI11" s="23">
        <f>'3.Spieltag'!AK11</f>
        <v>12</v>
      </c>
      <c r="AJ11" s="24">
        <f t="shared" si="13"/>
        <v>35</v>
      </c>
      <c r="AK11" s="25">
        <f t="shared" si="10"/>
        <v>11</v>
      </c>
      <c r="AL11" s="1"/>
      <c r="AP11" s="67"/>
    </row>
    <row r="12" spans="1:42" ht="24.9" customHeight="1" thickBot="1">
      <c r="A12" s="29">
        <f t="shared" si="11"/>
        <v>1</v>
      </c>
      <c r="B12" s="21" t="s">
        <v>88</v>
      </c>
      <c r="C12" s="17" t="s">
        <v>2</v>
      </c>
      <c r="D12" s="18" t="s">
        <v>74</v>
      </c>
      <c r="E12" s="19">
        <f t="shared" si="14"/>
        <v>0</v>
      </c>
      <c r="F12" s="17" t="s">
        <v>74</v>
      </c>
      <c r="G12" s="18" t="s">
        <v>2</v>
      </c>
      <c r="H12" s="19" t="str">
        <f t="shared" si="15"/>
        <v>3</v>
      </c>
      <c r="I12" s="17" t="s">
        <v>19</v>
      </c>
      <c r="J12" s="18" t="s">
        <v>19</v>
      </c>
      <c r="K12" s="19" t="str">
        <f t="shared" si="16"/>
        <v>3</v>
      </c>
      <c r="L12" s="17" t="s">
        <v>74</v>
      </c>
      <c r="M12" s="18" t="s">
        <v>19</v>
      </c>
      <c r="N12" s="66" t="str">
        <f t="shared" si="17"/>
        <v>3</v>
      </c>
      <c r="O12" s="17" t="s">
        <v>74</v>
      </c>
      <c r="P12" s="18" t="s">
        <v>19</v>
      </c>
      <c r="Q12" s="19" t="str">
        <f t="shared" si="18"/>
        <v>3</v>
      </c>
      <c r="R12" s="17" t="s">
        <v>76</v>
      </c>
      <c r="S12" s="18" t="s">
        <v>2</v>
      </c>
      <c r="T12" s="85">
        <f>IF(OR(EXACT($R$7,R12)*(EXACT($S$7,S12)))=TRUE,$AO$9,IF(($S$7-$R$7=S12-R12),$AO$8,IF(OR(EXACT($R$7&gt;$S$7,R12&gt;S12)*EXACT($R$7=$S$7,R12=S12)*EXACT($R$7&lt;$S$7,R12&lt;S12)),$AO$7,0)))*2</f>
        <v>6</v>
      </c>
      <c r="U12" s="17" t="s">
        <v>19</v>
      </c>
      <c r="V12" s="18" t="s">
        <v>74</v>
      </c>
      <c r="W12" s="66">
        <f t="shared" si="19"/>
        <v>0</v>
      </c>
      <c r="X12" s="17" t="s">
        <v>74</v>
      </c>
      <c r="Y12" s="18" t="s">
        <v>2</v>
      </c>
      <c r="Z12" s="19">
        <f t="shared" si="20"/>
        <v>0</v>
      </c>
      <c r="AA12" s="17" t="s">
        <v>74</v>
      </c>
      <c r="AB12" s="18" t="s">
        <v>74</v>
      </c>
      <c r="AC12" s="19">
        <f>IF(OR(EXACT($AA$7,AA12)*(EXACT($AB$7,AB12)))=TRUE,$AO$9,IF(($AB$7-$AA$7=AB12-AA12),$AO$8,IF(OR(EXACT($AA$7&gt;$AB$7,AA12&gt;AB12)*EXACT($AA$7=$AB$7,AA12=AB12)*EXACT($AA$7&lt;$AB$7,AA12&lt;AB12)),$AO$7,0)))*2</f>
        <v>10</v>
      </c>
      <c r="AD12" s="28"/>
      <c r="AE12" s="26"/>
      <c r="AF12" s="19"/>
      <c r="AG12" s="21">
        <f t="shared" si="12"/>
        <v>28</v>
      </c>
      <c r="AH12" s="22">
        <f>'3.Spieltag'!AJ12</f>
        <v>33</v>
      </c>
      <c r="AI12" s="23">
        <f>'3.Spieltag'!AK12</f>
        <v>4</v>
      </c>
      <c r="AJ12" s="24">
        <f t="shared" si="13"/>
        <v>61</v>
      </c>
      <c r="AK12" s="25">
        <f t="shared" si="10"/>
        <v>1</v>
      </c>
      <c r="AL12" s="1"/>
    </row>
    <row r="13" spans="1:42" ht="24.9" customHeight="1" thickBot="1">
      <c r="A13" s="29">
        <f t="shared" si="11"/>
        <v>9</v>
      </c>
      <c r="B13" s="21" t="s">
        <v>75</v>
      </c>
      <c r="C13" s="17" t="s">
        <v>2</v>
      </c>
      <c r="D13" s="18" t="s">
        <v>74</v>
      </c>
      <c r="E13" s="19">
        <f t="shared" si="14"/>
        <v>0</v>
      </c>
      <c r="F13" s="17" t="s">
        <v>74</v>
      </c>
      <c r="G13" s="18" t="s">
        <v>19</v>
      </c>
      <c r="H13" s="19" t="str">
        <f t="shared" si="15"/>
        <v>2</v>
      </c>
      <c r="I13" s="17" t="s">
        <v>2</v>
      </c>
      <c r="J13" s="18" t="s">
        <v>74</v>
      </c>
      <c r="K13" s="19">
        <f t="shared" si="16"/>
        <v>0</v>
      </c>
      <c r="L13" s="17" t="s">
        <v>19</v>
      </c>
      <c r="M13" s="18" t="s">
        <v>74</v>
      </c>
      <c r="N13" s="66">
        <f t="shared" si="17"/>
        <v>0</v>
      </c>
      <c r="O13" s="17" t="s">
        <v>74</v>
      </c>
      <c r="P13" s="18" t="s">
        <v>19</v>
      </c>
      <c r="Q13" s="19" t="str">
        <f t="shared" si="18"/>
        <v>3</v>
      </c>
      <c r="R13" s="17" t="s">
        <v>74</v>
      </c>
      <c r="S13" s="18" t="s">
        <v>77</v>
      </c>
      <c r="T13" s="19" t="str">
        <f t="shared" ref="T13:T27" si="21">IF(OR(EXACT($R$7,R13)*(EXACT($S$7,S13)))=TRUE,$AO$9,IF(($S$7-$R$7=S13-R13),$AO$8,IF(OR(EXACT($R$7&gt;$S$7,R13&gt;S13)*EXACT($R$7=$S$7,R13=S13)*EXACT($R$7&lt;$S$7,R13&lt;S13)),$AO$7,0)))</f>
        <v>5</v>
      </c>
      <c r="U13" s="17" t="s">
        <v>2</v>
      </c>
      <c r="V13" s="18" t="s">
        <v>76</v>
      </c>
      <c r="W13" s="66">
        <f t="shared" si="19"/>
        <v>0</v>
      </c>
      <c r="X13" s="17" t="s">
        <v>74</v>
      </c>
      <c r="Y13" s="18" t="s">
        <v>2</v>
      </c>
      <c r="Z13" s="19">
        <f t="shared" si="20"/>
        <v>0</v>
      </c>
      <c r="AA13" s="17" t="s">
        <v>19</v>
      </c>
      <c r="AB13" s="18" t="s">
        <v>76</v>
      </c>
      <c r="AC13" s="85">
        <f t="shared" ref="AC13:AC27" si="22">IF(OR(EXACT($AA$7,AA13)*(EXACT($AB$7,AB13)))=TRUE,$AO$9,IF(($AB$7-$AA$7=AB13-AA13),$AO$8,IF(OR(EXACT($AA$7&gt;$AB$7,AA13&gt;AB13)*EXACT($AA$7=$AB$7,AA13=AB13)*EXACT($AA$7&lt;$AB$7,AA13&lt;AB13)),$AO$7,0)))*2*2</f>
        <v>0</v>
      </c>
      <c r="AD13" s="27"/>
      <c r="AE13" s="26"/>
      <c r="AF13" s="19"/>
      <c r="AG13" s="21">
        <f t="shared" si="12"/>
        <v>10</v>
      </c>
      <c r="AH13" s="22">
        <f>'3.Spieltag'!AJ13</f>
        <v>27</v>
      </c>
      <c r="AI13" s="23">
        <f>'3.Spieltag'!AK13</f>
        <v>8</v>
      </c>
      <c r="AJ13" s="24">
        <f t="shared" si="13"/>
        <v>37</v>
      </c>
      <c r="AK13" s="25">
        <f t="shared" si="10"/>
        <v>9</v>
      </c>
      <c r="AL13" s="1"/>
    </row>
    <row r="14" spans="1:42" ht="24.9" customHeight="1" thickBot="1">
      <c r="A14" s="29">
        <f t="shared" si="11"/>
        <v>2</v>
      </c>
      <c r="B14" s="21" t="s">
        <v>93</v>
      </c>
      <c r="C14" s="17" t="s">
        <v>19</v>
      </c>
      <c r="D14" s="18" t="s">
        <v>74</v>
      </c>
      <c r="E14" s="19">
        <f t="shared" si="14"/>
        <v>0</v>
      </c>
      <c r="F14" s="17" t="s">
        <v>74</v>
      </c>
      <c r="G14" s="18" t="s">
        <v>2</v>
      </c>
      <c r="H14" s="19" t="str">
        <f t="shared" si="15"/>
        <v>3</v>
      </c>
      <c r="I14" s="17" t="s">
        <v>2</v>
      </c>
      <c r="J14" s="18" t="s">
        <v>74</v>
      </c>
      <c r="K14" s="19">
        <f t="shared" si="16"/>
        <v>0</v>
      </c>
      <c r="L14" s="17" t="s">
        <v>74</v>
      </c>
      <c r="M14" s="18" t="s">
        <v>2</v>
      </c>
      <c r="N14" s="66" t="str">
        <f t="shared" si="17"/>
        <v>2</v>
      </c>
      <c r="O14" s="17" t="s">
        <v>74</v>
      </c>
      <c r="P14" s="18" t="s">
        <v>2</v>
      </c>
      <c r="Q14" s="19" t="str">
        <f t="shared" si="18"/>
        <v>2</v>
      </c>
      <c r="R14" s="17" t="s">
        <v>74</v>
      </c>
      <c r="S14" s="18" t="s">
        <v>77</v>
      </c>
      <c r="T14" s="19" t="str">
        <f t="shared" si="21"/>
        <v>5</v>
      </c>
      <c r="U14" s="17" t="s">
        <v>19</v>
      </c>
      <c r="V14" s="18" t="s">
        <v>74</v>
      </c>
      <c r="W14" s="66">
        <f t="shared" si="19"/>
        <v>0</v>
      </c>
      <c r="X14" s="17" t="s">
        <v>74</v>
      </c>
      <c r="Y14" s="18" t="s">
        <v>2</v>
      </c>
      <c r="Z14" s="19">
        <f t="shared" si="20"/>
        <v>0</v>
      </c>
      <c r="AA14" s="17" t="s">
        <v>2</v>
      </c>
      <c r="AB14" s="18" t="s">
        <v>19</v>
      </c>
      <c r="AC14" s="85">
        <f t="shared" si="22"/>
        <v>0</v>
      </c>
      <c r="AD14" s="28"/>
      <c r="AE14" s="26"/>
      <c r="AF14" s="19"/>
      <c r="AG14" s="21">
        <f t="shared" si="12"/>
        <v>12</v>
      </c>
      <c r="AH14" s="22">
        <f>'3.Spieltag'!AJ14</f>
        <v>44</v>
      </c>
      <c r="AI14" s="23">
        <f>'3.Spieltag'!AK14</f>
        <v>1</v>
      </c>
      <c r="AJ14" s="24">
        <f t="shared" si="13"/>
        <v>56</v>
      </c>
      <c r="AK14" s="25">
        <f t="shared" si="10"/>
        <v>2</v>
      </c>
      <c r="AL14" s="1"/>
    </row>
    <row r="15" spans="1:42" ht="24.9" customHeight="1" thickBot="1">
      <c r="A15" s="29">
        <f t="shared" si="11"/>
        <v>3</v>
      </c>
      <c r="B15" s="21" t="s">
        <v>81</v>
      </c>
      <c r="C15" s="17" t="s">
        <v>19</v>
      </c>
      <c r="D15" s="18" t="s">
        <v>74</v>
      </c>
      <c r="E15" s="19">
        <f t="shared" si="14"/>
        <v>0</v>
      </c>
      <c r="F15" s="17" t="s">
        <v>76</v>
      </c>
      <c r="G15" s="18" t="s">
        <v>19</v>
      </c>
      <c r="H15" s="19" t="str">
        <f t="shared" si="15"/>
        <v>5</v>
      </c>
      <c r="I15" s="17" t="s">
        <v>74</v>
      </c>
      <c r="J15" s="18" t="s">
        <v>74</v>
      </c>
      <c r="K15" s="19" t="str">
        <f t="shared" si="16"/>
        <v>5</v>
      </c>
      <c r="L15" s="17" t="s">
        <v>76</v>
      </c>
      <c r="M15" s="18" t="s">
        <v>19</v>
      </c>
      <c r="N15" s="66" t="str">
        <f t="shared" si="17"/>
        <v>2</v>
      </c>
      <c r="O15" s="17" t="s">
        <v>76</v>
      </c>
      <c r="P15" s="18" t="s">
        <v>19</v>
      </c>
      <c r="Q15" s="19" t="str">
        <f t="shared" si="18"/>
        <v>2</v>
      </c>
      <c r="R15" s="17" t="s">
        <v>76</v>
      </c>
      <c r="S15" s="18" t="s">
        <v>2</v>
      </c>
      <c r="T15" s="19" t="str">
        <f t="shared" si="21"/>
        <v>3</v>
      </c>
      <c r="U15" s="17" t="s">
        <v>19</v>
      </c>
      <c r="V15" s="18" t="s">
        <v>74</v>
      </c>
      <c r="W15" s="66">
        <f t="shared" si="19"/>
        <v>0</v>
      </c>
      <c r="X15" s="17" t="s">
        <v>74</v>
      </c>
      <c r="Y15" s="18" t="s">
        <v>19</v>
      </c>
      <c r="Z15" s="19">
        <f t="shared" si="20"/>
        <v>0</v>
      </c>
      <c r="AA15" s="17" t="s">
        <v>19</v>
      </c>
      <c r="AB15" s="18" t="s">
        <v>76</v>
      </c>
      <c r="AC15" s="85">
        <f t="shared" si="22"/>
        <v>0</v>
      </c>
      <c r="AD15" s="28"/>
      <c r="AE15" s="26"/>
      <c r="AF15" s="19"/>
      <c r="AG15" s="21">
        <f t="shared" si="12"/>
        <v>17</v>
      </c>
      <c r="AH15" s="22">
        <f>'3.Spieltag'!AJ15</f>
        <v>36</v>
      </c>
      <c r="AI15" s="23">
        <f>'3.Spieltag'!AK15</f>
        <v>2</v>
      </c>
      <c r="AJ15" s="24">
        <f t="shared" si="13"/>
        <v>53</v>
      </c>
      <c r="AK15" s="25">
        <f t="shared" si="10"/>
        <v>3</v>
      </c>
      <c r="AL15" s="1"/>
    </row>
    <row r="16" spans="1:42" ht="24.9" customHeight="1" thickBot="1">
      <c r="A16" s="29">
        <f t="shared" si="11"/>
        <v>11</v>
      </c>
      <c r="B16" s="21" t="s">
        <v>87</v>
      </c>
      <c r="C16" s="17" t="s">
        <v>2</v>
      </c>
      <c r="D16" s="18" t="s">
        <v>74</v>
      </c>
      <c r="E16" s="19">
        <f t="shared" si="14"/>
        <v>0</v>
      </c>
      <c r="F16" s="17" t="s">
        <v>74</v>
      </c>
      <c r="G16" s="18" t="s">
        <v>19</v>
      </c>
      <c r="H16" s="19" t="str">
        <f t="shared" si="15"/>
        <v>2</v>
      </c>
      <c r="I16" s="17" t="s">
        <v>74</v>
      </c>
      <c r="J16" s="18" t="s">
        <v>76</v>
      </c>
      <c r="K16" s="19">
        <f t="shared" si="16"/>
        <v>0</v>
      </c>
      <c r="L16" s="17" t="s">
        <v>74</v>
      </c>
      <c r="M16" s="18" t="s">
        <v>19</v>
      </c>
      <c r="N16" s="66" t="str">
        <f t="shared" si="17"/>
        <v>3</v>
      </c>
      <c r="O16" s="17" t="s">
        <v>76</v>
      </c>
      <c r="P16" s="18" t="s">
        <v>2</v>
      </c>
      <c r="Q16" s="19" t="str">
        <f t="shared" si="18"/>
        <v>2</v>
      </c>
      <c r="R16" s="17" t="s">
        <v>76</v>
      </c>
      <c r="S16" s="18" t="s">
        <v>77</v>
      </c>
      <c r="T16" s="19" t="str">
        <f t="shared" si="21"/>
        <v>2</v>
      </c>
      <c r="U16" s="17" t="s">
        <v>19</v>
      </c>
      <c r="V16" s="18" t="s">
        <v>74</v>
      </c>
      <c r="W16" s="66">
        <f t="shared" si="19"/>
        <v>0</v>
      </c>
      <c r="X16" s="17" t="s">
        <v>74</v>
      </c>
      <c r="Y16" s="18" t="s">
        <v>2</v>
      </c>
      <c r="Z16" s="19">
        <f t="shared" si="20"/>
        <v>0</v>
      </c>
      <c r="AA16" s="17" t="s">
        <v>74</v>
      </c>
      <c r="AB16" s="18" t="s">
        <v>76</v>
      </c>
      <c r="AC16" s="85">
        <f t="shared" si="22"/>
        <v>0</v>
      </c>
      <c r="AD16" s="28"/>
      <c r="AE16" s="26"/>
      <c r="AF16" s="19"/>
      <c r="AG16" s="21">
        <f t="shared" si="12"/>
        <v>9</v>
      </c>
      <c r="AH16" s="22">
        <f>'3.Spieltag'!AJ16</f>
        <v>26</v>
      </c>
      <c r="AI16" s="23">
        <f>'3.Spieltag'!AK16</f>
        <v>9</v>
      </c>
      <c r="AJ16" s="24">
        <f t="shared" si="13"/>
        <v>35</v>
      </c>
      <c r="AK16" s="25">
        <f t="shared" si="10"/>
        <v>11</v>
      </c>
      <c r="AL16" s="1"/>
    </row>
    <row r="17" spans="1:38" ht="24.9" customHeight="1" thickBot="1">
      <c r="A17" s="29">
        <f t="shared" si="11"/>
        <v>19</v>
      </c>
      <c r="B17" s="21" t="s">
        <v>80</v>
      </c>
      <c r="C17" s="17" t="s">
        <v>19</v>
      </c>
      <c r="D17" s="18" t="s">
        <v>76</v>
      </c>
      <c r="E17" s="19">
        <f t="shared" si="14"/>
        <v>0</v>
      </c>
      <c r="F17" s="17" t="s">
        <v>19</v>
      </c>
      <c r="G17" s="18" t="s">
        <v>74</v>
      </c>
      <c r="H17" s="19">
        <f t="shared" si="15"/>
        <v>0</v>
      </c>
      <c r="I17" s="17" t="s">
        <v>2</v>
      </c>
      <c r="J17" s="18" t="s">
        <v>76</v>
      </c>
      <c r="K17" s="19">
        <f t="shared" si="16"/>
        <v>0</v>
      </c>
      <c r="L17" s="17" t="s">
        <v>19</v>
      </c>
      <c r="M17" s="18" t="s">
        <v>20</v>
      </c>
      <c r="N17" s="66" t="str">
        <f t="shared" si="17"/>
        <v>2</v>
      </c>
      <c r="O17" s="17" t="s">
        <v>76</v>
      </c>
      <c r="P17" s="18" t="s">
        <v>74</v>
      </c>
      <c r="Q17" s="19" t="str">
        <f t="shared" si="18"/>
        <v>5</v>
      </c>
      <c r="R17" s="17" t="s">
        <v>19</v>
      </c>
      <c r="S17" s="18" t="s">
        <v>19</v>
      </c>
      <c r="T17" s="19">
        <f t="shared" si="21"/>
        <v>0</v>
      </c>
      <c r="U17" s="17" t="s">
        <v>19</v>
      </c>
      <c r="V17" s="18" t="s">
        <v>74</v>
      </c>
      <c r="W17" s="66">
        <f t="shared" si="19"/>
        <v>0</v>
      </c>
      <c r="X17" s="17" t="s">
        <v>76</v>
      </c>
      <c r="Y17" s="18" t="s">
        <v>2</v>
      </c>
      <c r="Z17" s="19">
        <f t="shared" si="20"/>
        <v>0</v>
      </c>
      <c r="AA17" s="17" t="s">
        <v>77</v>
      </c>
      <c r="AB17" s="18" t="s">
        <v>74</v>
      </c>
      <c r="AC17" s="85">
        <f t="shared" si="22"/>
        <v>0</v>
      </c>
      <c r="AD17" s="28"/>
      <c r="AE17" s="26"/>
      <c r="AF17" s="19"/>
      <c r="AG17" s="21">
        <f t="shared" si="12"/>
        <v>7</v>
      </c>
      <c r="AH17" s="22">
        <f>'3.Spieltag'!AJ17</f>
        <v>16</v>
      </c>
      <c r="AI17" s="23">
        <f>'3.Spieltag'!AK17</f>
        <v>18</v>
      </c>
      <c r="AJ17" s="24">
        <f t="shared" si="13"/>
        <v>23</v>
      </c>
      <c r="AK17" s="25">
        <f t="shared" si="10"/>
        <v>19</v>
      </c>
      <c r="AL17" s="1"/>
    </row>
    <row r="18" spans="1:38" ht="24.9" customHeight="1" thickBot="1">
      <c r="A18" s="29">
        <f t="shared" si="11"/>
        <v>18</v>
      </c>
      <c r="B18" s="21" t="s">
        <v>84</v>
      </c>
      <c r="C18" s="17"/>
      <c r="D18" s="18"/>
      <c r="E18" s="19"/>
      <c r="F18" s="17"/>
      <c r="G18" s="18"/>
      <c r="H18" s="19"/>
      <c r="I18" s="17"/>
      <c r="J18" s="18"/>
      <c r="K18" s="19"/>
      <c r="L18" s="17"/>
      <c r="M18" s="18"/>
      <c r="N18" s="66"/>
      <c r="O18" s="17"/>
      <c r="P18" s="18"/>
      <c r="Q18" s="19"/>
      <c r="R18" s="17" t="s">
        <v>76</v>
      </c>
      <c r="S18" s="18" t="s">
        <v>20</v>
      </c>
      <c r="T18" s="19" t="str">
        <f t="shared" si="21"/>
        <v>2</v>
      </c>
      <c r="U18" s="17" t="s">
        <v>19</v>
      </c>
      <c r="V18" s="18" t="s">
        <v>74</v>
      </c>
      <c r="W18" s="66">
        <f t="shared" si="19"/>
        <v>0</v>
      </c>
      <c r="X18" s="17" t="s">
        <v>76</v>
      </c>
      <c r="Y18" s="18" t="s">
        <v>19</v>
      </c>
      <c r="Z18" s="19">
        <f t="shared" si="20"/>
        <v>0</v>
      </c>
      <c r="AA18" s="17" t="s">
        <v>2</v>
      </c>
      <c r="AB18" s="18" t="s">
        <v>76</v>
      </c>
      <c r="AC18" s="85">
        <f t="shared" si="22"/>
        <v>0</v>
      </c>
      <c r="AD18" s="28"/>
      <c r="AE18" s="26"/>
      <c r="AF18" s="19"/>
      <c r="AG18" s="21">
        <f t="shared" si="12"/>
        <v>2</v>
      </c>
      <c r="AH18" s="22">
        <f>'3.Spieltag'!AJ18</f>
        <v>26</v>
      </c>
      <c r="AI18" s="23">
        <f>'3.Spieltag'!AK18</f>
        <v>9</v>
      </c>
      <c r="AJ18" s="24">
        <f t="shared" si="13"/>
        <v>28</v>
      </c>
      <c r="AK18" s="25">
        <f t="shared" si="10"/>
        <v>18</v>
      </c>
      <c r="AL18" s="1"/>
    </row>
    <row r="19" spans="1:38" ht="24.9" customHeight="1" thickBot="1">
      <c r="A19" s="29">
        <f t="shared" si="11"/>
        <v>4</v>
      </c>
      <c r="B19" s="21" t="s">
        <v>89</v>
      </c>
      <c r="C19" s="17" t="s">
        <v>19</v>
      </c>
      <c r="D19" s="18" t="s">
        <v>74</v>
      </c>
      <c r="E19" s="19">
        <f t="shared" ref="E19:E27" si="23">IF(OR(EXACT($C$7,C19)*(EXACT($D$7,D19)))=TRUE,$AO$9,IF(($D$7-$C$7=D19-C19),$AO$8,IF(OR(EXACT($C$7&gt;$D$7,C19&gt;D19)*EXACT($C$7=$D$7,C19=D19)*EXACT($C$7&lt;$D$7,C19&lt;D19)),$AO$7,0)))</f>
        <v>0</v>
      </c>
      <c r="F19" s="17" t="s">
        <v>74</v>
      </c>
      <c r="G19" s="18" t="s">
        <v>2</v>
      </c>
      <c r="H19" s="19" t="str">
        <f t="shared" ref="H19:H27" si="24">IF(OR(EXACT($F$7,F19)*(EXACT($G$7,G19)))=TRUE,$AO$9,IF(($G$7-$F$7=G19-F19),$AO$8,IF(OR(EXACT($F$7&gt;$G$7,F19&gt;G19)*EXACT($F$7=$G$7,F19=G19)*EXACT($F$7&lt;$G$7,F19&lt;G19)),$AO$7,0)))</f>
        <v>3</v>
      </c>
      <c r="I19" s="17"/>
      <c r="J19" s="18"/>
      <c r="K19" s="19"/>
      <c r="L19" s="17" t="s">
        <v>74</v>
      </c>
      <c r="M19" s="18" t="s">
        <v>74</v>
      </c>
      <c r="N19" s="66">
        <f t="shared" ref="N19:N27" si="25">IF(OR(EXACT($L$7,L19)*(EXACT($M$7,M19)))=TRUE,$AO$9,IF(($M$7-$L$7=M19-L19),$AO$8,IF(OR(EXACT($L$7&gt;$M$7,L19&gt;M19)*EXACT($L$7=$M$7,L19=M19)*EXACT($L$7&lt;$M$7,L19&lt;M19)),$AO$7,0)))</f>
        <v>0</v>
      </c>
      <c r="O19" s="17" t="s">
        <v>76</v>
      </c>
      <c r="P19" s="18" t="s">
        <v>2</v>
      </c>
      <c r="Q19" s="19" t="str">
        <f t="shared" ref="Q19:Q27" si="26">IF(OR(EXACT($O$7,O19)*(EXACT($P$7,P19)))=TRUE,$AO$9,IF(($P$7-$O$7=P19-O19),$AO$8,IF(OR(EXACT($O$7&gt;$P$7,O19&gt;P19)*EXACT($O$7=$P$7,O19=P19)*EXACT($O$7&lt;$P$7,O19&lt;P19)),$AO$7,0)))</f>
        <v>2</v>
      </c>
      <c r="R19" s="17" t="s">
        <v>76</v>
      </c>
      <c r="S19" s="18" t="s">
        <v>74</v>
      </c>
      <c r="T19" s="19" t="str">
        <f t="shared" si="21"/>
        <v>2</v>
      </c>
      <c r="U19" s="17" t="s">
        <v>19</v>
      </c>
      <c r="V19" s="18" t="s">
        <v>76</v>
      </c>
      <c r="W19" s="66">
        <f t="shared" si="19"/>
        <v>0</v>
      </c>
      <c r="X19" s="17" t="s">
        <v>74</v>
      </c>
      <c r="Y19" s="18" t="s">
        <v>19</v>
      </c>
      <c r="Z19" s="19">
        <f t="shared" si="20"/>
        <v>0</v>
      </c>
      <c r="AA19" s="17" t="s">
        <v>2</v>
      </c>
      <c r="AB19" s="18" t="s">
        <v>74</v>
      </c>
      <c r="AC19" s="85">
        <f t="shared" si="22"/>
        <v>0</v>
      </c>
      <c r="AD19" s="28"/>
      <c r="AE19" s="26"/>
      <c r="AF19" s="19"/>
      <c r="AG19" s="21">
        <f t="shared" si="12"/>
        <v>7</v>
      </c>
      <c r="AH19" s="22">
        <f>'3.Spieltag'!AJ19</f>
        <v>36</v>
      </c>
      <c r="AI19" s="23">
        <f>'3.Spieltag'!AK19</f>
        <v>2</v>
      </c>
      <c r="AJ19" s="24">
        <f t="shared" si="13"/>
        <v>43</v>
      </c>
      <c r="AK19" s="25">
        <f t="shared" si="10"/>
        <v>4</v>
      </c>
      <c r="AL19" s="1"/>
    </row>
    <row r="20" spans="1:38" ht="24.9" customHeight="1" thickBot="1">
      <c r="A20" s="29">
        <f t="shared" si="11"/>
        <v>6</v>
      </c>
      <c r="B20" s="21" t="s">
        <v>83</v>
      </c>
      <c r="C20" s="17" t="s">
        <v>74</v>
      </c>
      <c r="D20" s="18" t="s">
        <v>74</v>
      </c>
      <c r="E20" s="19">
        <f t="shared" si="23"/>
        <v>0</v>
      </c>
      <c r="F20" s="17" t="s">
        <v>76</v>
      </c>
      <c r="G20" s="18" t="s">
        <v>19</v>
      </c>
      <c r="H20" s="19" t="str">
        <f t="shared" si="24"/>
        <v>5</v>
      </c>
      <c r="I20" s="17" t="s">
        <v>74</v>
      </c>
      <c r="J20" s="18" t="s">
        <v>76</v>
      </c>
      <c r="K20" s="19">
        <f t="shared" ref="K20:K27" si="27">IF(OR(EXACT($I$7,I20)*(EXACT($J$7,J20)))=TRUE,$AO$9,IF(($J$7-$I$7=J20-I20),$AO$8,IF(OR(EXACT($I$7&gt;$J$7,I20&gt;J20)*EXACT($I$7=$J$7,I20=J20)*EXACT($I$7&lt;$J$7,I20&lt;J20)),$AO$7,0)))</f>
        <v>0</v>
      </c>
      <c r="L20" s="17" t="s">
        <v>19</v>
      </c>
      <c r="M20" s="18" t="s">
        <v>74</v>
      </c>
      <c r="N20" s="66">
        <f t="shared" si="25"/>
        <v>0</v>
      </c>
      <c r="O20" s="17" t="s">
        <v>74</v>
      </c>
      <c r="P20" s="18" t="s">
        <v>74</v>
      </c>
      <c r="Q20" s="19">
        <f t="shared" si="26"/>
        <v>0</v>
      </c>
      <c r="R20" s="17" t="s">
        <v>76</v>
      </c>
      <c r="S20" s="18" t="s">
        <v>20</v>
      </c>
      <c r="T20" s="19" t="str">
        <f t="shared" si="21"/>
        <v>2</v>
      </c>
      <c r="U20" s="17" t="s">
        <v>19</v>
      </c>
      <c r="V20" s="18" t="s">
        <v>76</v>
      </c>
      <c r="W20" s="66">
        <f t="shared" si="19"/>
        <v>0</v>
      </c>
      <c r="X20" s="17" t="s">
        <v>76</v>
      </c>
      <c r="Y20" s="18" t="s">
        <v>2</v>
      </c>
      <c r="Z20" s="19">
        <f t="shared" si="20"/>
        <v>0</v>
      </c>
      <c r="AA20" s="17" t="s">
        <v>74</v>
      </c>
      <c r="AB20" s="18" t="s">
        <v>76</v>
      </c>
      <c r="AC20" s="85">
        <f t="shared" si="22"/>
        <v>0</v>
      </c>
      <c r="AD20" s="28"/>
      <c r="AE20" s="26"/>
      <c r="AF20" s="19"/>
      <c r="AG20" s="21">
        <f t="shared" si="12"/>
        <v>7</v>
      </c>
      <c r="AH20" s="22">
        <f>'3.Spieltag'!AJ20</f>
        <v>32</v>
      </c>
      <c r="AI20" s="23">
        <f>'3.Spieltag'!AK20</f>
        <v>5</v>
      </c>
      <c r="AJ20" s="24">
        <f t="shared" si="13"/>
        <v>39</v>
      </c>
      <c r="AK20" s="25">
        <f t="shared" si="10"/>
        <v>6</v>
      </c>
      <c r="AL20" s="1"/>
    </row>
    <row r="21" spans="1:38" ht="24.9" customHeight="1" thickBot="1">
      <c r="A21" s="29">
        <f t="shared" si="11"/>
        <v>6</v>
      </c>
      <c r="B21" s="21" t="s">
        <v>86</v>
      </c>
      <c r="C21" s="17" t="s">
        <v>19</v>
      </c>
      <c r="D21" s="18" t="s">
        <v>74</v>
      </c>
      <c r="E21" s="19">
        <f t="shared" si="23"/>
        <v>0</v>
      </c>
      <c r="F21" s="17" t="s">
        <v>76</v>
      </c>
      <c r="G21" s="18" t="s">
        <v>19</v>
      </c>
      <c r="H21" s="19" t="str">
        <f t="shared" si="24"/>
        <v>5</v>
      </c>
      <c r="I21" s="17" t="s">
        <v>19</v>
      </c>
      <c r="J21" s="18" t="s">
        <v>74</v>
      </c>
      <c r="K21" s="19">
        <f t="shared" si="27"/>
        <v>0</v>
      </c>
      <c r="L21" s="17" t="s">
        <v>74</v>
      </c>
      <c r="M21" s="18" t="s">
        <v>74</v>
      </c>
      <c r="N21" s="66">
        <f t="shared" si="25"/>
        <v>0</v>
      </c>
      <c r="O21" s="17" t="s">
        <v>76</v>
      </c>
      <c r="P21" s="18" t="s">
        <v>74</v>
      </c>
      <c r="Q21" s="19" t="str">
        <f t="shared" si="26"/>
        <v>5</v>
      </c>
      <c r="R21" s="17" t="s">
        <v>76</v>
      </c>
      <c r="S21" s="18" t="s">
        <v>2</v>
      </c>
      <c r="T21" s="19" t="str">
        <f t="shared" si="21"/>
        <v>3</v>
      </c>
      <c r="U21" s="17" t="s">
        <v>19</v>
      </c>
      <c r="V21" s="18" t="s">
        <v>74</v>
      </c>
      <c r="W21" s="66">
        <f t="shared" si="19"/>
        <v>0</v>
      </c>
      <c r="X21" s="17" t="s">
        <v>74</v>
      </c>
      <c r="Y21" s="18" t="s">
        <v>19</v>
      </c>
      <c r="Z21" s="19">
        <f t="shared" si="20"/>
        <v>0</v>
      </c>
      <c r="AA21" s="17" t="s">
        <v>19</v>
      </c>
      <c r="AB21" s="18" t="s">
        <v>74</v>
      </c>
      <c r="AC21" s="85">
        <f t="shared" si="22"/>
        <v>0</v>
      </c>
      <c r="AD21" s="28"/>
      <c r="AE21" s="26"/>
      <c r="AF21" s="19"/>
      <c r="AG21" s="21">
        <f t="shared" si="12"/>
        <v>13</v>
      </c>
      <c r="AH21" s="22">
        <f>'3.Spieltag'!AJ21</f>
        <v>26</v>
      </c>
      <c r="AI21" s="23">
        <f>'3.Spieltag'!AK21</f>
        <v>9</v>
      </c>
      <c r="AJ21" s="24">
        <f t="shared" si="13"/>
        <v>39</v>
      </c>
      <c r="AK21" s="25">
        <f t="shared" si="10"/>
        <v>6</v>
      </c>
      <c r="AL21" s="1"/>
    </row>
    <row r="22" spans="1:38" ht="24.9" customHeight="1" thickBot="1">
      <c r="A22" s="29">
        <f t="shared" si="11"/>
        <v>6</v>
      </c>
      <c r="B22" s="21" t="s">
        <v>96</v>
      </c>
      <c r="C22" s="17" t="s">
        <v>74</v>
      </c>
      <c r="D22" s="18" t="s">
        <v>76</v>
      </c>
      <c r="E22" s="19">
        <f t="shared" si="23"/>
        <v>0</v>
      </c>
      <c r="F22" s="17" t="s">
        <v>74</v>
      </c>
      <c r="G22" s="18" t="s">
        <v>2</v>
      </c>
      <c r="H22" s="19" t="str">
        <f t="shared" si="24"/>
        <v>3</v>
      </c>
      <c r="I22" s="17" t="s">
        <v>19</v>
      </c>
      <c r="J22" s="18" t="s">
        <v>19</v>
      </c>
      <c r="K22" s="19" t="str">
        <f t="shared" si="27"/>
        <v>3</v>
      </c>
      <c r="L22" s="17" t="s">
        <v>19</v>
      </c>
      <c r="M22" s="18" t="s">
        <v>77</v>
      </c>
      <c r="N22" s="66" t="str">
        <f t="shared" si="25"/>
        <v>2</v>
      </c>
      <c r="O22" s="17" t="s">
        <v>76</v>
      </c>
      <c r="P22" s="18" t="s">
        <v>2</v>
      </c>
      <c r="Q22" s="19" t="str">
        <f t="shared" si="26"/>
        <v>2</v>
      </c>
      <c r="R22" s="17" t="s">
        <v>76</v>
      </c>
      <c r="S22" s="18" t="s">
        <v>20</v>
      </c>
      <c r="T22" s="19" t="str">
        <f t="shared" si="21"/>
        <v>2</v>
      </c>
      <c r="U22" s="17" t="s">
        <v>19</v>
      </c>
      <c r="V22" s="18" t="s">
        <v>76</v>
      </c>
      <c r="W22" s="66">
        <f t="shared" si="19"/>
        <v>0</v>
      </c>
      <c r="X22" s="17" t="s">
        <v>74</v>
      </c>
      <c r="Y22" s="18" t="s">
        <v>74</v>
      </c>
      <c r="Z22" s="19" t="str">
        <f t="shared" si="20"/>
        <v>5</v>
      </c>
      <c r="AA22" s="17" t="s">
        <v>19</v>
      </c>
      <c r="AB22" s="18" t="s">
        <v>76</v>
      </c>
      <c r="AC22" s="85">
        <f t="shared" si="22"/>
        <v>0</v>
      </c>
      <c r="AD22" s="28"/>
      <c r="AE22" s="26"/>
      <c r="AF22" s="19"/>
      <c r="AG22" s="21">
        <f t="shared" si="12"/>
        <v>17</v>
      </c>
      <c r="AH22" s="22">
        <f>'3.Spieltag'!AJ22</f>
        <v>22</v>
      </c>
      <c r="AI22" s="23">
        <f>'3.Spieltag'!AK22</f>
        <v>14</v>
      </c>
      <c r="AJ22" s="24">
        <f t="shared" si="13"/>
        <v>39</v>
      </c>
      <c r="AK22" s="25">
        <f t="shared" si="10"/>
        <v>6</v>
      </c>
      <c r="AL22" s="1"/>
    </row>
    <row r="23" spans="1:38" ht="24.9" customHeight="1" thickBot="1">
      <c r="A23" s="29">
        <f t="shared" si="11"/>
        <v>16</v>
      </c>
      <c r="B23" s="21" t="s">
        <v>94</v>
      </c>
      <c r="C23" s="17" t="s">
        <v>19</v>
      </c>
      <c r="D23" s="18" t="s">
        <v>74</v>
      </c>
      <c r="E23" s="19">
        <f t="shared" si="23"/>
        <v>0</v>
      </c>
      <c r="F23" s="17" t="s">
        <v>76</v>
      </c>
      <c r="G23" s="18" t="s">
        <v>2</v>
      </c>
      <c r="H23" s="19" t="str">
        <f t="shared" si="24"/>
        <v>2</v>
      </c>
      <c r="I23" s="17" t="s">
        <v>19</v>
      </c>
      <c r="J23" s="18" t="s">
        <v>76</v>
      </c>
      <c r="K23" s="19">
        <f t="shared" si="27"/>
        <v>0</v>
      </c>
      <c r="L23" s="17" t="s">
        <v>74</v>
      </c>
      <c r="M23" s="18" t="s">
        <v>2</v>
      </c>
      <c r="N23" s="66" t="str">
        <f t="shared" si="25"/>
        <v>2</v>
      </c>
      <c r="O23" s="17" t="s">
        <v>76</v>
      </c>
      <c r="P23" s="18" t="s">
        <v>19</v>
      </c>
      <c r="Q23" s="19" t="str">
        <f t="shared" si="26"/>
        <v>2</v>
      </c>
      <c r="R23" s="17" t="s">
        <v>76</v>
      </c>
      <c r="S23" s="18" t="s">
        <v>77</v>
      </c>
      <c r="T23" s="19" t="str">
        <f t="shared" si="21"/>
        <v>2</v>
      </c>
      <c r="U23" s="17" t="s">
        <v>2</v>
      </c>
      <c r="V23" s="18" t="s">
        <v>76</v>
      </c>
      <c r="W23" s="66">
        <f t="shared" si="19"/>
        <v>0</v>
      </c>
      <c r="X23" s="17" t="s">
        <v>74</v>
      </c>
      <c r="Y23" s="18" t="s">
        <v>19</v>
      </c>
      <c r="Z23" s="19">
        <f t="shared" si="20"/>
        <v>0</v>
      </c>
      <c r="AA23" s="17" t="s">
        <v>74</v>
      </c>
      <c r="AB23" s="18" t="s">
        <v>76</v>
      </c>
      <c r="AC23" s="85">
        <f t="shared" si="22"/>
        <v>0</v>
      </c>
      <c r="AD23" s="28"/>
      <c r="AE23" s="26"/>
      <c r="AF23" s="19"/>
      <c r="AG23" s="21">
        <f t="shared" si="12"/>
        <v>8</v>
      </c>
      <c r="AH23" s="22">
        <f>'3.Spieltag'!AJ23</f>
        <v>21</v>
      </c>
      <c r="AI23" s="23">
        <f>'3.Spieltag'!AK23</f>
        <v>17</v>
      </c>
      <c r="AJ23" s="24">
        <f t="shared" si="13"/>
        <v>29</v>
      </c>
      <c r="AK23" s="25">
        <f t="shared" si="10"/>
        <v>16</v>
      </c>
      <c r="AL23" s="1"/>
    </row>
    <row r="24" spans="1:38" ht="24.9" customHeight="1" thickBot="1">
      <c r="A24" s="29">
        <f t="shared" si="11"/>
        <v>15</v>
      </c>
      <c r="B24" s="21" t="s">
        <v>92</v>
      </c>
      <c r="C24" s="17" t="s">
        <v>2</v>
      </c>
      <c r="D24" s="18" t="s">
        <v>74</v>
      </c>
      <c r="E24" s="19">
        <f t="shared" si="23"/>
        <v>0</v>
      </c>
      <c r="F24" s="17" t="s">
        <v>74</v>
      </c>
      <c r="G24" s="18" t="s">
        <v>77</v>
      </c>
      <c r="H24" s="19" t="str">
        <f t="shared" si="24"/>
        <v>2</v>
      </c>
      <c r="I24" s="17" t="s">
        <v>19</v>
      </c>
      <c r="J24" s="18" t="s">
        <v>74</v>
      </c>
      <c r="K24" s="19">
        <f t="shared" si="27"/>
        <v>0</v>
      </c>
      <c r="L24" s="17" t="s">
        <v>74</v>
      </c>
      <c r="M24" s="18" t="s">
        <v>77</v>
      </c>
      <c r="N24" s="66" t="str">
        <f t="shared" si="25"/>
        <v>2</v>
      </c>
      <c r="O24" s="17" t="s">
        <v>74</v>
      </c>
      <c r="P24" s="18" t="s">
        <v>19</v>
      </c>
      <c r="Q24" s="19" t="str">
        <f t="shared" si="26"/>
        <v>3</v>
      </c>
      <c r="R24" s="17" t="s">
        <v>76</v>
      </c>
      <c r="S24" s="18" t="s">
        <v>100</v>
      </c>
      <c r="T24" s="19" t="str">
        <f t="shared" si="21"/>
        <v>2</v>
      </c>
      <c r="U24" s="17" t="s">
        <v>19</v>
      </c>
      <c r="V24" s="18" t="s">
        <v>74</v>
      </c>
      <c r="W24" s="66">
        <f t="shared" si="19"/>
        <v>0</v>
      </c>
      <c r="X24" s="17" t="s">
        <v>19</v>
      </c>
      <c r="Y24" s="18" t="s">
        <v>74</v>
      </c>
      <c r="Z24" s="19">
        <f t="shared" si="20"/>
        <v>0</v>
      </c>
      <c r="AA24" s="17" t="s">
        <v>2</v>
      </c>
      <c r="AB24" s="18" t="s">
        <v>74</v>
      </c>
      <c r="AC24" s="85">
        <f t="shared" si="22"/>
        <v>0</v>
      </c>
      <c r="AD24" s="28"/>
      <c r="AE24" s="26"/>
      <c r="AF24" s="19"/>
      <c r="AG24" s="21">
        <f t="shared" si="12"/>
        <v>9</v>
      </c>
      <c r="AH24" s="22">
        <f>'3.Spieltag'!AJ24</f>
        <v>22</v>
      </c>
      <c r="AI24" s="23">
        <f>'3.Spieltag'!AK24</f>
        <v>14</v>
      </c>
      <c r="AJ24" s="24">
        <f t="shared" si="13"/>
        <v>31</v>
      </c>
      <c r="AK24" s="25">
        <f t="shared" si="10"/>
        <v>15</v>
      </c>
      <c r="AL24" s="1"/>
    </row>
    <row r="25" spans="1:38" ht="24.9" customHeight="1" thickBot="1">
      <c r="A25" s="29">
        <f t="shared" si="11"/>
        <v>9</v>
      </c>
      <c r="B25" s="21" t="s">
        <v>78</v>
      </c>
      <c r="C25" s="17" t="s">
        <v>19</v>
      </c>
      <c r="D25" s="18" t="s">
        <v>76</v>
      </c>
      <c r="E25" s="19">
        <f t="shared" si="23"/>
        <v>0</v>
      </c>
      <c r="F25" s="17" t="s">
        <v>76</v>
      </c>
      <c r="G25" s="18" t="s">
        <v>2</v>
      </c>
      <c r="H25" s="19" t="str">
        <f t="shared" si="24"/>
        <v>2</v>
      </c>
      <c r="I25" s="17" t="s">
        <v>76</v>
      </c>
      <c r="J25" s="18" t="s">
        <v>76</v>
      </c>
      <c r="K25" s="19" t="str">
        <f t="shared" si="27"/>
        <v>3</v>
      </c>
      <c r="L25" s="17" t="s">
        <v>19</v>
      </c>
      <c r="M25" s="18" t="s">
        <v>19</v>
      </c>
      <c r="N25" s="66">
        <f t="shared" si="25"/>
        <v>0</v>
      </c>
      <c r="O25" s="17" t="s">
        <v>76</v>
      </c>
      <c r="P25" s="18" t="s">
        <v>77</v>
      </c>
      <c r="Q25" s="19" t="str">
        <f t="shared" si="26"/>
        <v>2</v>
      </c>
      <c r="R25" s="17" t="s">
        <v>76</v>
      </c>
      <c r="S25" s="18" t="s">
        <v>99</v>
      </c>
      <c r="T25" s="19" t="str">
        <f t="shared" si="21"/>
        <v>2</v>
      </c>
      <c r="U25" s="17" t="s">
        <v>19</v>
      </c>
      <c r="V25" s="18" t="s">
        <v>74</v>
      </c>
      <c r="W25" s="66">
        <f t="shared" si="19"/>
        <v>0</v>
      </c>
      <c r="X25" s="17" t="s">
        <v>74</v>
      </c>
      <c r="Y25" s="18" t="s">
        <v>2</v>
      </c>
      <c r="Z25" s="19">
        <f t="shared" si="20"/>
        <v>0</v>
      </c>
      <c r="AA25" s="17" t="s">
        <v>19</v>
      </c>
      <c r="AB25" s="18" t="s">
        <v>74</v>
      </c>
      <c r="AC25" s="85">
        <f t="shared" si="22"/>
        <v>0</v>
      </c>
      <c r="AD25" s="28"/>
      <c r="AE25" s="26"/>
      <c r="AF25" s="19"/>
      <c r="AG25" s="21">
        <f t="shared" si="12"/>
        <v>9</v>
      </c>
      <c r="AH25" s="22">
        <f>'3.Spieltag'!AJ25</f>
        <v>28</v>
      </c>
      <c r="AI25" s="23">
        <f>'3.Spieltag'!AK25</f>
        <v>7</v>
      </c>
      <c r="AJ25" s="24">
        <f t="shared" si="13"/>
        <v>37</v>
      </c>
      <c r="AK25" s="25">
        <f t="shared" si="10"/>
        <v>9</v>
      </c>
      <c r="AL25" s="1"/>
    </row>
    <row r="26" spans="1:38" ht="28.2" customHeight="1" thickBot="1">
      <c r="A26" s="29">
        <f t="shared" si="11"/>
        <v>5</v>
      </c>
      <c r="B26" s="21" t="s">
        <v>82</v>
      </c>
      <c r="C26" s="17" t="s">
        <v>19</v>
      </c>
      <c r="D26" s="18" t="s">
        <v>76</v>
      </c>
      <c r="E26" s="19">
        <f t="shared" si="23"/>
        <v>0</v>
      </c>
      <c r="F26" s="17" t="s">
        <v>74</v>
      </c>
      <c r="G26" s="18" t="s">
        <v>2</v>
      </c>
      <c r="H26" s="19" t="str">
        <f t="shared" si="24"/>
        <v>3</v>
      </c>
      <c r="I26" s="17" t="s">
        <v>19</v>
      </c>
      <c r="J26" s="18" t="s">
        <v>74</v>
      </c>
      <c r="K26" s="19">
        <f t="shared" si="27"/>
        <v>0</v>
      </c>
      <c r="L26" s="17" t="s">
        <v>76</v>
      </c>
      <c r="M26" s="18" t="s">
        <v>19</v>
      </c>
      <c r="N26" s="66" t="str">
        <f t="shared" si="25"/>
        <v>2</v>
      </c>
      <c r="O26" s="17" t="s">
        <v>74</v>
      </c>
      <c r="P26" s="18" t="s">
        <v>74</v>
      </c>
      <c r="Q26" s="19">
        <f t="shared" si="26"/>
        <v>0</v>
      </c>
      <c r="R26" s="17" t="s">
        <v>74</v>
      </c>
      <c r="S26" s="18" t="s">
        <v>77</v>
      </c>
      <c r="T26" s="19" t="str">
        <f t="shared" si="21"/>
        <v>5</v>
      </c>
      <c r="U26" s="17" t="s">
        <v>19</v>
      </c>
      <c r="V26" s="18" t="s">
        <v>76</v>
      </c>
      <c r="W26" s="66">
        <f t="shared" si="19"/>
        <v>0</v>
      </c>
      <c r="X26" s="17" t="s">
        <v>76</v>
      </c>
      <c r="Y26" s="18" t="s">
        <v>19</v>
      </c>
      <c r="Z26" s="19">
        <f t="shared" si="20"/>
        <v>0</v>
      </c>
      <c r="AA26" s="17" t="s">
        <v>2</v>
      </c>
      <c r="AB26" s="18" t="s">
        <v>76</v>
      </c>
      <c r="AC26" s="85">
        <f t="shared" si="22"/>
        <v>0</v>
      </c>
      <c r="AD26" s="28"/>
      <c r="AE26" s="26"/>
      <c r="AF26" s="19"/>
      <c r="AG26" s="21">
        <f t="shared" si="12"/>
        <v>10</v>
      </c>
      <c r="AH26" s="22">
        <f>'3.Spieltag'!AJ26</f>
        <v>31</v>
      </c>
      <c r="AI26" s="23">
        <f>'3.Spieltag'!AK26</f>
        <v>6</v>
      </c>
      <c r="AJ26" s="24">
        <f t="shared" si="13"/>
        <v>41</v>
      </c>
      <c r="AK26" s="25">
        <f t="shared" si="10"/>
        <v>5</v>
      </c>
      <c r="AL26" s="1"/>
    </row>
    <row r="27" spans="1:38" ht="24.9" customHeight="1" thickBot="1">
      <c r="A27" s="29">
        <f t="shared" ref="A27" si="28">AK27</f>
        <v>14</v>
      </c>
      <c r="B27" s="21" t="s">
        <v>73</v>
      </c>
      <c r="C27" s="17" t="s">
        <v>19</v>
      </c>
      <c r="D27" s="18" t="s">
        <v>74</v>
      </c>
      <c r="E27" s="19">
        <f t="shared" si="23"/>
        <v>0</v>
      </c>
      <c r="F27" s="17" t="s">
        <v>74</v>
      </c>
      <c r="G27" s="18" t="s">
        <v>2</v>
      </c>
      <c r="H27" s="19" t="str">
        <f t="shared" si="24"/>
        <v>3</v>
      </c>
      <c r="I27" s="17" t="s">
        <v>19</v>
      </c>
      <c r="J27" s="18" t="s">
        <v>74</v>
      </c>
      <c r="K27" s="19">
        <f t="shared" si="27"/>
        <v>0</v>
      </c>
      <c r="L27" s="17" t="s">
        <v>74</v>
      </c>
      <c r="M27" s="18" t="s">
        <v>2</v>
      </c>
      <c r="N27" s="66" t="str">
        <f t="shared" si="25"/>
        <v>2</v>
      </c>
      <c r="O27" s="17" t="s">
        <v>74</v>
      </c>
      <c r="P27" s="18" t="s">
        <v>19</v>
      </c>
      <c r="Q27" s="19" t="str">
        <f t="shared" si="26"/>
        <v>3</v>
      </c>
      <c r="R27" s="17" t="s">
        <v>74</v>
      </c>
      <c r="S27" s="18" t="s">
        <v>2</v>
      </c>
      <c r="T27" s="19" t="str">
        <f t="shared" si="21"/>
        <v>2</v>
      </c>
      <c r="U27" s="17" t="s">
        <v>19</v>
      </c>
      <c r="V27" s="18" t="s">
        <v>76</v>
      </c>
      <c r="W27" s="66">
        <f t="shared" si="19"/>
        <v>0</v>
      </c>
      <c r="X27" s="17" t="s">
        <v>74</v>
      </c>
      <c r="Y27" s="18" t="s">
        <v>19</v>
      </c>
      <c r="Z27" s="19">
        <f t="shared" si="20"/>
        <v>0</v>
      </c>
      <c r="AA27" s="17" t="s">
        <v>2</v>
      </c>
      <c r="AB27" s="18" t="s">
        <v>74</v>
      </c>
      <c r="AC27" s="85">
        <f t="shared" si="22"/>
        <v>0</v>
      </c>
      <c r="AD27" s="28"/>
      <c r="AE27" s="26"/>
      <c r="AF27" s="19"/>
      <c r="AG27" s="21">
        <f t="shared" ref="AG27" si="29">E27+H27+K27+N27+Q27+T27+W27+Z27+AC27+AF27</f>
        <v>10</v>
      </c>
      <c r="AH27" s="22">
        <f>'3.Spieltag'!AJ27</f>
        <v>22</v>
      </c>
      <c r="AI27" s="23">
        <f>'3.Spieltag'!AK27</f>
        <v>14</v>
      </c>
      <c r="AJ27" s="24">
        <f t="shared" ref="AJ27" si="30">AG27+AH27</f>
        <v>32</v>
      </c>
      <c r="AK27" s="25">
        <f t="shared" si="10"/>
        <v>14</v>
      </c>
      <c r="AL27" s="1"/>
    </row>
    <row r="28" spans="1:38" ht="24.9" customHeight="1">
      <c r="AL28" s="1"/>
    </row>
    <row r="29" spans="1:38" ht="24.9" customHeight="1">
      <c r="AL29" s="1"/>
    </row>
    <row r="30" spans="1:38" ht="24.9" customHeight="1">
      <c r="AL30" s="1"/>
    </row>
  </sheetData>
  <sortState xmlns:xlrd2="http://schemas.microsoft.com/office/spreadsheetml/2017/richdata2" ref="B8:B29">
    <sortCondition ref="B8:B29"/>
  </sortState>
  <phoneticPr fontId="0" type="noConversion"/>
  <conditionalFormatting sqref="C6 F4 AA4 F6 X4 I4 L6 I6 U4 O6 R4 U6 C4 R6 O4 X6 L4 AA6">
    <cfRule type="cellIs" dxfId="141" priority="7" operator="equal">
      <formula>"Schalke 04"</formula>
    </cfRule>
  </conditionalFormatting>
  <conditionalFormatting sqref="A27">
    <cfRule type="colorScale" priority="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8:B27">
    <cfRule type="expression" dxfId="140" priority="4">
      <formula>($AG8&gt;40)</formula>
    </cfRule>
  </conditionalFormatting>
  <conditionalFormatting sqref="A31:A1048576 A1:A3 A5:A26">
    <cfRule type="colorScale" priority="107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6:AL10">
    <cfRule type="top10" dxfId="139" priority="1084" rank="3"/>
  </conditionalFormatting>
  <conditionalFormatting sqref="AG1:AG1048576">
    <cfRule type="top10" dxfId="138" priority="1" rank="3"/>
  </conditionalFormatting>
  <pageMargins left="0.19685039370078741" right="0" top="0" bottom="0" header="0.51181102362204722" footer="0.51181102362204722"/>
  <pageSetup paperSize="9" scale="86" orientation="landscape" horizontalDpi="4294967295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P30"/>
  <sheetViews>
    <sheetView topLeftCell="A4" workbookViewId="0">
      <selection activeCell="AG9" sqref="AG9"/>
    </sheetView>
  </sheetViews>
  <sheetFormatPr baseColWidth="10" defaultColWidth="11.44140625" defaultRowHeight="10.199999999999999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>
      <c r="AD1" s="68"/>
      <c r="AE1" s="69"/>
      <c r="AF1" s="69"/>
      <c r="AK1" s="32"/>
    </row>
    <row r="2" spans="1:42" ht="11.4">
      <c r="AD2" s="68"/>
      <c r="AE2" s="70"/>
      <c r="AF2" s="70"/>
    </row>
    <row r="3" spans="1:42" ht="11.4">
      <c r="B3" s="16"/>
      <c r="AD3" s="68"/>
      <c r="AE3" s="69"/>
      <c r="AF3" s="69"/>
    </row>
    <row r="4" spans="1:42" ht="16.2" thickBot="1">
      <c r="A4" s="2" t="s">
        <v>26</v>
      </c>
      <c r="B4" s="16"/>
      <c r="C4" s="68" t="s">
        <v>70</v>
      </c>
      <c r="F4" s="68" t="s">
        <v>12</v>
      </c>
      <c r="I4" s="68" t="s">
        <v>21</v>
      </c>
      <c r="L4" s="68" t="s">
        <v>68</v>
      </c>
      <c r="O4" s="68" t="s">
        <v>59</v>
      </c>
      <c r="R4" s="68" t="s">
        <v>15</v>
      </c>
      <c r="U4" s="68" t="s">
        <v>16</v>
      </c>
      <c r="X4" s="68" t="s">
        <v>14</v>
      </c>
      <c r="AA4" s="68" t="s">
        <v>13</v>
      </c>
      <c r="AD4" s="67"/>
      <c r="AE4" s="71"/>
      <c r="AF4" s="71"/>
      <c r="AK4" s="45"/>
    </row>
    <row r="5" spans="1:42" ht="13.8" thickBot="1">
      <c r="B5" s="16"/>
      <c r="AD5" s="67"/>
      <c r="AE5" s="71"/>
      <c r="AF5" s="71"/>
      <c r="AG5" s="83" t="s">
        <v>22</v>
      </c>
      <c r="AH5" s="30"/>
      <c r="AI5" s="30"/>
      <c r="AJ5" s="31"/>
      <c r="AK5" s="45"/>
      <c r="AL5" s="1"/>
    </row>
    <row r="6" spans="1:42" ht="16.2" thickBot="1">
      <c r="C6" s="68" t="s">
        <v>69</v>
      </c>
      <c r="F6" s="68" t="s">
        <v>57</v>
      </c>
      <c r="I6" s="68" t="s">
        <v>17</v>
      </c>
      <c r="L6" s="68" t="s">
        <v>58</v>
      </c>
      <c r="O6" s="68" t="s">
        <v>67</v>
      </c>
      <c r="R6" s="68" t="s">
        <v>11</v>
      </c>
      <c r="U6" s="68" t="s">
        <v>71</v>
      </c>
      <c r="X6" s="68" t="s">
        <v>18</v>
      </c>
      <c r="AA6" s="68" t="s">
        <v>56</v>
      </c>
      <c r="AD6" s="67"/>
      <c r="AE6" s="67"/>
      <c r="AF6" s="67"/>
      <c r="AG6" s="84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>
      <c r="A7" s="8" t="s">
        <v>6</v>
      </c>
      <c r="B7" s="14" t="s">
        <v>7</v>
      </c>
      <c r="C7" s="76" t="s">
        <v>74</v>
      </c>
      <c r="D7" s="76" t="s">
        <v>74</v>
      </c>
      <c r="E7" s="77" t="s">
        <v>1</v>
      </c>
      <c r="F7" s="76" t="s">
        <v>20</v>
      </c>
      <c r="G7" s="76" t="s">
        <v>76</v>
      </c>
      <c r="H7" s="77" t="s">
        <v>1</v>
      </c>
      <c r="I7" s="76" t="s">
        <v>19</v>
      </c>
      <c r="J7" s="76" t="s">
        <v>2</v>
      </c>
      <c r="K7" s="77" t="s">
        <v>1</v>
      </c>
      <c r="L7" s="76" t="s">
        <v>74</v>
      </c>
      <c r="M7" s="76" t="s">
        <v>74</v>
      </c>
      <c r="N7" s="77" t="s">
        <v>1</v>
      </c>
      <c r="O7" s="76" t="s">
        <v>19</v>
      </c>
      <c r="P7" s="76" t="s">
        <v>74</v>
      </c>
      <c r="Q7" s="77" t="s">
        <v>1</v>
      </c>
      <c r="R7" s="76" t="s">
        <v>2</v>
      </c>
      <c r="S7" s="76" t="s">
        <v>76</v>
      </c>
      <c r="T7" s="77" t="s">
        <v>1</v>
      </c>
      <c r="U7" s="76" t="s">
        <v>19</v>
      </c>
      <c r="V7" s="76" t="s">
        <v>74</v>
      </c>
      <c r="W7" s="77" t="s">
        <v>1</v>
      </c>
      <c r="X7" s="76" t="s">
        <v>74</v>
      </c>
      <c r="Y7" s="76" t="s">
        <v>74</v>
      </c>
      <c r="Z7" s="77" t="s">
        <v>1</v>
      </c>
      <c r="AA7" s="76" t="s">
        <v>2</v>
      </c>
      <c r="AB7" s="76" t="s">
        <v>74</v>
      </c>
      <c r="AC7" s="77" t="s">
        <v>1</v>
      </c>
      <c r="AD7" s="78"/>
      <c r="AE7" s="78"/>
      <c r="AF7" s="79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65</v>
      </c>
      <c r="AM7" s="38"/>
      <c r="AN7" s="34"/>
      <c r="AO7" s="39" t="s">
        <v>19</v>
      </c>
    </row>
    <row r="8" spans="1:42" ht="24.9" customHeight="1" thickBot="1">
      <c r="A8" s="29">
        <f t="shared" ref="A8" si="0">AK8</f>
        <v>17</v>
      </c>
      <c r="B8" s="21" t="s">
        <v>85</v>
      </c>
      <c r="C8" s="17" t="s">
        <v>19</v>
      </c>
      <c r="D8" s="18" t="s">
        <v>74</v>
      </c>
      <c r="E8" s="19">
        <f t="shared" ref="E8" si="1">IF(OR(EXACT($C$7,C8)*(EXACT($D$7,D8)))=TRUE,$AO$9,IF(($D$7-$C$7=D8-C8),$AO$8,IF(OR(EXACT($C$7&gt;$D$7,C8&gt;D8)*EXACT($C$7=$D$7,C8=D8)*EXACT($C$7&lt;$D$7,C8&lt;D8)),$AO$7,0)))</f>
        <v>0</v>
      </c>
      <c r="F8" s="17" t="s">
        <v>2</v>
      </c>
      <c r="G8" s="18" t="s">
        <v>74</v>
      </c>
      <c r="H8" s="19" t="str">
        <f t="shared" ref="H8" si="2">IF(OR(EXACT($F$7,F8)*(EXACT($G$7,G8)))=TRUE,$AO$9,IF(($G$7-$F$7=G8-F8),$AO$8,IF(OR(EXACT($F$7&gt;$G$7,F8&gt;G8)*EXACT($F$7=$G$7,F8=G8)*EXACT($F$7&lt;$G$7,F8&lt;G8)),$AO$7,0)))</f>
        <v>2</v>
      </c>
      <c r="I8" s="17" t="s">
        <v>74</v>
      </c>
      <c r="J8" s="18" t="s">
        <v>19</v>
      </c>
      <c r="K8" s="19" t="str">
        <f t="shared" ref="K8" si="3">IF(OR(EXACT($I$7,I8)*(EXACT($J$7,J8)))=TRUE,$AO$9,IF(($J$7-$I$7=J8-I8),$AO$8,IF(OR(EXACT($I$7&gt;$J$7,I8&gt;J8)*EXACT($I$7=$J$7,I8=J8)*EXACT($I$7&lt;$J$7,I8&lt;J8)),$AO$7,0)))</f>
        <v>3</v>
      </c>
      <c r="L8" s="17" t="s">
        <v>19</v>
      </c>
      <c r="M8" s="18" t="s">
        <v>74</v>
      </c>
      <c r="N8" s="66">
        <f t="shared" ref="N8" si="4">IF(OR(EXACT($L$7,L8)*(EXACT($M$7,M8)))=TRUE,$AO$9,IF(($M$7-$L$7=M8-L8),$AO$8,IF(OR(EXACT($L$7&gt;$M$7,L8&gt;M8)*EXACT($L$7=$M$7,L8=M8)*EXACT($L$7&lt;$M$7,L8&lt;M8)),$AO$7,0)))</f>
        <v>0</v>
      </c>
      <c r="O8" s="17" t="s">
        <v>2</v>
      </c>
      <c r="P8" s="18" t="s">
        <v>74</v>
      </c>
      <c r="Q8" s="19" t="str">
        <f t="shared" ref="Q8" si="5">IF(OR(EXACT($O$7,O8)*(EXACT($P$7,P8)))=TRUE,$AO$9,IF(($P$7-$O$7=P8-O8),$AO$8,IF(OR(EXACT($O$7&gt;$P$7,O8&gt;P8)*EXACT($O$7=$P$7,O8=P8)*EXACT($O$7&lt;$P$7,O8&lt;P8)),$AO$7,0)))</f>
        <v>2</v>
      </c>
      <c r="R8" s="17" t="s">
        <v>74</v>
      </c>
      <c r="S8" s="18" t="s">
        <v>74</v>
      </c>
      <c r="T8" s="85">
        <f>IF(OR(EXACT($R$7,R8)*(EXACT($S$7,S8)))=TRUE,$AO$9,IF(($S$7-$R$7=S8-R8),$AO$8,IF(OR(EXACT($R$7&gt;$S$7,R8&gt;S8)*EXACT($R$7=$S$7,R8=S8)*EXACT($R$7&lt;$S$7,R8&lt;S8)),$AO$7,0)))*2*2</f>
        <v>0</v>
      </c>
      <c r="U8" s="17" t="s">
        <v>19</v>
      </c>
      <c r="V8" s="18" t="s">
        <v>74</v>
      </c>
      <c r="W8" s="66" t="str">
        <f t="shared" ref="W8:W27" si="6">IF(OR(EXACT($U$7,U8)*(EXACT($V$7,V8)))=TRUE,$AO$9,IF(($V$7-$U$7=V8-U8),$AO$8,IF(OR(EXACT($U$7&gt;$V$7,U8&gt;V8)*EXACT($U$7=$V$7,U8=V8)*EXACT($U$7&lt;$V$7,U8&lt;V8)),$AO$7,0)))</f>
        <v>5</v>
      </c>
      <c r="X8" s="17" t="s">
        <v>74</v>
      </c>
      <c r="Y8" s="18" t="s">
        <v>2</v>
      </c>
      <c r="Z8" s="19">
        <f t="shared" ref="Z8" si="7">IF(OR(EXACT($X$7,X8)*(EXACT($Y$7,Y8)))=TRUE,$AO$9,IF(($Y$7-$X$7=Y8-X8),$AO$8,IF(OR(EXACT($X$7&gt;$Y$7,X8&gt;Y8)*EXACT($X$7=$Y$7,X8=Y8)*EXACT($X$7&lt;$Y$7,X8&lt;Y8)),$AO$7,0)))</f>
        <v>0</v>
      </c>
      <c r="AA8" s="17" t="s">
        <v>19</v>
      </c>
      <c r="AB8" s="18" t="s">
        <v>19</v>
      </c>
      <c r="AC8" s="19">
        <f t="shared" ref="AC8" si="8">IF(OR(EXACT($AA$7,AA8)*(EXACT($AB$7,AB8)))=TRUE,$AO$9,IF(($AB$7-$AA$7=AB8-AA8),$AO$8,IF(OR(EXACT($AA$7&gt;$AB$7,AA8&gt;AB8)*EXACT($AA$7=$AB$7,AA8=AB8)*EXACT($AA$7&lt;$AB$7,AA8&lt;AB8)),$AO$7,0)))</f>
        <v>0</v>
      </c>
      <c r="AD8" s="20"/>
      <c r="AE8" s="18"/>
      <c r="AF8" s="19"/>
      <c r="AG8" s="21">
        <f t="shared" ref="AG8" si="9">E8+H8+K8+N8+Q8+T8+W8+Z8+AC8+AF8</f>
        <v>12</v>
      </c>
      <c r="AH8" s="22">
        <f>'4.Spieltag'!AJ8</f>
        <v>29</v>
      </c>
      <c r="AI8" s="23">
        <f>'4.Spieltag'!AK8</f>
        <v>16</v>
      </c>
      <c r="AJ8" s="24">
        <f t="shared" ref="AJ8" si="10">AG8+AH8</f>
        <v>41</v>
      </c>
      <c r="AK8" s="25">
        <f t="shared" ref="AK8:AK27" si="11">RANK(AJ8,$AJ$8:$AJ$27)</f>
        <v>17</v>
      </c>
      <c r="AL8" s="40" t="s">
        <v>66</v>
      </c>
      <c r="AM8" s="41"/>
      <c r="AN8" s="41"/>
      <c r="AO8" s="42" t="s">
        <v>2</v>
      </c>
    </row>
    <row r="9" spans="1:42" ht="24.9" customHeight="1" thickBot="1">
      <c r="A9" s="29">
        <f t="shared" ref="A9:A26" si="12">AK9</f>
        <v>20</v>
      </c>
      <c r="B9" s="21" t="s">
        <v>90</v>
      </c>
      <c r="C9" s="17" t="s">
        <v>2</v>
      </c>
      <c r="D9" s="18" t="s">
        <v>74</v>
      </c>
      <c r="E9" s="19">
        <f t="shared" ref="E9:E27" si="13">IF(OR(EXACT($C$7,C9)*(EXACT($D$7,D9)))=TRUE,$AO$9,IF(($D$7-$C$7=D9-C9),$AO$8,IF(OR(EXACT($C$7&gt;$D$7,C9&gt;D9)*EXACT($C$7=$D$7,C9=D9)*EXACT($C$7&lt;$D$7,C9&lt;D9)),$AO$7,0)))</f>
        <v>0</v>
      </c>
      <c r="F9" s="17" t="s">
        <v>77</v>
      </c>
      <c r="G9" s="18" t="s">
        <v>76</v>
      </c>
      <c r="H9" s="19" t="str">
        <f t="shared" ref="H9:H27" si="14">IF(OR(EXACT($F$7,F9)*(EXACT($G$7,G9)))=TRUE,$AO$9,IF(($G$7-$F$7=G9-F9),$AO$8,IF(OR(EXACT($F$7&gt;$G$7,F9&gt;G9)*EXACT($F$7=$G$7,F9=G9)*EXACT($F$7&lt;$G$7,F9&lt;G9)),$AO$7,0)))</f>
        <v>2</v>
      </c>
      <c r="I9" s="17" t="s">
        <v>76</v>
      </c>
      <c r="J9" s="18" t="s">
        <v>19</v>
      </c>
      <c r="K9" s="19" t="str">
        <f t="shared" ref="K9:K27" si="15">IF(OR(EXACT($I$7,I9)*(EXACT($J$7,J9)))=TRUE,$AO$9,IF(($J$7-$I$7=J9-I9),$AO$8,IF(OR(EXACT($I$7&gt;$J$7,I9&gt;J9)*EXACT($I$7=$J$7,I9=J9)*EXACT($I$7&lt;$J$7,I9&lt;J9)),$AO$7,0)))</f>
        <v>2</v>
      </c>
      <c r="L9" s="17" t="s">
        <v>74</v>
      </c>
      <c r="M9" s="18" t="s">
        <v>2</v>
      </c>
      <c r="N9" s="66">
        <f t="shared" ref="N9:N27" si="16">IF(OR(EXACT($L$7,L9)*(EXACT($M$7,M9)))=TRUE,$AO$9,IF(($M$7-$L$7=M9-L9),$AO$8,IF(OR(EXACT($L$7&gt;$M$7,L9&gt;M9)*EXACT($L$7=$M$7,L9=M9)*EXACT($L$7&lt;$M$7,L9&lt;M9)),$AO$7,0)))</f>
        <v>0</v>
      </c>
      <c r="O9" s="17" t="s">
        <v>77</v>
      </c>
      <c r="P9" s="18" t="s">
        <v>74</v>
      </c>
      <c r="Q9" s="19" t="str">
        <f t="shared" ref="Q9:Q27" si="17">IF(OR(EXACT($O$7,O9)*(EXACT($P$7,P9)))=TRUE,$AO$9,IF(($P$7-$O$7=P9-O9),$AO$8,IF(OR(EXACT($O$7&gt;$P$7,O9&gt;P9)*EXACT($O$7=$P$7,O9=P9)*EXACT($O$7&lt;$P$7,O9&lt;P9)),$AO$7,0)))</f>
        <v>2</v>
      </c>
      <c r="R9" s="17" t="s">
        <v>74</v>
      </c>
      <c r="S9" s="18" t="s">
        <v>19</v>
      </c>
      <c r="T9" s="85">
        <f t="shared" ref="T9:T27" si="18">IF(OR(EXACT($R$7,R9)*(EXACT($S$7,S9)))=TRUE,$AO$9,IF(($S$7-$R$7=S9-R9),$AO$8,IF(OR(EXACT($R$7&gt;$S$7,R9&gt;S9)*EXACT($R$7=$S$7,R9=S9)*EXACT($R$7&lt;$S$7,R9&lt;S9)),$AO$7,0)))*2*2</f>
        <v>0</v>
      </c>
      <c r="U9" s="17" t="s">
        <v>2</v>
      </c>
      <c r="V9" s="18" t="s">
        <v>74</v>
      </c>
      <c r="W9" s="66" t="str">
        <f t="shared" si="6"/>
        <v>2</v>
      </c>
      <c r="X9" s="17" t="s">
        <v>74</v>
      </c>
      <c r="Y9" s="18" t="s">
        <v>19</v>
      </c>
      <c r="Z9" s="19">
        <f t="shared" ref="Z9:Z27" si="19">IF(OR(EXACT($X$7,X9)*(EXACT($Y$7,Y9)))=TRUE,$AO$9,IF(($Y$7-$X$7=Y9-X9),$AO$8,IF(OR(EXACT($X$7&gt;$Y$7,X9&gt;Y9)*EXACT($X$7=$Y$7,X9=Y9)*EXACT($X$7&lt;$Y$7,X9&lt;Y9)),$AO$7,0)))</f>
        <v>0</v>
      </c>
      <c r="AA9" s="17" t="s">
        <v>2</v>
      </c>
      <c r="AB9" s="18" t="s">
        <v>74</v>
      </c>
      <c r="AC9" s="19" t="str">
        <f t="shared" ref="AC9:AC27" si="20">IF(OR(EXACT($AA$7,AA9)*(EXACT($AB$7,AB9)))=TRUE,$AO$9,IF(($AB$7-$AA$7=AB9-AA9),$AO$8,IF(OR(EXACT($AA$7&gt;$AB$7,AA9&gt;AB9)*EXACT($AA$7=$AB$7,AA9=AB9)*EXACT($AA$7&lt;$AB$7,AA9&lt;AB9)),$AO$7,0)))</f>
        <v>5</v>
      </c>
      <c r="AD9" s="28"/>
      <c r="AE9" s="26"/>
      <c r="AF9" s="19"/>
      <c r="AG9" s="21">
        <f t="shared" ref="AG9:AG26" si="21">E9+H9+K9+N9+Q9+T9+W9+Z9+AC9+AF9</f>
        <v>13</v>
      </c>
      <c r="AH9" s="22">
        <f>'4.Spieltag'!AJ9</f>
        <v>20</v>
      </c>
      <c r="AI9" s="23">
        <f>'4.Spieltag'!AK9</f>
        <v>20</v>
      </c>
      <c r="AJ9" s="24">
        <f t="shared" ref="AJ9:AJ26" si="22">AG9+AH9</f>
        <v>33</v>
      </c>
      <c r="AK9" s="25">
        <f t="shared" si="11"/>
        <v>20</v>
      </c>
      <c r="AL9" s="37" t="s">
        <v>23</v>
      </c>
      <c r="AM9" s="34"/>
      <c r="AN9" s="43"/>
      <c r="AO9" s="44" t="s">
        <v>20</v>
      </c>
    </row>
    <row r="10" spans="1:42" ht="24.9" customHeight="1" thickBot="1">
      <c r="A10" s="29">
        <f t="shared" si="12"/>
        <v>9</v>
      </c>
      <c r="B10" s="21" t="s">
        <v>95</v>
      </c>
      <c r="C10" s="17" t="s">
        <v>19</v>
      </c>
      <c r="D10" s="18" t="s">
        <v>74</v>
      </c>
      <c r="E10" s="19">
        <f t="shared" si="13"/>
        <v>0</v>
      </c>
      <c r="F10" s="17" t="s">
        <v>77</v>
      </c>
      <c r="G10" s="18" t="s">
        <v>74</v>
      </c>
      <c r="H10" s="85">
        <f>IF(OR(EXACT($F$7,F10)*(EXACT($G$7,G10)))=TRUE,$AO$9,IF(($G$7-$F$7=G10-F10),$AO$8,IF(OR(EXACT($F$7&gt;$G$7,F10&gt;G10)*EXACT($F$7=$G$7,F10=G10)*EXACT($F$7&lt;$G$7,F10&lt;G10)),$AO$7,0)))*2</f>
        <v>4</v>
      </c>
      <c r="I10" s="17" t="s">
        <v>74</v>
      </c>
      <c r="J10" s="18" t="s">
        <v>19</v>
      </c>
      <c r="K10" s="19" t="str">
        <f t="shared" si="15"/>
        <v>3</v>
      </c>
      <c r="L10" s="17" t="s">
        <v>19</v>
      </c>
      <c r="M10" s="18" t="s">
        <v>74</v>
      </c>
      <c r="N10" s="66">
        <f t="shared" si="16"/>
        <v>0</v>
      </c>
      <c r="O10" s="17" t="s">
        <v>2</v>
      </c>
      <c r="P10" s="18" t="s">
        <v>74</v>
      </c>
      <c r="Q10" s="19" t="str">
        <f t="shared" si="17"/>
        <v>2</v>
      </c>
      <c r="R10" s="17" t="s">
        <v>74</v>
      </c>
      <c r="S10" s="18" t="s">
        <v>19</v>
      </c>
      <c r="T10" s="66">
        <f>IF(OR(EXACT($R$7,R10)*(EXACT($S$7,S10)))=TRUE,$AO$9,IF(($S$7-$R$7=S10-R10),$AO$8,IF(OR(EXACT($R$7&gt;$S$7,R10&gt;S10)*EXACT($R$7=$S$7,R10=S10)*EXACT($R$7&lt;$S$7,R10&lt;S10)),$AO$7,0)))*2</f>
        <v>0</v>
      </c>
      <c r="U10" s="17" t="s">
        <v>19</v>
      </c>
      <c r="V10" s="18" t="s">
        <v>76</v>
      </c>
      <c r="W10" s="66" t="str">
        <f t="shared" si="6"/>
        <v>2</v>
      </c>
      <c r="X10" s="17" t="s">
        <v>19</v>
      </c>
      <c r="Y10" s="18" t="s">
        <v>19</v>
      </c>
      <c r="Z10" s="19" t="str">
        <f t="shared" si="19"/>
        <v>3</v>
      </c>
      <c r="AA10" s="17" t="s">
        <v>19</v>
      </c>
      <c r="AB10" s="18" t="s">
        <v>74</v>
      </c>
      <c r="AC10" s="19" t="str">
        <f t="shared" si="20"/>
        <v>2</v>
      </c>
      <c r="AD10" s="28"/>
      <c r="AE10" s="26"/>
      <c r="AF10" s="19"/>
      <c r="AG10" s="21">
        <f t="shared" si="21"/>
        <v>16</v>
      </c>
      <c r="AH10" s="22">
        <f>'4.Spieltag'!AJ10</f>
        <v>35</v>
      </c>
      <c r="AI10" s="23">
        <f>'4.Spieltag'!AK10</f>
        <v>11</v>
      </c>
      <c r="AJ10" s="24">
        <f t="shared" si="22"/>
        <v>51</v>
      </c>
      <c r="AK10" s="25">
        <f t="shared" si="11"/>
        <v>9</v>
      </c>
      <c r="AL10" s="80"/>
      <c r="AM10" s="81"/>
      <c r="AN10" s="81"/>
      <c r="AO10" s="82"/>
    </row>
    <row r="11" spans="1:42" ht="24.9" customHeight="1" thickBot="1">
      <c r="A11" s="29">
        <f t="shared" si="12"/>
        <v>9</v>
      </c>
      <c r="B11" s="21" t="s">
        <v>98</v>
      </c>
      <c r="C11" s="17" t="s">
        <v>2</v>
      </c>
      <c r="D11" s="18" t="s">
        <v>74</v>
      </c>
      <c r="E11" s="19">
        <f t="shared" si="13"/>
        <v>0</v>
      </c>
      <c r="F11" s="17" t="s">
        <v>77</v>
      </c>
      <c r="G11" s="18" t="s">
        <v>19</v>
      </c>
      <c r="H11" s="19" t="str">
        <f t="shared" si="14"/>
        <v>2</v>
      </c>
      <c r="I11" s="17" t="s">
        <v>74</v>
      </c>
      <c r="J11" s="18" t="s">
        <v>2</v>
      </c>
      <c r="K11" s="19" t="str">
        <f t="shared" si="15"/>
        <v>2</v>
      </c>
      <c r="L11" s="17" t="s">
        <v>19</v>
      </c>
      <c r="M11" s="18" t="s">
        <v>74</v>
      </c>
      <c r="N11" s="66">
        <f t="shared" si="16"/>
        <v>0</v>
      </c>
      <c r="O11" s="17" t="s">
        <v>2</v>
      </c>
      <c r="P11" s="18" t="s">
        <v>74</v>
      </c>
      <c r="Q11" s="19" t="str">
        <f t="shared" si="17"/>
        <v>2</v>
      </c>
      <c r="R11" s="17" t="s">
        <v>19</v>
      </c>
      <c r="S11" s="18" t="s">
        <v>19</v>
      </c>
      <c r="T11" s="85">
        <f t="shared" si="18"/>
        <v>0</v>
      </c>
      <c r="U11" s="17" t="s">
        <v>19</v>
      </c>
      <c r="V11" s="18" t="s">
        <v>74</v>
      </c>
      <c r="W11" s="66" t="str">
        <f t="shared" si="6"/>
        <v>5</v>
      </c>
      <c r="X11" s="17" t="s">
        <v>74</v>
      </c>
      <c r="Y11" s="18" t="s">
        <v>2</v>
      </c>
      <c r="Z11" s="19">
        <f t="shared" si="19"/>
        <v>0</v>
      </c>
      <c r="AA11" s="17" t="s">
        <v>2</v>
      </c>
      <c r="AB11" s="18" t="s">
        <v>74</v>
      </c>
      <c r="AC11" s="19" t="str">
        <f t="shared" si="20"/>
        <v>5</v>
      </c>
      <c r="AD11" s="28"/>
      <c r="AE11" s="26"/>
      <c r="AF11" s="19"/>
      <c r="AG11" s="21">
        <f t="shared" si="21"/>
        <v>16</v>
      </c>
      <c r="AH11" s="22">
        <f>'4.Spieltag'!AJ11</f>
        <v>35</v>
      </c>
      <c r="AI11" s="23">
        <f>'4.Spieltag'!AK11</f>
        <v>11</v>
      </c>
      <c r="AJ11" s="24">
        <f t="shared" si="22"/>
        <v>51</v>
      </c>
      <c r="AK11" s="25">
        <f t="shared" si="11"/>
        <v>9</v>
      </c>
      <c r="AL11" s="1"/>
      <c r="AP11" s="67"/>
    </row>
    <row r="12" spans="1:42" ht="24.9" customHeight="1" thickBot="1">
      <c r="A12" s="29">
        <f t="shared" si="12"/>
        <v>1</v>
      </c>
      <c r="B12" s="21" t="s">
        <v>88</v>
      </c>
      <c r="C12" s="17" t="s">
        <v>19</v>
      </c>
      <c r="D12" s="18" t="s">
        <v>74</v>
      </c>
      <c r="E12" s="19">
        <f t="shared" si="13"/>
        <v>0</v>
      </c>
      <c r="F12" s="17" t="s">
        <v>19</v>
      </c>
      <c r="G12" s="18" t="s">
        <v>19</v>
      </c>
      <c r="H12" s="19">
        <f t="shared" si="14"/>
        <v>0</v>
      </c>
      <c r="I12" s="17" t="s">
        <v>74</v>
      </c>
      <c r="J12" s="18" t="s">
        <v>19</v>
      </c>
      <c r="K12" s="19" t="str">
        <f t="shared" si="15"/>
        <v>3</v>
      </c>
      <c r="L12" s="17" t="s">
        <v>19</v>
      </c>
      <c r="M12" s="18" t="s">
        <v>74</v>
      </c>
      <c r="N12" s="66">
        <f t="shared" si="16"/>
        <v>0</v>
      </c>
      <c r="O12" s="17" t="s">
        <v>2</v>
      </c>
      <c r="P12" s="18" t="s">
        <v>74</v>
      </c>
      <c r="Q12" s="85">
        <f>IF(OR(EXACT($O$7,O12)*(EXACT($P$7,P12)))=TRUE,$AO$9,IF(($P$7-$O$7=P12-O12),$AO$8,IF(OR(EXACT($O$7&gt;$P$7,O12&gt;P12)*EXACT($O$7=$P$7,O12=P12)*EXACT($O$7&lt;$P$7,O12&lt;P12)),$AO$7,0)))*2</f>
        <v>4</v>
      </c>
      <c r="R12" s="17" t="s">
        <v>74</v>
      </c>
      <c r="S12" s="18" t="s">
        <v>74</v>
      </c>
      <c r="T12" s="66">
        <f>IF(OR(EXACT($R$7,R12)*(EXACT($S$7,S12)))=TRUE,$AO$9,IF(($S$7-$R$7=S12-R12),$AO$8,IF(OR(EXACT($R$7&gt;$S$7,R12&gt;S12)*EXACT($R$7=$S$7,R12=S12)*EXACT($R$7&lt;$S$7,R12&lt;S12)),$AO$7,0)))*2</f>
        <v>0</v>
      </c>
      <c r="U12" s="17" t="s">
        <v>19</v>
      </c>
      <c r="V12" s="18" t="s">
        <v>74</v>
      </c>
      <c r="W12" s="66" t="str">
        <f t="shared" si="6"/>
        <v>5</v>
      </c>
      <c r="X12" s="17" t="s">
        <v>74</v>
      </c>
      <c r="Y12" s="18" t="s">
        <v>19</v>
      </c>
      <c r="Z12" s="19">
        <f t="shared" si="19"/>
        <v>0</v>
      </c>
      <c r="AA12" s="17" t="s">
        <v>2</v>
      </c>
      <c r="AB12" s="18" t="s">
        <v>74</v>
      </c>
      <c r="AC12" s="19" t="str">
        <f t="shared" si="20"/>
        <v>5</v>
      </c>
      <c r="AD12" s="28"/>
      <c r="AE12" s="26"/>
      <c r="AF12" s="19"/>
      <c r="AG12" s="21">
        <f t="shared" si="21"/>
        <v>17</v>
      </c>
      <c r="AH12" s="22">
        <f>'4.Spieltag'!AJ12</f>
        <v>61</v>
      </c>
      <c r="AI12" s="23">
        <f>'4.Spieltag'!AK12</f>
        <v>1</v>
      </c>
      <c r="AJ12" s="24">
        <f t="shared" si="22"/>
        <v>78</v>
      </c>
      <c r="AK12" s="25">
        <f t="shared" si="11"/>
        <v>1</v>
      </c>
      <c r="AL12" s="1"/>
    </row>
    <row r="13" spans="1:42" ht="24.9" customHeight="1" thickBot="1">
      <c r="A13" s="29">
        <f t="shared" si="12"/>
        <v>4</v>
      </c>
      <c r="B13" s="21" t="s">
        <v>75</v>
      </c>
      <c r="C13" s="17" t="s">
        <v>19</v>
      </c>
      <c r="D13" s="18" t="s">
        <v>74</v>
      </c>
      <c r="E13" s="19">
        <f t="shared" si="13"/>
        <v>0</v>
      </c>
      <c r="F13" s="17" t="s">
        <v>2</v>
      </c>
      <c r="G13" s="18" t="s">
        <v>74</v>
      </c>
      <c r="H13" s="19" t="str">
        <f t="shared" si="14"/>
        <v>2</v>
      </c>
      <c r="I13" s="17" t="s">
        <v>74</v>
      </c>
      <c r="J13" s="18" t="s">
        <v>19</v>
      </c>
      <c r="K13" s="19" t="str">
        <f t="shared" si="15"/>
        <v>3</v>
      </c>
      <c r="L13" s="17" t="s">
        <v>74</v>
      </c>
      <c r="M13" s="18" t="s">
        <v>74</v>
      </c>
      <c r="N13" s="66" t="str">
        <f t="shared" si="16"/>
        <v>5</v>
      </c>
      <c r="O13" s="17" t="s">
        <v>2</v>
      </c>
      <c r="P13" s="18" t="s">
        <v>74</v>
      </c>
      <c r="Q13" s="19" t="str">
        <f t="shared" si="17"/>
        <v>2</v>
      </c>
      <c r="R13" s="17" t="s">
        <v>74</v>
      </c>
      <c r="S13" s="18" t="s">
        <v>74</v>
      </c>
      <c r="T13" s="85">
        <f t="shared" si="18"/>
        <v>0</v>
      </c>
      <c r="U13" s="17" t="s">
        <v>74</v>
      </c>
      <c r="V13" s="18" t="s">
        <v>76</v>
      </c>
      <c r="W13" s="66" t="str">
        <f t="shared" si="6"/>
        <v>3</v>
      </c>
      <c r="X13" s="17" t="s">
        <v>74</v>
      </c>
      <c r="Y13" s="18" t="s">
        <v>74</v>
      </c>
      <c r="Z13" s="19" t="str">
        <f t="shared" si="19"/>
        <v>5</v>
      </c>
      <c r="AA13" s="17" t="s">
        <v>19</v>
      </c>
      <c r="AB13" s="18" t="s">
        <v>74</v>
      </c>
      <c r="AC13" s="19" t="str">
        <f t="shared" si="20"/>
        <v>2</v>
      </c>
      <c r="AD13" s="27"/>
      <c r="AE13" s="26"/>
      <c r="AF13" s="19"/>
      <c r="AG13" s="21">
        <f t="shared" si="21"/>
        <v>22</v>
      </c>
      <c r="AH13" s="22">
        <f>'4.Spieltag'!AJ13</f>
        <v>37</v>
      </c>
      <c r="AI13" s="23">
        <f>'4.Spieltag'!AK13</f>
        <v>9</v>
      </c>
      <c r="AJ13" s="24">
        <f t="shared" si="22"/>
        <v>59</v>
      </c>
      <c r="AK13" s="25">
        <f t="shared" si="11"/>
        <v>4</v>
      </c>
      <c r="AL13" s="1"/>
    </row>
    <row r="14" spans="1:42" ht="24.9" customHeight="1" thickBot="1">
      <c r="A14" s="29">
        <f t="shared" si="12"/>
        <v>2</v>
      </c>
      <c r="B14" s="21" t="s">
        <v>93</v>
      </c>
      <c r="C14" s="17" t="s">
        <v>19</v>
      </c>
      <c r="D14" s="18" t="s">
        <v>74</v>
      </c>
      <c r="E14" s="19">
        <f t="shared" si="13"/>
        <v>0</v>
      </c>
      <c r="F14" s="17" t="s">
        <v>2</v>
      </c>
      <c r="G14" s="18" t="s">
        <v>74</v>
      </c>
      <c r="H14" s="19" t="str">
        <f t="shared" si="14"/>
        <v>2</v>
      </c>
      <c r="I14" s="17" t="s">
        <v>74</v>
      </c>
      <c r="J14" s="18" t="s">
        <v>2</v>
      </c>
      <c r="K14" s="19" t="str">
        <f t="shared" si="15"/>
        <v>2</v>
      </c>
      <c r="L14" s="17" t="s">
        <v>74</v>
      </c>
      <c r="M14" s="18" t="s">
        <v>74</v>
      </c>
      <c r="N14" s="66" t="str">
        <f t="shared" si="16"/>
        <v>5</v>
      </c>
      <c r="O14" s="17" t="s">
        <v>19</v>
      </c>
      <c r="P14" s="18" t="s">
        <v>76</v>
      </c>
      <c r="Q14" s="19" t="str">
        <f t="shared" si="17"/>
        <v>2</v>
      </c>
      <c r="R14" s="17" t="s">
        <v>19</v>
      </c>
      <c r="S14" s="18" t="s">
        <v>19</v>
      </c>
      <c r="T14" s="85">
        <f t="shared" si="18"/>
        <v>0</v>
      </c>
      <c r="U14" s="17" t="s">
        <v>19</v>
      </c>
      <c r="V14" s="18" t="s">
        <v>74</v>
      </c>
      <c r="W14" s="66" t="str">
        <f t="shared" si="6"/>
        <v>5</v>
      </c>
      <c r="X14" s="17" t="s">
        <v>74</v>
      </c>
      <c r="Y14" s="18" t="s">
        <v>19</v>
      </c>
      <c r="Z14" s="19">
        <f t="shared" si="19"/>
        <v>0</v>
      </c>
      <c r="AA14" s="17" t="s">
        <v>2</v>
      </c>
      <c r="AB14" s="18" t="s">
        <v>19</v>
      </c>
      <c r="AC14" s="19" t="str">
        <f t="shared" si="20"/>
        <v>2</v>
      </c>
      <c r="AD14" s="28"/>
      <c r="AE14" s="26"/>
      <c r="AF14" s="19"/>
      <c r="AG14" s="21">
        <f t="shared" si="21"/>
        <v>18</v>
      </c>
      <c r="AH14" s="22">
        <f>'4.Spieltag'!AJ14</f>
        <v>56</v>
      </c>
      <c r="AI14" s="23">
        <f>'4.Spieltag'!AK14</f>
        <v>2</v>
      </c>
      <c r="AJ14" s="24">
        <f t="shared" si="22"/>
        <v>74</v>
      </c>
      <c r="AK14" s="25">
        <f t="shared" si="11"/>
        <v>2</v>
      </c>
      <c r="AL14" s="1"/>
    </row>
    <row r="15" spans="1:42" ht="24.9" customHeight="1" thickBot="1">
      <c r="A15" s="29">
        <f t="shared" si="12"/>
        <v>3</v>
      </c>
      <c r="B15" s="21" t="s">
        <v>81</v>
      </c>
      <c r="C15" s="17" t="s">
        <v>19</v>
      </c>
      <c r="D15" s="18" t="s">
        <v>76</v>
      </c>
      <c r="E15" s="19">
        <f t="shared" si="13"/>
        <v>0</v>
      </c>
      <c r="F15" s="17" t="s">
        <v>2</v>
      </c>
      <c r="G15" s="18" t="s">
        <v>74</v>
      </c>
      <c r="H15" s="19" t="str">
        <f t="shared" si="14"/>
        <v>2</v>
      </c>
      <c r="I15" s="17" t="s">
        <v>76</v>
      </c>
      <c r="J15" s="18" t="s">
        <v>19</v>
      </c>
      <c r="K15" s="19" t="str">
        <f t="shared" si="15"/>
        <v>2</v>
      </c>
      <c r="L15" s="17" t="s">
        <v>19</v>
      </c>
      <c r="M15" s="18" t="s">
        <v>74</v>
      </c>
      <c r="N15" s="66">
        <f t="shared" si="16"/>
        <v>0</v>
      </c>
      <c r="O15" s="17" t="s">
        <v>19</v>
      </c>
      <c r="P15" s="18" t="s">
        <v>76</v>
      </c>
      <c r="Q15" s="19" t="str">
        <f t="shared" si="17"/>
        <v>2</v>
      </c>
      <c r="R15" s="17" t="s">
        <v>76</v>
      </c>
      <c r="S15" s="18" t="s">
        <v>74</v>
      </c>
      <c r="T15" s="85">
        <f t="shared" si="18"/>
        <v>0</v>
      </c>
      <c r="U15" s="17" t="s">
        <v>19</v>
      </c>
      <c r="V15" s="18" t="s">
        <v>76</v>
      </c>
      <c r="W15" s="66" t="str">
        <f t="shared" si="6"/>
        <v>2</v>
      </c>
      <c r="X15" s="17" t="s">
        <v>74</v>
      </c>
      <c r="Y15" s="18" t="s">
        <v>74</v>
      </c>
      <c r="Z15" s="19" t="str">
        <f t="shared" si="19"/>
        <v>5</v>
      </c>
      <c r="AA15" s="17" t="s">
        <v>19</v>
      </c>
      <c r="AB15" s="18" t="s">
        <v>76</v>
      </c>
      <c r="AC15" s="19" t="str">
        <f t="shared" si="20"/>
        <v>3</v>
      </c>
      <c r="AD15" s="28"/>
      <c r="AE15" s="26"/>
      <c r="AF15" s="19"/>
      <c r="AG15" s="21">
        <f t="shared" si="21"/>
        <v>16</v>
      </c>
      <c r="AH15" s="22">
        <f>'4.Spieltag'!AJ15</f>
        <v>53</v>
      </c>
      <c r="AI15" s="23">
        <f>'4.Spieltag'!AK15</f>
        <v>3</v>
      </c>
      <c r="AJ15" s="24">
        <f t="shared" si="22"/>
        <v>69</v>
      </c>
      <c r="AK15" s="25">
        <f t="shared" si="11"/>
        <v>3</v>
      </c>
      <c r="AL15" s="1"/>
    </row>
    <row r="16" spans="1:42" ht="24.9" customHeight="1" thickBot="1">
      <c r="A16" s="29">
        <f t="shared" si="12"/>
        <v>14</v>
      </c>
      <c r="B16" s="21" t="s">
        <v>87</v>
      </c>
      <c r="C16" s="17" t="s">
        <v>2</v>
      </c>
      <c r="D16" s="18" t="s">
        <v>74</v>
      </c>
      <c r="E16" s="19">
        <f t="shared" si="13"/>
        <v>0</v>
      </c>
      <c r="F16" s="17" t="s">
        <v>77</v>
      </c>
      <c r="G16" s="18" t="s">
        <v>76</v>
      </c>
      <c r="H16" s="19" t="str">
        <f t="shared" si="14"/>
        <v>2</v>
      </c>
      <c r="I16" s="17" t="s">
        <v>74</v>
      </c>
      <c r="J16" s="18" t="s">
        <v>2</v>
      </c>
      <c r="K16" s="19" t="str">
        <f t="shared" si="15"/>
        <v>2</v>
      </c>
      <c r="L16" s="17" t="s">
        <v>19</v>
      </c>
      <c r="M16" s="18" t="s">
        <v>74</v>
      </c>
      <c r="N16" s="66">
        <f t="shared" si="16"/>
        <v>0</v>
      </c>
      <c r="O16" s="17" t="s">
        <v>2</v>
      </c>
      <c r="P16" s="18" t="s">
        <v>74</v>
      </c>
      <c r="Q16" s="19" t="str">
        <f t="shared" si="17"/>
        <v>2</v>
      </c>
      <c r="R16" s="17" t="s">
        <v>74</v>
      </c>
      <c r="S16" s="18" t="s">
        <v>74</v>
      </c>
      <c r="T16" s="85">
        <f t="shared" si="18"/>
        <v>0</v>
      </c>
      <c r="U16" s="17" t="s">
        <v>19</v>
      </c>
      <c r="V16" s="18" t="s">
        <v>76</v>
      </c>
      <c r="W16" s="66" t="str">
        <f t="shared" si="6"/>
        <v>2</v>
      </c>
      <c r="X16" s="17" t="s">
        <v>74</v>
      </c>
      <c r="Y16" s="18" t="s">
        <v>19</v>
      </c>
      <c r="Z16" s="19">
        <f t="shared" si="19"/>
        <v>0</v>
      </c>
      <c r="AA16" s="17" t="s">
        <v>19</v>
      </c>
      <c r="AB16" s="18" t="s">
        <v>74</v>
      </c>
      <c r="AC16" s="19" t="str">
        <f t="shared" si="20"/>
        <v>2</v>
      </c>
      <c r="AD16" s="28"/>
      <c r="AE16" s="26"/>
      <c r="AF16" s="19"/>
      <c r="AG16" s="21">
        <f t="shared" si="21"/>
        <v>10</v>
      </c>
      <c r="AH16" s="22">
        <f>'4.Spieltag'!AJ16</f>
        <v>35</v>
      </c>
      <c r="AI16" s="23">
        <f>'4.Spieltag'!AK16</f>
        <v>11</v>
      </c>
      <c r="AJ16" s="24">
        <f t="shared" si="22"/>
        <v>45</v>
      </c>
      <c r="AK16" s="25">
        <f t="shared" si="11"/>
        <v>14</v>
      </c>
      <c r="AL16" s="1"/>
    </row>
    <row r="17" spans="1:38" ht="24.9" customHeight="1" thickBot="1">
      <c r="A17" s="29">
        <f t="shared" si="12"/>
        <v>19</v>
      </c>
      <c r="B17" s="21" t="s">
        <v>80</v>
      </c>
      <c r="C17" s="17" t="s">
        <v>77</v>
      </c>
      <c r="D17" s="18" t="s">
        <v>74</v>
      </c>
      <c r="E17" s="19">
        <f t="shared" si="13"/>
        <v>0</v>
      </c>
      <c r="F17" s="17" t="s">
        <v>2</v>
      </c>
      <c r="G17" s="18" t="s">
        <v>19</v>
      </c>
      <c r="H17" s="19" t="str">
        <f t="shared" si="14"/>
        <v>2</v>
      </c>
      <c r="I17" s="17" t="s">
        <v>76</v>
      </c>
      <c r="J17" s="18" t="s">
        <v>19</v>
      </c>
      <c r="K17" s="19" t="str">
        <f t="shared" si="15"/>
        <v>2</v>
      </c>
      <c r="L17" s="17" t="s">
        <v>19</v>
      </c>
      <c r="M17" s="18" t="s">
        <v>74</v>
      </c>
      <c r="N17" s="66">
        <f t="shared" si="16"/>
        <v>0</v>
      </c>
      <c r="O17" s="17" t="s">
        <v>2</v>
      </c>
      <c r="P17" s="18" t="s">
        <v>19</v>
      </c>
      <c r="Q17" s="19" t="str">
        <f t="shared" si="17"/>
        <v>3</v>
      </c>
      <c r="R17" s="17" t="s">
        <v>74</v>
      </c>
      <c r="S17" s="18" t="s">
        <v>77</v>
      </c>
      <c r="T17" s="85">
        <f t="shared" si="18"/>
        <v>0</v>
      </c>
      <c r="U17" s="17" t="s">
        <v>19</v>
      </c>
      <c r="V17" s="18" t="s">
        <v>76</v>
      </c>
      <c r="W17" s="66" t="str">
        <f t="shared" si="6"/>
        <v>2</v>
      </c>
      <c r="X17" s="17" t="s">
        <v>76</v>
      </c>
      <c r="Y17" s="18" t="s">
        <v>76</v>
      </c>
      <c r="Z17" s="19" t="str">
        <f t="shared" si="19"/>
        <v>3</v>
      </c>
      <c r="AA17" s="17" t="s">
        <v>77</v>
      </c>
      <c r="AB17" s="18" t="s">
        <v>74</v>
      </c>
      <c r="AC17" s="19" t="str">
        <f t="shared" si="20"/>
        <v>2</v>
      </c>
      <c r="AD17" s="28"/>
      <c r="AE17" s="26"/>
      <c r="AF17" s="19"/>
      <c r="AG17" s="21">
        <f t="shared" si="21"/>
        <v>14</v>
      </c>
      <c r="AH17" s="22">
        <f>'4.Spieltag'!AJ17</f>
        <v>23</v>
      </c>
      <c r="AI17" s="23">
        <f>'4.Spieltag'!AK17</f>
        <v>19</v>
      </c>
      <c r="AJ17" s="24">
        <f t="shared" si="22"/>
        <v>37</v>
      </c>
      <c r="AK17" s="25">
        <f t="shared" si="11"/>
        <v>19</v>
      </c>
      <c r="AL17" s="1"/>
    </row>
    <row r="18" spans="1:38" ht="24.9" customHeight="1" thickBot="1">
      <c r="A18" s="29">
        <f t="shared" si="12"/>
        <v>15</v>
      </c>
      <c r="B18" s="21" t="s">
        <v>84</v>
      </c>
      <c r="C18" s="17" t="s">
        <v>74</v>
      </c>
      <c r="D18" s="18" t="s">
        <v>74</v>
      </c>
      <c r="E18" s="19" t="str">
        <f t="shared" si="13"/>
        <v>5</v>
      </c>
      <c r="F18" s="17" t="s">
        <v>2</v>
      </c>
      <c r="G18" s="18" t="s">
        <v>76</v>
      </c>
      <c r="H18" s="19" t="str">
        <f t="shared" si="14"/>
        <v>2</v>
      </c>
      <c r="I18" s="17" t="s">
        <v>74</v>
      </c>
      <c r="J18" s="18" t="s">
        <v>19</v>
      </c>
      <c r="K18" s="19" t="str">
        <f t="shared" si="15"/>
        <v>3</v>
      </c>
      <c r="L18" s="17" t="s">
        <v>74</v>
      </c>
      <c r="M18" s="18" t="s">
        <v>19</v>
      </c>
      <c r="N18" s="66">
        <f t="shared" si="16"/>
        <v>0</v>
      </c>
      <c r="O18" s="17" t="s">
        <v>2</v>
      </c>
      <c r="P18" s="18" t="s">
        <v>74</v>
      </c>
      <c r="Q18" s="19" t="str">
        <f t="shared" si="17"/>
        <v>2</v>
      </c>
      <c r="R18" s="17" t="s">
        <v>74</v>
      </c>
      <c r="S18" s="18" t="s">
        <v>19</v>
      </c>
      <c r="T18" s="85">
        <f t="shared" si="18"/>
        <v>0</v>
      </c>
      <c r="U18" s="17" t="s">
        <v>2</v>
      </c>
      <c r="V18" s="18" t="s">
        <v>74</v>
      </c>
      <c r="W18" s="66" t="str">
        <f t="shared" si="6"/>
        <v>2</v>
      </c>
      <c r="X18" s="17" t="s">
        <v>76</v>
      </c>
      <c r="Y18" s="18" t="s">
        <v>19</v>
      </c>
      <c r="Z18" s="19">
        <f t="shared" si="19"/>
        <v>0</v>
      </c>
      <c r="AA18" s="17" t="s">
        <v>19</v>
      </c>
      <c r="AB18" s="18" t="s">
        <v>74</v>
      </c>
      <c r="AC18" s="19" t="str">
        <f t="shared" si="20"/>
        <v>2</v>
      </c>
      <c r="AD18" s="28"/>
      <c r="AE18" s="26"/>
      <c r="AF18" s="19"/>
      <c r="AG18" s="21">
        <f t="shared" si="21"/>
        <v>16</v>
      </c>
      <c r="AH18" s="22">
        <f>'4.Spieltag'!AJ18</f>
        <v>28</v>
      </c>
      <c r="AI18" s="23">
        <f>'4.Spieltag'!AK18</f>
        <v>18</v>
      </c>
      <c r="AJ18" s="24">
        <f t="shared" si="22"/>
        <v>44</v>
      </c>
      <c r="AK18" s="25">
        <f t="shared" si="11"/>
        <v>15</v>
      </c>
      <c r="AL18" s="1"/>
    </row>
    <row r="19" spans="1:38" ht="24.9" customHeight="1" thickBot="1">
      <c r="A19" s="29">
        <f t="shared" si="12"/>
        <v>16</v>
      </c>
      <c r="B19" s="21" t="s">
        <v>89</v>
      </c>
      <c r="C19" s="17"/>
      <c r="D19" s="18"/>
      <c r="E19" s="19"/>
      <c r="F19" s="17"/>
      <c r="G19" s="18"/>
      <c r="H19" s="19"/>
      <c r="I19" s="17"/>
      <c r="J19" s="18"/>
      <c r="K19" s="19"/>
      <c r="L19" s="17"/>
      <c r="M19" s="18"/>
      <c r="N19" s="66"/>
      <c r="O19" s="17"/>
      <c r="P19" s="18"/>
      <c r="Q19" s="19"/>
      <c r="R19" s="17"/>
      <c r="S19" s="18"/>
      <c r="T19" s="85"/>
      <c r="U19" s="17"/>
      <c r="V19" s="18"/>
      <c r="W19" s="66"/>
      <c r="X19" s="17"/>
      <c r="Y19" s="18"/>
      <c r="Z19" s="19"/>
      <c r="AA19" s="17"/>
      <c r="AB19" s="18"/>
      <c r="AC19" s="19"/>
      <c r="AD19" s="28"/>
      <c r="AE19" s="26"/>
      <c r="AF19" s="19"/>
      <c r="AG19" s="21">
        <f t="shared" si="21"/>
        <v>0</v>
      </c>
      <c r="AH19" s="22">
        <f>'4.Spieltag'!AJ19</f>
        <v>43</v>
      </c>
      <c r="AI19" s="23">
        <f>'4.Spieltag'!AK19</f>
        <v>4</v>
      </c>
      <c r="AJ19" s="24">
        <f t="shared" si="22"/>
        <v>43</v>
      </c>
      <c r="AK19" s="25">
        <f t="shared" si="11"/>
        <v>16</v>
      </c>
      <c r="AL19" s="1"/>
    </row>
    <row r="20" spans="1:38" ht="24.9" customHeight="1" thickBot="1">
      <c r="A20" s="29">
        <f t="shared" si="12"/>
        <v>9</v>
      </c>
      <c r="B20" s="21" t="s">
        <v>83</v>
      </c>
      <c r="C20" s="17" t="s">
        <v>19</v>
      </c>
      <c r="D20" s="18" t="s">
        <v>76</v>
      </c>
      <c r="E20" s="19">
        <f t="shared" si="13"/>
        <v>0</v>
      </c>
      <c r="F20" s="17" t="s">
        <v>2</v>
      </c>
      <c r="G20" s="18" t="s">
        <v>74</v>
      </c>
      <c r="H20" s="19" t="str">
        <f t="shared" si="14"/>
        <v>2</v>
      </c>
      <c r="I20" s="17" t="s">
        <v>76</v>
      </c>
      <c r="J20" s="18" t="s">
        <v>19</v>
      </c>
      <c r="K20" s="19" t="str">
        <f t="shared" si="15"/>
        <v>2</v>
      </c>
      <c r="L20" s="17" t="s">
        <v>76</v>
      </c>
      <c r="M20" s="18" t="s">
        <v>74</v>
      </c>
      <c r="N20" s="66">
        <f t="shared" si="16"/>
        <v>0</v>
      </c>
      <c r="O20" s="17" t="s">
        <v>19</v>
      </c>
      <c r="P20" s="18" t="s">
        <v>74</v>
      </c>
      <c r="Q20" s="19" t="str">
        <f t="shared" si="17"/>
        <v>5</v>
      </c>
      <c r="R20" s="17" t="s">
        <v>76</v>
      </c>
      <c r="S20" s="18" t="s">
        <v>19</v>
      </c>
      <c r="T20" s="85">
        <f t="shared" si="18"/>
        <v>0</v>
      </c>
      <c r="U20" s="17" t="s">
        <v>74</v>
      </c>
      <c r="V20" s="18" t="s">
        <v>74</v>
      </c>
      <c r="W20" s="66">
        <f t="shared" si="6"/>
        <v>0</v>
      </c>
      <c r="X20" s="17" t="s">
        <v>74</v>
      </c>
      <c r="Y20" s="18" t="s">
        <v>19</v>
      </c>
      <c r="Z20" s="19">
        <f t="shared" si="19"/>
        <v>0</v>
      </c>
      <c r="AA20" s="17" t="s">
        <v>19</v>
      </c>
      <c r="AB20" s="18" t="s">
        <v>76</v>
      </c>
      <c r="AC20" s="19" t="str">
        <f t="shared" si="20"/>
        <v>3</v>
      </c>
      <c r="AD20" s="28"/>
      <c r="AE20" s="26"/>
      <c r="AF20" s="19"/>
      <c r="AG20" s="21">
        <f t="shared" si="21"/>
        <v>12</v>
      </c>
      <c r="AH20" s="22">
        <f>'4.Spieltag'!AJ20</f>
        <v>39</v>
      </c>
      <c r="AI20" s="23">
        <f>'4.Spieltag'!AK20</f>
        <v>6</v>
      </c>
      <c r="AJ20" s="24">
        <f t="shared" si="22"/>
        <v>51</v>
      </c>
      <c r="AK20" s="25">
        <f t="shared" si="11"/>
        <v>9</v>
      </c>
      <c r="AL20" s="1"/>
    </row>
    <row r="21" spans="1:38" ht="24.9" customHeight="1" thickBot="1">
      <c r="A21" s="29">
        <f t="shared" si="12"/>
        <v>6</v>
      </c>
      <c r="B21" s="21" t="s">
        <v>86</v>
      </c>
      <c r="C21" s="17" t="s">
        <v>19</v>
      </c>
      <c r="D21" s="18" t="s">
        <v>74</v>
      </c>
      <c r="E21" s="19">
        <f t="shared" si="13"/>
        <v>0</v>
      </c>
      <c r="F21" s="17" t="s">
        <v>19</v>
      </c>
      <c r="G21" s="18" t="s">
        <v>76</v>
      </c>
      <c r="H21" s="19" t="str">
        <f t="shared" si="14"/>
        <v>2</v>
      </c>
      <c r="I21" s="17" t="s">
        <v>74</v>
      </c>
      <c r="J21" s="18" t="s">
        <v>74</v>
      </c>
      <c r="K21" s="19">
        <f t="shared" si="15"/>
        <v>0</v>
      </c>
      <c r="L21" s="17" t="s">
        <v>74</v>
      </c>
      <c r="M21" s="18" t="s">
        <v>74</v>
      </c>
      <c r="N21" s="66" t="str">
        <f t="shared" si="16"/>
        <v>5</v>
      </c>
      <c r="O21" s="17" t="s">
        <v>19</v>
      </c>
      <c r="P21" s="18" t="s">
        <v>76</v>
      </c>
      <c r="Q21" s="19" t="str">
        <f t="shared" si="17"/>
        <v>2</v>
      </c>
      <c r="R21" s="17" t="s">
        <v>74</v>
      </c>
      <c r="S21" s="18" t="s">
        <v>74</v>
      </c>
      <c r="T21" s="85">
        <f t="shared" si="18"/>
        <v>0</v>
      </c>
      <c r="U21" s="17" t="s">
        <v>19</v>
      </c>
      <c r="V21" s="18" t="s">
        <v>74</v>
      </c>
      <c r="W21" s="66" t="str">
        <f t="shared" si="6"/>
        <v>5</v>
      </c>
      <c r="X21" s="17" t="s">
        <v>74</v>
      </c>
      <c r="Y21" s="18" t="s">
        <v>19</v>
      </c>
      <c r="Z21" s="19">
        <f t="shared" si="19"/>
        <v>0</v>
      </c>
      <c r="AA21" s="17" t="s">
        <v>19</v>
      </c>
      <c r="AB21" s="18" t="s">
        <v>74</v>
      </c>
      <c r="AC21" s="19" t="str">
        <f t="shared" si="20"/>
        <v>2</v>
      </c>
      <c r="AD21" s="28"/>
      <c r="AE21" s="26"/>
      <c r="AF21" s="19"/>
      <c r="AG21" s="21">
        <f t="shared" si="21"/>
        <v>16</v>
      </c>
      <c r="AH21" s="22">
        <f>'4.Spieltag'!AJ21</f>
        <v>39</v>
      </c>
      <c r="AI21" s="23">
        <f>'4.Spieltag'!AK21</f>
        <v>6</v>
      </c>
      <c r="AJ21" s="24">
        <f t="shared" si="22"/>
        <v>55</v>
      </c>
      <c r="AK21" s="25">
        <f t="shared" si="11"/>
        <v>6</v>
      </c>
      <c r="AL21" s="1"/>
    </row>
    <row r="22" spans="1:38" ht="24.9" customHeight="1" thickBot="1">
      <c r="A22" s="29">
        <f t="shared" si="12"/>
        <v>7</v>
      </c>
      <c r="B22" s="21" t="s">
        <v>96</v>
      </c>
      <c r="C22" s="17" t="s">
        <v>74</v>
      </c>
      <c r="D22" s="18" t="s">
        <v>19</v>
      </c>
      <c r="E22" s="19">
        <f t="shared" si="13"/>
        <v>0</v>
      </c>
      <c r="F22" s="17" t="s">
        <v>2</v>
      </c>
      <c r="G22" s="18" t="s">
        <v>74</v>
      </c>
      <c r="H22" s="19" t="str">
        <f t="shared" si="14"/>
        <v>2</v>
      </c>
      <c r="I22" s="17" t="s">
        <v>76</v>
      </c>
      <c r="J22" s="18" t="s">
        <v>19</v>
      </c>
      <c r="K22" s="19" t="str">
        <f t="shared" si="15"/>
        <v>2</v>
      </c>
      <c r="L22" s="17" t="s">
        <v>74</v>
      </c>
      <c r="M22" s="18" t="s">
        <v>74</v>
      </c>
      <c r="N22" s="66" t="str">
        <f t="shared" si="16"/>
        <v>5</v>
      </c>
      <c r="O22" s="17" t="s">
        <v>77</v>
      </c>
      <c r="P22" s="18" t="s">
        <v>76</v>
      </c>
      <c r="Q22" s="19" t="str">
        <f t="shared" si="17"/>
        <v>2</v>
      </c>
      <c r="R22" s="17" t="s">
        <v>74</v>
      </c>
      <c r="S22" s="18" t="s">
        <v>74</v>
      </c>
      <c r="T22" s="85">
        <f t="shared" si="18"/>
        <v>0</v>
      </c>
      <c r="U22" s="17" t="s">
        <v>76</v>
      </c>
      <c r="V22" s="18" t="s">
        <v>76</v>
      </c>
      <c r="W22" s="66">
        <f t="shared" si="6"/>
        <v>0</v>
      </c>
      <c r="X22" s="17" t="s">
        <v>74</v>
      </c>
      <c r="Y22" s="18" t="s">
        <v>2</v>
      </c>
      <c r="Z22" s="19">
        <f t="shared" si="19"/>
        <v>0</v>
      </c>
      <c r="AA22" s="17" t="s">
        <v>19</v>
      </c>
      <c r="AB22" s="18" t="s">
        <v>76</v>
      </c>
      <c r="AC22" s="19" t="str">
        <f t="shared" si="20"/>
        <v>3</v>
      </c>
      <c r="AD22" s="28"/>
      <c r="AE22" s="26"/>
      <c r="AF22" s="19"/>
      <c r="AG22" s="21">
        <f t="shared" si="21"/>
        <v>14</v>
      </c>
      <c r="AH22" s="22">
        <f>'4.Spieltag'!AJ22</f>
        <v>39</v>
      </c>
      <c r="AI22" s="23">
        <f>'4.Spieltag'!AK22</f>
        <v>6</v>
      </c>
      <c r="AJ22" s="24">
        <f t="shared" si="22"/>
        <v>53</v>
      </c>
      <c r="AK22" s="25">
        <f t="shared" si="11"/>
        <v>7</v>
      </c>
      <c r="AL22" s="1"/>
    </row>
    <row r="23" spans="1:38" ht="24.9" customHeight="1" thickBot="1">
      <c r="A23" s="29">
        <f t="shared" si="12"/>
        <v>18</v>
      </c>
      <c r="B23" s="21" t="s">
        <v>94</v>
      </c>
      <c r="C23" s="17" t="s">
        <v>74</v>
      </c>
      <c r="D23" s="18" t="s">
        <v>19</v>
      </c>
      <c r="E23" s="19">
        <f t="shared" si="13"/>
        <v>0</v>
      </c>
      <c r="F23" s="17" t="s">
        <v>2</v>
      </c>
      <c r="G23" s="18" t="s">
        <v>76</v>
      </c>
      <c r="H23" s="19" t="str">
        <f t="shared" si="14"/>
        <v>2</v>
      </c>
      <c r="I23" s="17" t="s">
        <v>76</v>
      </c>
      <c r="J23" s="18" t="s">
        <v>2</v>
      </c>
      <c r="K23" s="19" t="str">
        <f t="shared" si="15"/>
        <v>2</v>
      </c>
      <c r="L23" s="17" t="s">
        <v>74</v>
      </c>
      <c r="M23" s="18" t="s">
        <v>19</v>
      </c>
      <c r="N23" s="66">
        <f t="shared" si="16"/>
        <v>0</v>
      </c>
      <c r="O23" s="17" t="s">
        <v>2</v>
      </c>
      <c r="P23" s="18" t="s">
        <v>76</v>
      </c>
      <c r="Q23" s="19" t="str">
        <f t="shared" si="17"/>
        <v>2</v>
      </c>
      <c r="R23" s="17" t="s">
        <v>74</v>
      </c>
      <c r="S23" s="18" t="s">
        <v>74</v>
      </c>
      <c r="T23" s="85">
        <f t="shared" si="18"/>
        <v>0</v>
      </c>
      <c r="U23" s="17" t="s">
        <v>74</v>
      </c>
      <c r="V23" s="18" t="s">
        <v>74</v>
      </c>
      <c r="W23" s="66">
        <f t="shared" si="6"/>
        <v>0</v>
      </c>
      <c r="X23" s="17" t="s">
        <v>74</v>
      </c>
      <c r="Y23" s="18" t="s">
        <v>19</v>
      </c>
      <c r="Z23" s="19">
        <f t="shared" si="19"/>
        <v>0</v>
      </c>
      <c r="AA23" s="17" t="s">
        <v>2</v>
      </c>
      <c r="AB23" s="18" t="s">
        <v>74</v>
      </c>
      <c r="AC23" s="19" t="str">
        <f t="shared" si="20"/>
        <v>5</v>
      </c>
      <c r="AD23" s="28"/>
      <c r="AE23" s="26"/>
      <c r="AF23" s="19"/>
      <c r="AG23" s="21">
        <f t="shared" si="21"/>
        <v>11</v>
      </c>
      <c r="AH23" s="22">
        <f>'4.Spieltag'!AJ23</f>
        <v>29</v>
      </c>
      <c r="AI23" s="23">
        <f>'4.Spieltag'!AK23</f>
        <v>16</v>
      </c>
      <c r="AJ23" s="24">
        <f t="shared" si="22"/>
        <v>40</v>
      </c>
      <c r="AK23" s="25">
        <f t="shared" si="11"/>
        <v>18</v>
      </c>
      <c r="AL23" s="1"/>
    </row>
    <row r="24" spans="1:38" ht="24.9" customHeight="1" thickBot="1">
      <c r="A24" s="29">
        <f t="shared" si="12"/>
        <v>12</v>
      </c>
      <c r="B24" s="21" t="s">
        <v>92</v>
      </c>
      <c r="C24" s="17" t="s">
        <v>2</v>
      </c>
      <c r="D24" s="18" t="s">
        <v>74</v>
      </c>
      <c r="E24" s="19">
        <f t="shared" si="13"/>
        <v>0</v>
      </c>
      <c r="F24" s="17" t="s">
        <v>77</v>
      </c>
      <c r="G24" s="18" t="s">
        <v>74</v>
      </c>
      <c r="H24" s="19" t="str">
        <f t="shared" si="14"/>
        <v>2</v>
      </c>
      <c r="I24" s="17" t="s">
        <v>74</v>
      </c>
      <c r="J24" s="18" t="s">
        <v>19</v>
      </c>
      <c r="K24" s="19" t="str">
        <f t="shared" si="15"/>
        <v>3</v>
      </c>
      <c r="L24" s="17" t="s">
        <v>74</v>
      </c>
      <c r="M24" s="18" t="s">
        <v>19</v>
      </c>
      <c r="N24" s="66">
        <f t="shared" si="16"/>
        <v>0</v>
      </c>
      <c r="O24" s="17" t="s">
        <v>77</v>
      </c>
      <c r="P24" s="18" t="s">
        <v>74</v>
      </c>
      <c r="Q24" s="19" t="str">
        <f t="shared" si="17"/>
        <v>2</v>
      </c>
      <c r="R24" s="17" t="s">
        <v>74</v>
      </c>
      <c r="S24" s="18" t="s">
        <v>2</v>
      </c>
      <c r="T24" s="85">
        <f t="shared" si="18"/>
        <v>0</v>
      </c>
      <c r="U24" s="17" t="s">
        <v>19</v>
      </c>
      <c r="V24" s="18" t="s">
        <v>74</v>
      </c>
      <c r="W24" s="66" t="str">
        <f t="shared" si="6"/>
        <v>5</v>
      </c>
      <c r="X24" s="17" t="s">
        <v>74</v>
      </c>
      <c r="Y24" s="18" t="s">
        <v>19</v>
      </c>
      <c r="Z24" s="19">
        <f t="shared" si="19"/>
        <v>0</v>
      </c>
      <c r="AA24" s="17" t="s">
        <v>2</v>
      </c>
      <c r="AB24" s="18" t="s">
        <v>74</v>
      </c>
      <c r="AC24" s="19" t="str">
        <f t="shared" si="20"/>
        <v>5</v>
      </c>
      <c r="AD24" s="28"/>
      <c r="AE24" s="26"/>
      <c r="AF24" s="19"/>
      <c r="AG24" s="21">
        <f t="shared" si="21"/>
        <v>17</v>
      </c>
      <c r="AH24" s="22">
        <f>'4.Spieltag'!AJ24</f>
        <v>31</v>
      </c>
      <c r="AI24" s="23">
        <f>'4.Spieltag'!AK24</f>
        <v>15</v>
      </c>
      <c r="AJ24" s="24">
        <f t="shared" si="22"/>
        <v>48</v>
      </c>
      <c r="AK24" s="25">
        <f t="shared" si="11"/>
        <v>12</v>
      </c>
      <c r="AL24" s="1"/>
    </row>
    <row r="25" spans="1:38" ht="24.9" customHeight="1" thickBot="1">
      <c r="A25" s="29">
        <f t="shared" si="12"/>
        <v>7</v>
      </c>
      <c r="B25" s="21" t="s">
        <v>78</v>
      </c>
      <c r="C25" s="17" t="s">
        <v>19</v>
      </c>
      <c r="D25" s="18" t="s">
        <v>76</v>
      </c>
      <c r="E25" s="19">
        <f t="shared" si="13"/>
        <v>0</v>
      </c>
      <c r="F25" s="17" t="s">
        <v>77</v>
      </c>
      <c r="G25" s="18" t="s">
        <v>76</v>
      </c>
      <c r="H25" s="19" t="str">
        <f t="shared" si="14"/>
        <v>2</v>
      </c>
      <c r="I25" s="17" t="s">
        <v>76</v>
      </c>
      <c r="J25" s="18" t="s">
        <v>19</v>
      </c>
      <c r="K25" s="19" t="str">
        <f t="shared" si="15"/>
        <v>2</v>
      </c>
      <c r="L25" s="17" t="s">
        <v>74</v>
      </c>
      <c r="M25" s="18" t="s">
        <v>74</v>
      </c>
      <c r="N25" s="66" t="str">
        <f t="shared" si="16"/>
        <v>5</v>
      </c>
      <c r="O25" s="17" t="s">
        <v>2</v>
      </c>
      <c r="P25" s="18" t="s">
        <v>74</v>
      </c>
      <c r="Q25" s="19" t="str">
        <f t="shared" si="17"/>
        <v>2</v>
      </c>
      <c r="R25" s="17" t="s">
        <v>19</v>
      </c>
      <c r="S25" s="18" t="s">
        <v>2</v>
      </c>
      <c r="T25" s="85">
        <f t="shared" si="18"/>
        <v>0</v>
      </c>
      <c r="U25" s="17" t="s">
        <v>74</v>
      </c>
      <c r="V25" s="18" t="s">
        <v>76</v>
      </c>
      <c r="W25" s="66" t="str">
        <f t="shared" si="6"/>
        <v>3</v>
      </c>
      <c r="X25" s="17" t="s">
        <v>74</v>
      </c>
      <c r="Y25" s="18" t="s">
        <v>19</v>
      </c>
      <c r="Z25" s="19">
        <f t="shared" si="19"/>
        <v>0</v>
      </c>
      <c r="AA25" s="17" t="s">
        <v>19</v>
      </c>
      <c r="AB25" s="18" t="s">
        <v>74</v>
      </c>
      <c r="AC25" s="19" t="str">
        <f t="shared" si="20"/>
        <v>2</v>
      </c>
      <c r="AD25" s="28"/>
      <c r="AE25" s="26"/>
      <c r="AF25" s="19"/>
      <c r="AG25" s="21">
        <f t="shared" si="21"/>
        <v>16</v>
      </c>
      <c r="AH25" s="22">
        <f>'4.Spieltag'!AJ25</f>
        <v>37</v>
      </c>
      <c r="AI25" s="23">
        <f>'4.Spieltag'!AK25</f>
        <v>9</v>
      </c>
      <c r="AJ25" s="24">
        <f t="shared" si="22"/>
        <v>53</v>
      </c>
      <c r="AK25" s="25">
        <f t="shared" si="11"/>
        <v>7</v>
      </c>
      <c r="AL25" s="1"/>
    </row>
    <row r="26" spans="1:38" ht="28.2" customHeight="1" thickBot="1">
      <c r="A26" s="29">
        <f t="shared" si="12"/>
        <v>5</v>
      </c>
      <c r="B26" s="21" t="s">
        <v>82</v>
      </c>
      <c r="C26" s="17" t="s">
        <v>19</v>
      </c>
      <c r="D26" s="18" t="s">
        <v>74</v>
      </c>
      <c r="E26" s="19">
        <f t="shared" si="13"/>
        <v>0</v>
      </c>
      <c r="F26" s="17" t="s">
        <v>2</v>
      </c>
      <c r="G26" s="18" t="s">
        <v>76</v>
      </c>
      <c r="H26" s="19" t="str">
        <f t="shared" si="14"/>
        <v>2</v>
      </c>
      <c r="I26" s="17" t="s">
        <v>74</v>
      </c>
      <c r="J26" s="18" t="s">
        <v>2</v>
      </c>
      <c r="K26" s="19" t="str">
        <f t="shared" si="15"/>
        <v>2</v>
      </c>
      <c r="L26" s="17" t="s">
        <v>74</v>
      </c>
      <c r="M26" s="18" t="s">
        <v>74</v>
      </c>
      <c r="N26" s="66" t="str">
        <f t="shared" si="16"/>
        <v>5</v>
      </c>
      <c r="O26" s="17" t="s">
        <v>2</v>
      </c>
      <c r="P26" s="18" t="s">
        <v>74</v>
      </c>
      <c r="Q26" s="19" t="str">
        <f t="shared" si="17"/>
        <v>2</v>
      </c>
      <c r="R26" s="17" t="s">
        <v>74</v>
      </c>
      <c r="S26" s="18" t="s">
        <v>19</v>
      </c>
      <c r="T26" s="85">
        <f t="shared" si="18"/>
        <v>0</v>
      </c>
      <c r="U26" s="17" t="s">
        <v>19</v>
      </c>
      <c r="V26" s="18" t="s">
        <v>76</v>
      </c>
      <c r="W26" s="66" t="str">
        <f t="shared" si="6"/>
        <v>2</v>
      </c>
      <c r="X26" s="17" t="s">
        <v>74</v>
      </c>
      <c r="Y26" s="18" t="s">
        <v>76</v>
      </c>
      <c r="Z26" s="19">
        <f t="shared" si="19"/>
        <v>0</v>
      </c>
      <c r="AA26" s="17" t="s">
        <v>19</v>
      </c>
      <c r="AB26" s="18" t="s">
        <v>76</v>
      </c>
      <c r="AC26" s="19" t="str">
        <f t="shared" si="20"/>
        <v>3</v>
      </c>
      <c r="AD26" s="28"/>
      <c r="AE26" s="26"/>
      <c r="AF26" s="19"/>
      <c r="AG26" s="21">
        <f t="shared" si="21"/>
        <v>16</v>
      </c>
      <c r="AH26" s="22">
        <f>'4.Spieltag'!AJ26</f>
        <v>41</v>
      </c>
      <c r="AI26" s="23">
        <f>'4.Spieltag'!AK26</f>
        <v>5</v>
      </c>
      <c r="AJ26" s="24">
        <f t="shared" si="22"/>
        <v>57</v>
      </c>
      <c r="AK26" s="25">
        <f t="shared" si="11"/>
        <v>5</v>
      </c>
      <c r="AL26" s="1"/>
    </row>
    <row r="27" spans="1:38" ht="28.2" customHeight="1" thickBot="1">
      <c r="A27" s="29">
        <f t="shared" ref="A27" si="23">AK27</f>
        <v>13</v>
      </c>
      <c r="B27" s="21" t="s">
        <v>73</v>
      </c>
      <c r="C27" s="17" t="s">
        <v>19</v>
      </c>
      <c r="D27" s="18" t="s">
        <v>74</v>
      </c>
      <c r="E27" s="19">
        <f t="shared" si="13"/>
        <v>0</v>
      </c>
      <c r="F27" s="17" t="s">
        <v>2</v>
      </c>
      <c r="G27" s="18" t="s">
        <v>74</v>
      </c>
      <c r="H27" s="19" t="str">
        <f t="shared" si="14"/>
        <v>2</v>
      </c>
      <c r="I27" s="17" t="s">
        <v>74</v>
      </c>
      <c r="J27" s="18" t="s">
        <v>19</v>
      </c>
      <c r="K27" s="19" t="str">
        <f t="shared" si="15"/>
        <v>3</v>
      </c>
      <c r="L27" s="17" t="s">
        <v>19</v>
      </c>
      <c r="M27" s="18" t="s">
        <v>74</v>
      </c>
      <c r="N27" s="66">
        <f t="shared" si="16"/>
        <v>0</v>
      </c>
      <c r="O27" s="17" t="s">
        <v>77</v>
      </c>
      <c r="P27" s="18" t="s">
        <v>74</v>
      </c>
      <c r="Q27" s="19" t="str">
        <f t="shared" si="17"/>
        <v>2</v>
      </c>
      <c r="R27" s="17" t="s">
        <v>74</v>
      </c>
      <c r="S27" s="18" t="s">
        <v>19</v>
      </c>
      <c r="T27" s="85">
        <f t="shared" si="18"/>
        <v>0</v>
      </c>
      <c r="U27" s="17" t="s">
        <v>2</v>
      </c>
      <c r="V27" s="18" t="s">
        <v>74</v>
      </c>
      <c r="W27" s="66" t="str">
        <f t="shared" si="6"/>
        <v>2</v>
      </c>
      <c r="X27" s="17" t="s">
        <v>74</v>
      </c>
      <c r="Y27" s="18" t="s">
        <v>19</v>
      </c>
      <c r="Z27" s="19">
        <f t="shared" si="19"/>
        <v>0</v>
      </c>
      <c r="AA27" s="17" t="s">
        <v>2</v>
      </c>
      <c r="AB27" s="18" t="s">
        <v>74</v>
      </c>
      <c r="AC27" s="19" t="str">
        <f t="shared" si="20"/>
        <v>5</v>
      </c>
      <c r="AD27" s="28"/>
      <c r="AE27" s="26"/>
      <c r="AF27" s="19"/>
      <c r="AG27" s="21">
        <f t="shared" ref="AG27" si="24">E27+H27+K27+N27+Q27+T27+W27+Z27+AC27+AF27</f>
        <v>14</v>
      </c>
      <c r="AH27" s="22">
        <f>'4.Spieltag'!AJ27</f>
        <v>32</v>
      </c>
      <c r="AI27" s="23">
        <f>'4.Spieltag'!AK27</f>
        <v>14</v>
      </c>
      <c r="AJ27" s="24">
        <f t="shared" ref="AJ27" si="25">AG27+AH27</f>
        <v>46</v>
      </c>
      <c r="AK27" s="25">
        <f t="shared" si="11"/>
        <v>13</v>
      </c>
      <c r="AL27" s="1"/>
    </row>
    <row r="28" spans="1:38" ht="28.2" customHeight="1">
      <c r="AL28" s="1"/>
    </row>
    <row r="29" spans="1:38" ht="28.2" customHeight="1">
      <c r="AL29" s="1"/>
    </row>
    <row r="30" spans="1:38" ht="28.2" customHeight="1">
      <c r="AL30" s="1"/>
    </row>
  </sheetData>
  <sortState xmlns:xlrd2="http://schemas.microsoft.com/office/spreadsheetml/2017/richdata2" ref="A8:AK29">
    <sortCondition ref="A8:A29"/>
    <sortCondition ref="B8:B29"/>
  </sortState>
  <phoneticPr fontId="0" type="noConversion"/>
  <conditionalFormatting sqref="F4 I4 L4 F6 I6 L6 C6 U6 U4 AA4 O4 O6 C4 R6 R4 X6 X4 AA6">
    <cfRule type="cellIs" dxfId="137" priority="9" operator="equal">
      <formula>"Schalke 04"</formula>
    </cfRule>
  </conditionalFormatting>
  <conditionalFormatting sqref="A27">
    <cfRule type="colorScale" priority="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8:B27">
    <cfRule type="expression" dxfId="136" priority="6">
      <formula>($AG8&gt;40)</formula>
    </cfRule>
  </conditionalFormatting>
  <conditionalFormatting sqref="A31:A1048576 A1:A3 A5:A26">
    <cfRule type="colorScale" priority="107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6:AL10">
    <cfRule type="top10" dxfId="135" priority="1077" rank="3"/>
  </conditionalFormatting>
  <conditionalFormatting sqref="AG1:AG1048576">
    <cfRule type="top10" dxfId="134" priority="1" rank="3"/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P30"/>
  <sheetViews>
    <sheetView topLeftCell="A7" workbookViewId="0">
      <selection activeCell="AG9" sqref="AG9"/>
    </sheetView>
  </sheetViews>
  <sheetFormatPr baseColWidth="10" defaultColWidth="11.44140625" defaultRowHeight="10.199999999999999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>
      <c r="AC1" s="69"/>
      <c r="AD1" s="68"/>
      <c r="AE1" s="69"/>
      <c r="AF1" s="69"/>
      <c r="AK1" s="32"/>
    </row>
    <row r="2" spans="1:42" ht="11.4">
      <c r="B2" s="16"/>
      <c r="AC2" s="70"/>
      <c r="AD2" s="68"/>
      <c r="AE2" s="70"/>
      <c r="AF2" s="70"/>
    </row>
    <row r="3" spans="1:42" ht="11.4">
      <c r="B3" s="16"/>
      <c r="AC3" s="69"/>
      <c r="AD3" s="68"/>
      <c r="AE3" s="69"/>
      <c r="AF3" s="69"/>
    </row>
    <row r="4" spans="1:42" ht="16.2" thickBot="1">
      <c r="A4" s="2" t="s">
        <v>27</v>
      </c>
      <c r="B4" s="16"/>
      <c r="C4" s="68" t="s">
        <v>11</v>
      </c>
      <c r="F4" s="68" t="s">
        <v>71</v>
      </c>
      <c r="I4" s="68" t="s">
        <v>56</v>
      </c>
      <c r="L4" s="68" t="s">
        <v>69</v>
      </c>
      <c r="O4" s="68" t="s">
        <v>57</v>
      </c>
      <c r="R4" s="68" t="s">
        <v>17</v>
      </c>
      <c r="U4" s="68" t="s">
        <v>58</v>
      </c>
      <c r="X4" s="68" t="s">
        <v>67</v>
      </c>
      <c r="AA4" s="68" t="s">
        <v>18</v>
      </c>
      <c r="AD4" s="67"/>
      <c r="AE4" s="71"/>
      <c r="AF4" s="71"/>
      <c r="AK4" s="45"/>
    </row>
    <row r="5" spans="1:42" ht="13.8" thickBot="1">
      <c r="B5" s="16"/>
      <c r="F5" s="1"/>
      <c r="I5" s="13"/>
      <c r="AD5" s="67"/>
      <c r="AE5" s="71"/>
      <c r="AF5" s="71"/>
      <c r="AG5" s="83" t="s">
        <v>22</v>
      </c>
      <c r="AH5" s="30"/>
      <c r="AI5" s="30"/>
      <c r="AJ5" s="31"/>
      <c r="AK5" s="45"/>
      <c r="AL5" s="1"/>
    </row>
    <row r="6" spans="1:42" ht="16.2" thickBot="1">
      <c r="C6" s="68" t="s">
        <v>70</v>
      </c>
      <c r="F6" s="68" t="s">
        <v>15</v>
      </c>
      <c r="I6" s="68" t="s">
        <v>21</v>
      </c>
      <c r="L6" s="68" t="s">
        <v>12</v>
      </c>
      <c r="O6" s="68" t="s">
        <v>14</v>
      </c>
      <c r="R6" s="68" t="s">
        <v>59</v>
      </c>
      <c r="U6" s="68" t="s">
        <v>13</v>
      </c>
      <c r="X6" s="68" t="s">
        <v>16</v>
      </c>
      <c r="AA6" s="68" t="s">
        <v>68</v>
      </c>
      <c r="AD6" s="67"/>
      <c r="AE6" s="67"/>
      <c r="AF6" s="67"/>
      <c r="AG6" s="84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>
      <c r="A7" s="8" t="s">
        <v>6</v>
      </c>
      <c r="B7" s="14" t="s">
        <v>7</v>
      </c>
      <c r="C7" s="76" t="s">
        <v>74</v>
      </c>
      <c r="D7" s="76" t="s">
        <v>74</v>
      </c>
      <c r="E7" s="77" t="s">
        <v>1</v>
      </c>
      <c r="F7" s="76" t="s">
        <v>76</v>
      </c>
      <c r="G7" s="76" t="s">
        <v>19</v>
      </c>
      <c r="H7" s="77" t="s">
        <v>1</v>
      </c>
      <c r="I7" s="76" t="s">
        <v>2</v>
      </c>
      <c r="J7" s="76" t="s">
        <v>74</v>
      </c>
      <c r="K7" s="77" t="s">
        <v>1</v>
      </c>
      <c r="L7" s="76" t="s">
        <v>74</v>
      </c>
      <c r="M7" s="76" t="s">
        <v>19</v>
      </c>
      <c r="N7" s="77" t="s">
        <v>1</v>
      </c>
      <c r="O7" s="76" t="s">
        <v>74</v>
      </c>
      <c r="P7" s="76" t="s">
        <v>74</v>
      </c>
      <c r="Q7" s="77" t="s">
        <v>1</v>
      </c>
      <c r="R7" s="76" t="s">
        <v>74</v>
      </c>
      <c r="S7" s="76" t="s">
        <v>76</v>
      </c>
      <c r="T7" s="77" t="s">
        <v>1</v>
      </c>
      <c r="U7" s="76" t="s">
        <v>19</v>
      </c>
      <c r="V7" s="76" t="s">
        <v>77</v>
      </c>
      <c r="W7" s="77" t="s">
        <v>1</v>
      </c>
      <c r="X7" s="76" t="s">
        <v>74</v>
      </c>
      <c r="Y7" s="76" t="s">
        <v>74</v>
      </c>
      <c r="Z7" s="77" t="s">
        <v>1</v>
      </c>
      <c r="AA7" s="76" t="s">
        <v>74</v>
      </c>
      <c r="AB7" s="76" t="s">
        <v>2</v>
      </c>
      <c r="AC7" s="77" t="s">
        <v>1</v>
      </c>
      <c r="AD7" s="78"/>
      <c r="AE7" s="78"/>
      <c r="AF7" s="79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65</v>
      </c>
      <c r="AM7" s="38"/>
      <c r="AN7" s="34"/>
      <c r="AO7" s="39" t="s">
        <v>19</v>
      </c>
    </row>
    <row r="8" spans="1:42" ht="24.9" customHeight="1" thickBot="1">
      <c r="A8" s="29">
        <f t="shared" ref="A8" si="0">AK8</f>
        <v>6</v>
      </c>
      <c r="B8" s="21" t="s">
        <v>85</v>
      </c>
      <c r="C8" s="17" t="s">
        <v>74</v>
      </c>
      <c r="D8" s="18" t="s">
        <v>74</v>
      </c>
      <c r="E8" s="85">
        <f>IF(OR(EXACT($C$7,C8)*(EXACT($D$7,D8)))=TRUE,$AO$9,IF(($D$7-$C$7=D8-C8),$AO$8,IF(OR(EXACT($C$7&gt;$D$7,C8&gt;D8)*EXACT($C$7=$D$7,C8=D8)*EXACT($C$7&lt;$D$7,C8&lt;D8)),$AO$7,0)))*2*2</f>
        <v>20</v>
      </c>
      <c r="F8" s="17" t="s">
        <v>74</v>
      </c>
      <c r="G8" s="18" t="s">
        <v>19</v>
      </c>
      <c r="H8" s="19" t="str">
        <f t="shared" ref="H8" si="1">IF(OR(EXACT($F$7,F8)*(EXACT($G$7,G8)))=TRUE,$AO$9,IF(($G$7-$F$7=G8-F8),$AO$8,IF(OR(EXACT($F$7&gt;$G$7,F8&gt;G8)*EXACT($F$7=$G$7,F8=G8)*EXACT($F$7&lt;$G$7,F8&lt;G8)),$AO$7,0)))</f>
        <v>2</v>
      </c>
      <c r="I8" s="17" t="s">
        <v>19</v>
      </c>
      <c r="J8" s="18" t="s">
        <v>74</v>
      </c>
      <c r="K8" s="19" t="str">
        <f t="shared" ref="K8" si="2">IF(OR(EXACT($I$7,I8)*(EXACT($J$7,J8)))=TRUE,$AO$9,IF(($J$7-$I$7=J8-I8),$AO$8,IF(OR(EXACT($I$7&gt;$J$7,I8&gt;J8)*EXACT($I$7=$J$7,I8=J8)*EXACT($I$7&lt;$J$7,I8&lt;J8)),$AO$7,0)))</f>
        <v>2</v>
      </c>
      <c r="L8" s="17" t="s">
        <v>74</v>
      </c>
      <c r="M8" s="18" t="s">
        <v>2</v>
      </c>
      <c r="N8" s="66" t="str">
        <f t="shared" ref="N8" si="3">IF(OR(EXACT($L$7,L8)*(EXACT($M$7,M8)))=TRUE,$AO$9,IF(($M$7-$L$7=M8-L8),$AO$8,IF(OR(EXACT($L$7&gt;$M$7,L8&gt;M8)*EXACT($L$7=$M$7,L8=M8)*EXACT($L$7&lt;$M$7,L8&lt;M8)),$AO$7,0)))</f>
        <v>2</v>
      </c>
      <c r="O8" s="17" t="s">
        <v>2</v>
      </c>
      <c r="P8" s="18" t="s">
        <v>74</v>
      </c>
      <c r="Q8" s="19">
        <f t="shared" ref="Q8" si="4">IF(OR(EXACT($O$7,O8)*(EXACT($P$7,P8)))=TRUE,$AO$9,IF(($P$7-$O$7=P8-O8),$AO$8,IF(OR(EXACT($O$7&gt;$P$7,O8&gt;P8)*EXACT($O$7=$P$7,O8=P8)*EXACT($O$7&lt;$P$7,O8&lt;P8)),$AO$7,0)))</f>
        <v>0</v>
      </c>
      <c r="R8" s="17" t="s">
        <v>74</v>
      </c>
      <c r="S8" s="18" t="s">
        <v>19</v>
      </c>
      <c r="T8" s="19">
        <f t="shared" ref="T8" si="5">IF(OR(EXACT($R$7,R8)*(EXACT($S$7,S8)))=TRUE,$AO$9,IF(($S$7-$R$7=S8-R8),$AO$8,IF(OR(EXACT($R$7&gt;$S$7,R8&gt;S8)*EXACT($R$7=$S$7,R8=S8)*EXACT($R$7&lt;$S$7,R8&lt;S8)),$AO$7,0)))</f>
        <v>0</v>
      </c>
      <c r="U8" s="17" t="s">
        <v>74</v>
      </c>
      <c r="V8" s="18" t="s">
        <v>74</v>
      </c>
      <c r="W8" s="66">
        <f t="shared" ref="W8:W27" si="6">IF(OR(EXACT($U$7,U8)*(EXACT($V$7,V8)))=TRUE,$AO$9,IF(($V$7-$U$7=V8-U8),$AO$8,IF(OR(EXACT($U$7&gt;$V$7,U8&gt;V8)*EXACT($U$7=$V$7,U8=V8)*EXACT($U$7&lt;$V$7,U8&lt;V8)),$AO$7,0)))</f>
        <v>0</v>
      </c>
      <c r="X8" s="17" t="s">
        <v>19</v>
      </c>
      <c r="Y8" s="18" t="s">
        <v>19</v>
      </c>
      <c r="Z8" s="19" t="str">
        <f t="shared" ref="Z8" si="7">IF(OR(EXACT($X$7,X8)*(EXACT($Y$7,Y8)))=TRUE,$AO$9,IF(($Y$7-$X$7=Y8-X8),$AO$8,IF(OR(EXACT($X$7&gt;$Y$7,X8&gt;Y8)*EXACT($X$7=$Y$7,X8=Y8)*EXACT($X$7&lt;$Y$7,X8&lt;Y8)),$AO$7,0)))</f>
        <v>3</v>
      </c>
      <c r="AA8" s="17" t="s">
        <v>74</v>
      </c>
      <c r="AB8" s="18" t="s">
        <v>74</v>
      </c>
      <c r="AC8" s="19">
        <f t="shared" ref="AC8" si="8">IF(OR(EXACT($AA$7,AA8)*(EXACT($AB$7,AB8)))=TRUE,$AO$9,IF(($AB$7-$AA$7=AB8-AA8),$AO$8,IF(OR(EXACT($AA$7&gt;$AB$7,AA8&gt;AB8)*EXACT($AA$7=$AB$7,AA8=AB8)*EXACT($AA$7&lt;$AB$7,AA8&lt;AB8)),$AO$7,0)))</f>
        <v>0</v>
      </c>
      <c r="AD8" s="20"/>
      <c r="AE8" s="18"/>
      <c r="AF8" s="19"/>
      <c r="AG8" s="21">
        <f t="shared" ref="AG8" si="9">E8+H8+K8+N8+Q8+T8+W8+Z8+AC8+AF8</f>
        <v>29</v>
      </c>
      <c r="AH8" s="22">
        <f>'5.Spieltag'!AJ8</f>
        <v>41</v>
      </c>
      <c r="AI8" s="23">
        <f>'5.Spieltag'!AK8</f>
        <v>17</v>
      </c>
      <c r="AJ8" s="24">
        <f t="shared" ref="AJ8" si="10">AG8+AH8</f>
        <v>70</v>
      </c>
      <c r="AK8" s="25">
        <f t="shared" ref="AK8:AK27" si="11">RANK(AJ8,$AJ$8:$AJ$27)</f>
        <v>6</v>
      </c>
      <c r="AL8" s="40" t="s">
        <v>66</v>
      </c>
      <c r="AM8" s="41"/>
      <c r="AN8" s="41"/>
      <c r="AO8" s="42" t="s">
        <v>2</v>
      </c>
    </row>
    <row r="9" spans="1:42" ht="24.9" customHeight="1" thickBot="1">
      <c r="A9" s="29">
        <f t="shared" ref="A9:A26" si="12">AK9</f>
        <v>20</v>
      </c>
      <c r="B9" s="21" t="s">
        <v>90</v>
      </c>
      <c r="C9" s="17" t="s">
        <v>19</v>
      </c>
      <c r="D9" s="18" t="s">
        <v>74</v>
      </c>
      <c r="E9" s="85">
        <f t="shared" ref="E9:E27" si="13">IF(OR(EXACT($C$7,C9)*(EXACT($D$7,D9)))=TRUE,$AO$9,IF(($D$7-$C$7=D9-C9),$AO$8,IF(OR(EXACT($C$7&gt;$D$7,C9&gt;D9)*EXACT($C$7=$D$7,C9=D9)*EXACT($C$7&lt;$D$7,C9&lt;D9)),$AO$7,0)))*2*2</f>
        <v>0</v>
      </c>
      <c r="F9" s="17" t="s">
        <v>76</v>
      </c>
      <c r="G9" s="18" t="s">
        <v>20</v>
      </c>
      <c r="H9" s="19" t="str">
        <f t="shared" ref="H9:H27" si="14">IF(OR(EXACT($F$7,F9)*(EXACT($G$7,G9)))=TRUE,$AO$9,IF(($G$7-$F$7=G9-F9),$AO$8,IF(OR(EXACT($F$7&gt;$G$7,F9&gt;G9)*EXACT($F$7=$G$7,F9=G9)*EXACT($F$7&lt;$G$7,F9&lt;G9)),$AO$7,0)))</f>
        <v>2</v>
      </c>
      <c r="I9" s="17" t="s">
        <v>74</v>
      </c>
      <c r="J9" s="18" t="s">
        <v>76</v>
      </c>
      <c r="K9" s="19" t="str">
        <f t="shared" ref="K9:K27" si="15">IF(OR(EXACT($I$7,I9)*(EXACT($J$7,J9)))=TRUE,$AO$9,IF(($J$7-$I$7=J9-I9),$AO$8,IF(OR(EXACT($I$7&gt;$J$7,I9&gt;J9)*EXACT($I$7=$J$7,I9=J9)*EXACT($I$7&lt;$J$7,I9&lt;J9)),$AO$7,0)))</f>
        <v>2</v>
      </c>
      <c r="L9" s="17" t="s">
        <v>76</v>
      </c>
      <c r="M9" s="18" t="s">
        <v>77</v>
      </c>
      <c r="N9" s="66" t="str">
        <f t="shared" ref="N9:N27" si="16">IF(OR(EXACT($L$7,L9)*(EXACT($M$7,M9)))=TRUE,$AO$9,IF(($M$7-$L$7=M9-L9),$AO$8,IF(OR(EXACT($L$7&gt;$M$7,L9&gt;M9)*EXACT($L$7=$M$7,L9=M9)*EXACT($L$7&lt;$M$7,L9&lt;M9)),$AO$7,0)))</f>
        <v>2</v>
      </c>
      <c r="O9" s="17" t="s">
        <v>19</v>
      </c>
      <c r="P9" s="18" t="s">
        <v>19</v>
      </c>
      <c r="Q9" s="19" t="str">
        <f t="shared" ref="Q9:Q27" si="17">IF(OR(EXACT($O$7,O9)*(EXACT($P$7,P9)))=TRUE,$AO$9,IF(($P$7-$O$7=P9-O9),$AO$8,IF(OR(EXACT($O$7&gt;$P$7,O9&gt;P9)*EXACT($O$7=$P$7,O9=P9)*EXACT($O$7&lt;$P$7,O9&lt;P9)),$AO$7,0)))</f>
        <v>3</v>
      </c>
      <c r="R9" s="17" t="s">
        <v>74</v>
      </c>
      <c r="S9" s="18" t="s">
        <v>19</v>
      </c>
      <c r="T9" s="19">
        <f t="shared" ref="T9:T27" si="18">IF(OR(EXACT($R$7,R9)*(EXACT($S$7,S9)))=TRUE,$AO$9,IF(($S$7-$R$7=S9-R9),$AO$8,IF(OR(EXACT($R$7&gt;$S$7,R9&gt;S9)*EXACT($R$7=$S$7,R9=S9)*EXACT($R$7&lt;$S$7,R9&lt;S9)),$AO$7,0)))</f>
        <v>0</v>
      </c>
      <c r="U9" s="17" t="s">
        <v>19</v>
      </c>
      <c r="V9" s="18" t="s">
        <v>74</v>
      </c>
      <c r="W9" s="66">
        <f t="shared" si="6"/>
        <v>0</v>
      </c>
      <c r="X9" s="17" t="s">
        <v>74</v>
      </c>
      <c r="Y9" s="18" t="s">
        <v>2</v>
      </c>
      <c r="Z9" s="19">
        <f t="shared" ref="Z9:Z27" si="19">IF(OR(EXACT($X$7,X9)*(EXACT($Y$7,Y9)))=TRUE,$AO$9,IF(($Y$7-$X$7=Y9-X9),$AO$8,IF(OR(EXACT($X$7&gt;$Y$7,X9&gt;Y9)*EXACT($X$7=$Y$7,X9=Y9)*EXACT($X$7&lt;$Y$7,X9&lt;Y9)),$AO$7,0)))</f>
        <v>0</v>
      </c>
      <c r="AA9" s="17" t="s">
        <v>19</v>
      </c>
      <c r="AB9" s="18" t="s">
        <v>19</v>
      </c>
      <c r="AC9" s="19">
        <f t="shared" ref="AC9:AC27" si="20">IF(OR(EXACT($AA$7,AA9)*(EXACT($AB$7,AB9)))=TRUE,$AO$9,IF(($AB$7-$AA$7=AB9-AA9),$AO$8,IF(OR(EXACT($AA$7&gt;$AB$7,AA9&gt;AB9)*EXACT($AA$7=$AB$7,AA9=AB9)*EXACT($AA$7&lt;$AB$7,AA9&lt;AB9)),$AO$7,0)))</f>
        <v>0</v>
      </c>
      <c r="AD9" s="28"/>
      <c r="AE9" s="26"/>
      <c r="AF9" s="19"/>
      <c r="AG9" s="21">
        <f t="shared" ref="AG9:AG26" si="21">E9+H9+K9+N9+Q9+T9+W9+Z9+AC9+AF9</f>
        <v>9</v>
      </c>
      <c r="AH9" s="22">
        <f>'5.Spieltag'!AJ9</f>
        <v>33</v>
      </c>
      <c r="AI9" s="23">
        <f>'5.Spieltag'!AK9</f>
        <v>20</v>
      </c>
      <c r="AJ9" s="24">
        <f t="shared" ref="AJ9:AJ26" si="22">AG9+AH9</f>
        <v>42</v>
      </c>
      <c r="AK9" s="25">
        <f t="shared" si="11"/>
        <v>20</v>
      </c>
      <c r="AL9" s="37" t="s">
        <v>23</v>
      </c>
      <c r="AM9" s="34"/>
      <c r="AN9" s="43"/>
      <c r="AO9" s="44" t="s">
        <v>20</v>
      </c>
    </row>
    <row r="10" spans="1:42" ht="24.9" customHeight="1" thickBot="1">
      <c r="A10" s="29">
        <f t="shared" si="12"/>
        <v>12</v>
      </c>
      <c r="B10" s="21" t="s">
        <v>95</v>
      </c>
      <c r="C10" s="17" t="s">
        <v>19</v>
      </c>
      <c r="D10" s="18" t="s">
        <v>74</v>
      </c>
      <c r="E10" s="85">
        <f t="shared" si="13"/>
        <v>0</v>
      </c>
      <c r="F10" s="17" t="s">
        <v>74</v>
      </c>
      <c r="G10" s="18" t="s">
        <v>2</v>
      </c>
      <c r="H10" s="19" t="str">
        <f t="shared" si="14"/>
        <v>3</v>
      </c>
      <c r="I10" s="17" t="s">
        <v>19</v>
      </c>
      <c r="J10" s="18" t="s">
        <v>74</v>
      </c>
      <c r="K10" s="19" t="str">
        <f t="shared" si="15"/>
        <v>2</v>
      </c>
      <c r="L10" s="17" t="s">
        <v>76</v>
      </c>
      <c r="M10" s="18" t="s">
        <v>2</v>
      </c>
      <c r="N10" s="66" t="str">
        <f t="shared" si="16"/>
        <v>2</v>
      </c>
      <c r="O10" s="17" t="s">
        <v>2</v>
      </c>
      <c r="P10" s="18" t="s">
        <v>74</v>
      </c>
      <c r="Q10" s="19">
        <f t="shared" si="17"/>
        <v>0</v>
      </c>
      <c r="R10" s="17" t="s">
        <v>19</v>
      </c>
      <c r="S10" s="18" t="s">
        <v>19</v>
      </c>
      <c r="T10" s="19">
        <f t="shared" si="18"/>
        <v>0</v>
      </c>
      <c r="U10" s="17" t="s">
        <v>74</v>
      </c>
      <c r="V10" s="18" t="s">
        <v>2</v>
      </c>
      <c r="W10" s="66" t="str">
        <f t="shared" si="6"/>
        <v>3</v>
      </c>
      <c r="X10" s="17" t="s">
        <v>74</v>
      </c>
      <c r="Y10" s="18" t="s">
        <v>19</v>
      </c>
      <c r="Z10" s="19">
        <f t="shared" si="19"/>
        <v>0</v>
      </c>
      <c r="AA10" s="17" t="s">
        <v>19</v>
      </c>
      <c r="AB10" s="18" t="s">
        <v>74</v>
      </c>
      <c r="AC10" s="19">
        <f t="shared" si="20"/>
        <v>0</v>
      </c>
      <c r="AD10" s="28"/>
      <c r="AE10" s="26"/>
      <c r="AF10" s="19"/>
      <c r="AG10" s="21">
        <f t="shared" si="21"/>
        <v>10</v>
      </c>
      <c r="AH10" s="22">
        <f>'5.Spieltag'!AJ10</f>
        <v>51</v>
      </c>
      <c r="AI10" s="23">
        <f>'5.Spieltag'!AK10</f>
        <v>9</v>
      </c>
      <c r="AJ10" s="24">
        <f t="shared" si="22"/>
        <v>61</v>
      </c>
      <c r="AK10" s="25">
        <f t="shared" si="11"/>
        <v>12</v>
      </c>
      <c r="AL10" s="80"/>
      <c r="AM10" s="81"/>
      <c r="AN10" s="81"/>
      <c r="AO10" s="82"/>
    </row>
    <row r="11" spans="1:42" ht="24.9" customHeight="1" thickBot="1">
      <c r="A11" s="29">
        <f t="shared" si="12"/>
        <v>3</v>
      </c>
      <c r="B11" s="21" t="s">
        <v>98</v>
      </c>
      <c r="C11" s="17" t="s">
        <v>19</v>
      </c>
      <c r="D11" s="18" t="s">
        <v>19</v>
      </c>
      <c r="E11" s="85">
        <f t="shared" si="13"/>
        <v>12</v>
      </c>
      <c r="F11" s="17" t="s">
        <v>74</v>
      </c>
      <c r="G11" s="18" t="s">
        <v>2</v>
      </c>
      <c r="H11" s="19" t="str">
        <f t="shared" si="14"/>
        <v>3</v>
      </c>
      <c r="I11" s="17" t="s">
        <v>19</v>
      </c>
      <c r="J11" s="18" t="s">
        <v>74</v>
      </c>
      <c r="K11" s="19" t="str">
        <f t="shared" si="15"/>
        <v>2</v>
      </c>
      <c r="L11" s="17" t="s">
        <v>74</v>
      </c>
      <c r="M11" s="18" t="s">
        <v>77</v>
      </c>
      <c r="N11" s="66" t="str">
        <f t="shared" si="16"/>
        <v>2</v>
      </c>
      <c r="O11" s="17" t="s">
        <v>2</v>
      </c>
      <c r="P11" s="18" t="s">
        <v>19</v>
      </c>
      <c r="Q11" s="19">
        <f t="shared" si="17"/>
        <v>0</v>
      </c>
      <c r="R11" s="17" t="s">
        <v>2</v>
      </c>
      <c r="S11" s="18" t="s">
        <v>2</v>
      </c>
      <c r="T11" s="19">
        <f t="shared" si="18"/>
        <v>0</v>
      </c>
      <c r="U11" s="17" t="s">
        <v>74</v>
      </c>
      <c r="V11" s="18" t="s">
        <v>2</v>
      </c>
      <c r="W11" s="66" t="str">
        <f t="shared" si="6"/>
        <v>3</v>
      </c>
      <c r="X11" s="17" t="s">
        <v>19</v>
      </c>
      <c r="Y11" s="18" t="s">
        <v>19</v>
      </c>
      <c r="Z11" s="19" t="str">
        <f t="shared" si="19"/>
        <v>3</v>
      </c>
      <c r="AA11" s="17" t="s">
        <v>2</v>
      </c>
      <c r="AB11" s="18" t="s">
        <v>74</v>
      </c>
      <c r="AC11" s="19">
        <f t="shared" si="20"/>
        <v>0</v>
      </c>
      <c r="AD11" s="28"/>
      <c r="AE11" s="26"/>
      <c r="AF11" s="19"/>
      <c r="AG11" s="21">
        <f t="shared" si="21"/>
        <v>25</v>
      </c>
      <c r="AH11" s="22">
        <f>'5.Spieltag'!AJ11</f>
        <v>51</v>
      </c>
      <c r="AI11" s="23">
        <f>'5.Spieltag'!AK11</f>
        <v>9</v>
      </c>
      <c r="AJ11" s="24">
        <f t="shared" si="22"/>
        <v>76</v>
      </c>
      <c r="AK11" s="25">
        <f t="shared" si="11"/>
        <v>3</v>
      </c>
      <c r="AL11" s="1"/>
      <c r="AP11" s="67"/>
    </row>
    <row r="12" spans="1:42" ht="24.9" customHeight="1" thickBot="1">
      <c r="A12" s="29">
        <f t="shared" si="12"/>
        <v>1</v>
      </c>
      <c r="B12" s="21" t="s">
        <v>88</v>
      </c>
      <c r="C12" s="17" t="s">
        <v>19</v>
      </c>
      <c r="D12" s="18" t="s">
        <v>74</v>
      </c>
      <c r="E12" s="66">
        <f>IF(OR(EXACT($C$7,C12)*(EXACT($D$7,D12)))=TRUE,$AO$9,IF(($D$7-$C$7=D12-C12),$AO$8,IF(OR(EXACT($C$7&gt;$D$7,C12&gt;D12)*EXACT($C$7=$D$7,C12=D12)*EXACT($C$7&lt;$D$7,C12&lt;D12)),$AO$7,0)))*2</f>
        <v>0</v>
      </c>
      <c r="F12" s="17" t="s">
        <v>74</v>
      </c>
      <c r="G12" s="18" t="s">
        <v>2</v>
      </c>
      <c r="H12" s="19" t="str">
        <f t="shared" si="14"/>
        <v>3</v>
      </c>
      <c r="I12" s="17" t="s">
        <v>19</v>
      </c>
      <c r="J12" s="18" t="s">
        <v>74</v>
      </c>
      <c r="K12" s="19" t="str">
        <f t="shared" si="15"/>
        <v>2</v>
      </c>
      <c r="L12" s="17" t="s">
        <v>76</v>
      </c>
      <c r="M12" s="18" t="s">
        <v>20</v>
      </c>
      <c r="N12" s="85">
        <f>IF(OR(EXACT($L$7,L12)*(EXACT($M$7,M12)))=TRUE,$AO$9,IF(($M$7-$L$7=M12-L12),$AO$8,IF(OR(EXACT($L$7&gt;$M$7,L12&gt;M12)*EXACT($L$7=$M$7,L12=M12)*EXACT($L$7&lt;$M$7,L12&lt;M12)),$AO$7,0)))*2</f>
        <v>4</v>
      </c>
      <c r="O12" s="17" t="s">
        <v>2</v>
      </c>
      <c r="P12" s="18" t="s">
        <v>74</v>
      </c>
      <c r="Q12" s="19">
        <f t="shared" si="17"/>
        <v>0</v>
      </c>
      <c r="R12" s="17" t="s">
        <v>19</v>
      </c>
      <c r="S12" s="18" t="s">
        <v>19</v>
      </c>
      <c r="T12" s="19">
        <f t="shared" si="18"/>
        <v>0</v>
      </c>
      <c r="U12" s="17" t="s">
        <v>74</v>
      </c>
      <c r="V12" s="18" t="s">
        <v>19</v>
      </c>
      <c r="W12" s="66" t="str">
        <f t="shared" si="6"/>
        <v>2</v>
      </c>
      <c r="X12" s="17" t="s">
        <v>19</v>
      </c>
      <c r="Y12" s="18" t="s">
        <v>19</v>
      </c>
      <c r="Z12" s="19" t="str">
        <f t="shared" si="19"/>
        <v>3</v>
      </c>
      <c r="AA12" s="17" t="s">
        <v>19</v>
      </c>
      <c r="AB12" s="18" t="s">
        <v>74</v>
      </c>
      <c r="AC12" s="19">
        <f t="shared" si="20"/>
        <v>0</v>
      </c>
      <c r="AD12" s="28"/>
      <c r="AE12" s="26"/>
      <c r="AF12" s="19"/>
      <c r="AG12" s="21">
        <f t="shared" si="21"/>
        <v>14</v>
      </c>
      <c r="AH12" s="22">
        <f>'5.Spieltag'!AJ12</f>
        <v>78</v>
      </c>
      <c r="AI12" s="23">
        <f>'5.Spieltag'!AK12</f>
        <v>1</v>
      </c>
      <c r="AJ12" s="24">
        <f t="shared" si="22"/>
        <v>92</v>
      </c>
      <c r="AK12" s="25">
        <f t="shared" si="11"/>
        <v>1</v>
      </c>
      <c r="AL12" s="1"/>
    </row>
    <row r="13" spans="1:42" ht="24.9" customHeight="1" thickBot="1">
      <c r="A13" s="29">
        <f t="shared" si="12"/>
        <v>8</v>
      </c>
      <c r="B13" s="21" t="s">
        <v>75</v>
      </c>
      <c r="C13" s="17" t="s">
        <v>74</v>
      </c>
      <c r="D13" s="18" t="s">
        <v>76</v>
      </c>
      <c r="E13" s="85">
        <f t="shared" si="13"/>
        <v>0</v>
      </c>
      <c r="F13" s="17" t="s">
        <v>74</v>
      </c>
      <c r="G13" s="18" t="s">
        <v>19</v>
      </c>
      <c r="H13" s="19" t="str">
        <f t="shared" si="14"/>
        <v>2</v>
      </c>
      <c r="I13" s="17" t="s">
        <v>19</v>
      </c>
      <c r="J13" s="18" t="s">
        <v>74</v>
      </c>
      <c r="K13" s="19" t="str">
        <f t="shared" si="15"/>
        <v>2</v>
      </c>
      <c r="L13" s="17" t="s">
        <v>74</v>
      </c>
      <c r="M13" s="18" t="s">
        <v>99</v>
      </c>
      <c r="N13" s="66" t="str">
        <f t="shared" si="16"/>
        <v>2</v>
      </c>
      <c r="O13" s="17" t="s">
        <v>19</v>
      </c>
      <c r="P13" s="18" t="s">
        <v>74</v>
      </c>
      <c r="Q13" s="19">
        <f t="shared" si="17"/>
        <v>0</v>
      </c>
      <c r="R13" s="17" t="s">
        <v>74</v>
      </c>
      <c r="S13" s="18" t="s">
        <v>74</v>
      </c>
      <c r="T13" s="19">
        <f t="shared" si="18"/>
        <v>0</v>
      </c>
      <c r="U13" s="17" t="s">
        <v>74</v>
      </c>
      <c r="V13" s="18" t="s">
        <v>74</v>
      </c>
      <c r="W13" s="66">
        <f t="shared" si="6"/>
        <v>0</v>
      </c>
      <c r="X13" s="17" t="s">
        <v>19</v>
      </c>
      <c r="Y13" s="18" t="s">
        <v>19</v>
      </c>
      <c r="Z13" s="19" t="str">
        <f t="shared" si="19"/>
        <v>3</v>
      </c>
      <c r="AA13" s="17" t="s">
        <v>2</v>
      </c>
      <c r="AB13" s="18" t="s">
        <v>74</v>
      </c>
      <c r="AC13" s="19">
        <f t="shared" si="20"/>
        <v>0</v>
      </c>
      <c r="AD13" s="27"/>
      <c r="AE13" s="26"/>
      <c r="AF13" s="19"/>
      <c r="AG13" s="21">
        <f t="shared" si="21"/>
        <v>9</v>
      </c>
      <c r="AH13" s="22">
        <f>'5.Spieltag'!AJ13</f>
        <v>59</v>
      </c>
      <c r="AI13" s="23">
        <f>'5.Spieltag'!AK13</f>
        <v>4</v>
      </c>
      <c r="AJ13" s="24">
        <f t="shared" si="22"/>
        <v>68</v>
      </c>
      <c r="AK13" s="25">
        <f t="shared" si="11"/>
        <v>8</v>
      </c>
      <c r="AL13" s="1"/>
    </row>
    <row r="14" spans="1:42" ht="24.9" customHeight="1" thickBot="1">
      <c r="A14" s="29">
        <f t="shared" si="12"/>
        <v>2</v>
      </c>
      <c r="B14" s="21" t="s">
        <v>93</v>
      </c>
      <c r="C14" s="17" t="s">
        <v>2</v>
      </c>
      <c r="D14" s="18" t="s">
        <v>19</v>
      </c>
      <c r="E14" s="85">
        <f t="shared" si="13"/>
        <v>0</v>
      </c>
      <c r="F14" s="17" t="s">
        <v>74</v>
      </c>
      <c r="G14" s="18" t="s">
        <v>2</v>
      </c>
      <c r="H14" s="19" t="str">
        <f t="shared" si="14"/>
        <v>3</v>
      </c>
      <c r="I14" s="17" t="s">
        <v>19</v>
      </c>
      <c r="J14" s="18" t="s">
        <v>74</v>
      </c>
      <c r="K14" s="19" t="str">
        <f t="shared" si="15"/>
        <v>2</v>
      </c>
      <c r="L14" s="17" t="s">
        <v>76</v>
      </c>
      <c r="M14" s="18" t="s">
        <v>20</v>
      </c>
      <c r="N14" s="66" t="str">
        <f t="shared" si="16"/>
        <v>2</v>
      </c>
      <c r="O14" s="17" t="s">
        <v>2</v>
      </c>
      <c r="P14" s="18" t="s">
        <v>74</v>
      </c>
      <c r="Q14" s="19">
        <f t="shared" si="17"/>
        <v>0</v>
      </c>
      <c r="R14" s="17" t="s">
        <v>19</v>
      </c>
      <c r="S14" s="18" t="s">
        <v>19</v>
      </c>
      <c r="T14" s="19">
        <f t="shared" si="18"/>
        <v>0</v>
      </c>
      <c r="U14" s="17" t="s">
        <v>74</v>
      </c>
      <c r="V14" s="18" t="s">
        <v>76</v>
      </c>
      <c r="W14" s="66">
        <f t="shared" si="6"/>
        <v>0</v>
      </c>
      <c r="X14" s="17" t="s">
        <v>74</v>
      </c>
      <c r="Y14" s="18" t="s">
        <v>19</v>
      </c>
      <c r="Z14" s="19">
        <f t="shared" si="19"/>
        <v>0</v>
      </c>
      <c r="AA14" s="17" t="s">
        <v>19</v>
      </c>
      <c r="AB14" s="18" t="s">
        <v>74</v>
      </c>
      <c r="AC14" s="19">
        <f t="shared" si="20"/>
        <v>0</v>
      </c>
      <c r="AD14" s="28"/>
      <c r="AE14" s="26"/>
      <c r="AF14" s="19"/>
      <c r="AG14" s="21">
        <f t="shared" si="21"/>
        <v>7</v>
      </c>
      <c r="AH14" s="22">
        <f>'5.Spieltag'!AJ14</f>
        <v>74</v>
      </c>
      <c r="AI14" s="23">
        <f>'5.Spieltag'!AK14</f>
        <v>2</v>
      </c>
      <c r="AJ14" s="24">
        <f t="shared" si="22"/>
        <v>81</v>
      </c>
      <c r="AK14" s="25">
        <f t="shared" si="11"/>
        <v>2</v>
      </c>
      <c r="AL14" s="1"/>
    </row>
    <row r="15" spans="1:42" ht="24.9" customHeight="1" thickBot="1">
      <c r="A15" s="29">
        <f t="shared" si="12"/>
        <v>3</v>
      </c>
      <c r="B15" s="21" t="s">
        <v>81</v>
      </c>
      <c r="C15" s="17" t="s">
        <v>2</v>
      </c>
      <c r="D15" s="18" t="s">
        <v>74</v>
      </c>
      <c r="E15" s="85">
        <f t="shared" si="13"/>
        <v>0</v>
      </c>
      <c r="F15" s="17" t="s">
        <v>76</v>
      </c>
      <c r="G15" s="18" t="s">
        <v>2</v>
      </c>
      <c r="H15" s="19" t="str">
        <f t="shared" si="14"/>
        <v>2</v>
      </c>
      <c r="I15" s="17" t="s">
        <v>19</v>
      </c>
      <c r="J15" s="18" t="s">
        <v>76</v>
      </c>
      <c r="K15" s="19" t="str">
        <f t="shared" si="15"/>
        <v>3</v>
      </c>
      <c r="L15" s="17" t="s">
        <v>76</v>
      </c>
      <c r="M15" s="18" t="s">
        <v>2</v>
      </c>
      <c r="N15" s="66" t="str">
        <f t="shared" si="16"/>
        <v>2</v>
      </c>
      <c r="O15" s="17" t="s">
        <v>19</v>
      </c>
      <c r="P15" s="18" t="s">
        <v>76</v>
      </c>
      <c r="Q15" s="19">
        <f t="shared" si="17"/>
        <v>0</v>
      </c>
      <c r="R15" s="17" t="s">
        <v>76</v>
      </c>
      <c r="S15" s="18" t="s">
        <v>19</v>
      </c>
      <c r="T15" s="19">
        <f t="shared" si="18"/>
        <v>0</v>
      </c>
      <c r="U15" s="17" t="s">
        <v>74</v>
      </c>
      <c r="V15" s="18" t="s">
        <v>74</v>
      </c>
      <c r="W15" s="66">
        <f t="shared" si="6"/>
        <v>0</v>
      </c>
      <c r="X15" s="17" t="s">
        <v>74</v>
      </c>
      <c r="Y15" s="18" t="s">
        <v>19</v>
      </c>
      <c r="Z15" s="19">
        <f t="shared" si="19"/>
        <v>0</v>
      </c>
      <c r="AA15" s="17" t="s">
        <v>19</v>
      </c>
      <c r="AB15" s="18" t="s">
        <v>76</v>
      </c>
      <c r="AC15" s="19">
        <f t="shared" si="20"/>
        <v>0</v>
      </c>
      <c r="AD15" s="28"/>
      <c r="AE15" s="26"/>
      <c r="AF15" s="19"/>
      <c r="AG15" s="21">
        <f t="shared" si="21"/>
        <v>7</v>
      </c>
      <c r="AH15" s="22">
        <f>'5.Spieltag'!AJ15</f>
        <v>69</v>
      </c>
      <c r="AI15" s="23">
        <f>'5.Spieltag'!AK15</f>
        <v>3</v>
      </c>
      <c r="AJ15" s="24">
        <f t="shared" si="22"/>
        <v>76</v>
      </c>
      <c r="AK15" s="25">
        <f t="shared" si="11"/>
        <v>3</v>
      </c>
      <c r="AL15" s="1"/>
    </row>
    <row r="16" spans="1:42" ht="24.9" customHeight="1" thickBot="1">
      <c r="A16" s="29">
        <f t="shared" si="12"/>
        <v>13</v>
      </c>
      <c r="B16" s="21" t="s">
        <v>87</v>
      </c>
      <c r="C16" s="17" t="s">
        <v>19</v>
      </c>
      <c r="D16" s="18" t="s">
        <v>74</v>
      </c>
      <c r="E16" s="85">
        <f t="shared" si="13"/>
        <v>0</v>
      </c>
      <c r="F16" s="17" t="s">
        <v>76</v>
      </c>
      <c r="G16" s="18" t="s">
        <v>2</v>
      </c>
      <c r="H16" s="19" t="str">
        <f t="shared" si="14"/>
        <v>2</v>
      </c>
      <c r="I16" s="17" t="s">
        <v>19</v>
      </c>
      <c r="J16" s="18" t="s">
        <v>76</v>
      </c>
      <c r="K16" s="19" t="str">
        <f t="shared" si="15"/>
        <v>3</v>
      </c>
      <c r="L16" s="17" t="s">
        <v>76</v>
      </c>
      <c r="M16" s="18" t="s">
        <v>20</v>
      </c>
      <c r="N16" s="66" t="str">
        <f t="shared" si="16"/>
        <v>2</v>
      </c>
      <c r="O16" s="17" t="s">
        <v>2</v>
      </c>
      <c r="P16" s="18" t="s">
        <v>74</v>
      </c>
      <c r="Q16" s="19">
        <f t="shared" si="17"/>
        <v>0</v>
      </c>
      <c r="R16" s="17"/>
      <c r="S16" s="18"/>
      <c r="T16" s="19"/>
      <c r="U16" s="17" t="s">
        <v>74</v>
      </c>
      <c r="V16" s="18" t="s">
        <v>19</v>
      </c>
      <c r="W16" s="66" t="str">
        <f t="shared" si="6"/>
        <v>2</v>
      </c>
      <c r="X16" s="17" t="s">
        <v>19</v>
      </c>
      <c r="Y16" s="18" t="s">
        <v>74</v>
      </c>
      <c r="Z16" s="19">
        <f t="shared" si="19"/>
        <v>0</v>
      </c>
      <c r="AA16" s="17" t="s">
        <v>19</v>
      </c>
      <c r="AB16" s="18" t="s">
        <v>76</v>
      </c>
      <c r="AC16" s="19">
        <f t="shared" si="20"/>
        <v>0</v>
      </c>
      <c r="AD16" s="28"/>
      <c r="AE16" s="26"/>
      <c r="AF16" s="19"/>
      <c r="AG16" s="21">
        <f t="shared" si="21"/>
        <v>9</v>
      </c>
      <c r="AH16" s="22">
        <f>'5.Spieltag'!AJ16</f>
        <v>45</v>
      </c>
      <c r="AI16" s="23">
        <f>'5.Spieltag'!AK16</f>
        <v>14</v>
      </c>
      <c r="AJ16" s="24">
        <f t="shared" si="22"/>
        <v>54</v>
      </c>
      <c r="AK16" s="25">
        <f t="shared" si="11"/>
        <v>13</v>
      </c>
      <c r="AL16" s="1"/>
    </row>
    <row r="17" spans="1:38" ht="24.9" customHeight="1" thickBot="1">
      <c r="A17" s="29">
        <f t="shared" si="12"/>
        <v>15</v>
      </c>
      <c r="B17" s="21" t="s">
        <v>80</v>
      </c>
      <c r="C17" s="17" t="s">
        <v>74</v>
      </c>
      <c r="D17" s="18" t="s">
        <v>76</v>
      </c>
      <c r="E17" s="85">
        <f t="shared" si="13"/>
        <v>0</v>
      </c>
      <c r="F17" s="17" t="s">
        <v>19</v>
      </c>
      <c r="G17" s="18" t="s">
        <v>77</v>
      </c>
      <c r="H17" s="19" t="str">
        <f t="shared" si="14"/>
        <v>3</v>
      </c>
      <c r="I17" s="17" t="s">
        <v>74</v>
      </c>
      <c r="J17" s="18" t="s">
        <v>76</v>
      </c>
      <c r="K17" s="19" t="str">
        <f t="shared" si="15"/>
        <v>2</v>
      </c>
      <c r="L17" s="17" t="s">
        <v>74</v>
      </c>
      <c r="M17" s="18" t="s">
        <v>99</v>
      </c>
      <c r="N17" s="66" t="str">
        <f t="shared" si="16"/>
        <v>2</v>
      </c>
      <c r="O17" s="17" t="s">
        <v>19</v>
      </c>
      <c r="P17" s="18" t="s">
        <v>76</v>
      </c>
      <c r="Q17" s="19">
        <f t="shared" si="17"/>
        <v>0</v>
      </c>
      <c r="R17" s="17" t="s">
        <v>2</v>
      </c>
      <c r="S17" s="18" t="s">
        <v>74</v>
      </c>
      <c r="T17" s="19" t="str">
        <f t="shared" si="18"/>
        <v>2</v>
      </c>
      <c r="U17" s="17" t="s">
        <v>74</v>
      </c>
      <c r="V17" s="18" t="s">
        <v>19</v>
      </c>
      <c r="W17" s="66" t="str">
        <f t="shared" si="6"/>
        <v>2</v>
      </c>
      <c r="X17" s="17" t="s">
        <v>74</v>
      </c>
      <c r="Y17" s="18" t="s">
        <v>74</v>
      </c>
      <c r="Z17" s="19" t="str">
        <f t="shared" si="19"/>
        <v>5</v>
      </c>
      <c r="AA17" s="17" t="s">
        <v>19</v>
      </c>
      <c r="AB17" s="18" t="s">
        <v>19</v>
      </c>
      <c r="AC17" s="19">
        <f t="shared" si="20"/>
        <v>0</v>
      </c>
      <c r="AD17" s="28"/>
      <c r="AE17" s="26"/>
      <c r="AF17" s="19"/>
      <c r="AG17" s="21">
        <f t="shared" si="21"/>
        <v>16</v>
      </c>
      <c r="AH17" s="22">
        <f>'5.Spieltag'!AJ17</f>
        <v>37</v>
      </c>
      <c r="AI17" s="23">
        <f>'5.Spieltag'!AK17</f>
        <v>19</v>
      </c>
      <c r="AJ17" s="24">
        <f t="shared" si="22"/>
        <v>53</v>
      </c>
      <c r="AK17" s="25">
        <f t="shared" si="11"/>
        <v>15</v>
      </c>
      <c r="AL17" s="1"/>
    </row>
    <row r="18" spans="1:38" ht="24.9" customHeight="1" thickBot="1">
      <c r="A18" s="29">
        <f t="shared" si="12"/>
        <v>17</v>
      </c>
      <c r="B18" s="21" t="s">
        <v>84</v>
      </c>
      <c r="C18" s="17" t="s">
        <v>2</v>
      </c>
      <c r="D18" s="18" t="s">
        <v>74</v>
      </c>
      <c r="E18" s="85">
        <f t="shared" si="13"/>
        <v>0</v>
      </c>
      <c r="F18" s="17" t="s">
        <v>76</v>
      </c>
      <c r="G18" s="18" t="s">
        <v>2</v>
      </c>
      <c r="H18" s="19" t="str">
        <f t="shared" si="14"/>
        <v>2</v>
      </c>
      <c r="I18" s="17" t="s">
        <v>74</v>
      </c>
      <c r="J18" s="18" t="s">
        <v>76</v>
      </c>
      <c r="K18" s="19" t="str">
        <f t="shared" si="15"/>
        <v>2</v>
      </c>
      <c r="L18" s="17" t="s">
        <v>74</v>
      </c>
      <c r="M18" s="18" t="s">
        <v>20</v>
      </c>
      <c r="N18" s="66" t="str">
        <f t="shared" si="16"/>
        <v>2</v>
      </c>
      <c r="O18" s="17" t="s">
        <v>19</v>
      </c>
      <c r="P18" s="18" t="s">
        <v>74</v>
      </c>
      <c r="Q18" s="19">
        <f t="shared" si="17"/>
        <v>0</v>
      </c>
      <c r="R18" s="17" t="s">
        <v>74</v>
      </c>
      <c r="S18" s="18" t="s">
        <v>19</v>
      </c>
      <c r="T18" s="19">
        <f t="shared" si="18"/>
        <v>0</v>
      </c>
      <c r="U18" s="17" t="s">
        <v>74</v>
      </c>
      <c r="V18" s="18" t="s">
        <v>19</v>
      </c>
      <c r="W18" s="66" t="str">
        <f t="shared" si="6"/>
        <v>2</v>
      </c>
      <c r="X18" s="17" t="s">
        <v>74</v>
      </c>
      <c r="Y18" s="18" t="s">
        <v>19</v>
      </c>
      <c r="Z18" s="19">
        <f t="shared" si="19"/>
        <v>0</v>
      </c>
      <c r="AA18" s="17" t="s">
        <v>19</v>
      </c>
      <c r="AB18" s="18" t="s">
        <v>76</v>
      </c>
      <c r="AC18" s="19">
        <f t="shared" si="20"/>
        <v>0</v>
      </c>
      <c r="AD18" s="28"/>
      <c r="AE18" s="26"/>
      <c r="AF18" s="19"/>
      <c r="AG18" s="21">
        <f t="shared" si="21"/>
        <v>8</v>
      </c>
      <c r="AH18" s="22">
        <f>'5.Spieltag'!AJ18</f>
        <v>44</v>
      </c>
      <c r="AI18" s="23">
        <f>'5.Spieltag'!AK18</f>
        <v>15</v>
      </c>
      <c r="AJ18" s="24">
        <f t="shared" si="22"/>
        <v>52</v>
      </c>
      <c r="AK18" s="25">
        <f t="shared" si="11"/>
        <v>17</v>
      </c>
      <c r="AL18" s="1"/>
    </row>
    <row r="19" spans="1:38" ht="24.9" customHeight="1" thickBot="1">
      <c r="A19" s="29">
        <f t="shared" si="12"/>
        <v>18</v>
      </c>
      <c r="B19" s="21" t="s">
        <v>89</v>
      </c>
      <c r="C19" s="17" t="s">
        <v>2</v>
      </c>
      <c r="D19" s="18" t="s">
        <v>74</v>
      </c>
      <c r="E19" s="85">
        <f t="shared" si="13"/>
        <v>0</v>
      </c>
      <c r="F19" s="17" t="s">
        <v>76</v>
      </c>
      <c r="G19" s="18" t="s">
        <v>74</v>
      </c>
      <c r="H19" s="19" t="str">
        <f t="shared" si="14"/>
        <v>2</v>
      </c>
      <c r="I19" s="17" t="s">
        <v>19</v>
      </c>
      <c r="J19" s="18" t="s">
        <v>74</v>
      </c>
      <c r="K19" s="19" t="str">
        <f t="shared" si="15"/>
        <v>2</v>
      </c>
      <c r="L19" s="17" t="s">
        <v>76</v>
      </c>
      <c r="M19" s="18" t="s">
        <v>101</v>
      </c>
      <c r="N19" s="66" t="str">
        <f t="shared" si="16"/>
        <v>2</v>
      </c>
      <c r="O19" s="17" t="s">
        <v>2</v>
      </c>
      <c r="P19" s="18" t="s">
        <v>74</v>
      </c>
      <c r="Q19" s="19">
        <f t="shared" si="17"/>
        <v>0</v>
      </c>
      <c r="R19" s="17" t="s">
        <v>74</v>
      </c>
      <c r="S19" s="18" t="s">
        <v>19</v>
      </c>
      <c r="T19" s="19">
        <f t="shared" si="18"/>
        <v>0</v>
      </c>
      <c r="U19" s="17" t="s">
        <v>76</v>
      </c>
      <c r="V19" s="18" t="s">
        <v>74</v>
      </c>
      <c r="W19" s="66" t="str">
        <f t="shared" si="6"/>
        <v>2</v>
      </c>
      <c r="X19" s="17" t="s">
        <v>19</v>
      </c>
      <c r="Y19" s="18" t="s">
        <v>74</v>
      </c>
      <c r="Z19" s="19">
        <f t="shared" si="19"/>
        <v>0</v>
      </c>
      <c r="AA19" s="17" t="s">
        <v>74</v>
      </c>
      <c r="AB19" s="18" t="s">
        <v>74</v>
      </c>
      <c r="AC19" s="19">
        <f t="shared" si="20"/>
        <v>0</v>
      </c>
      <c r="AD19" s="28"/>
      <c r="AE19" s="26"/>
      <c r="AF19" s="19"/>
      <c r="AG19" s="21">
        <f t="shared" si="21"/>
        <v>8</v>
      </c>
      <c r="AH19" s="22">
        <f>'5.Spieltag'!AJ19</f>
        <v>43</v>
      </c>
      <c r="AI19" s="23">
        <f>'5.Spieltag'!AK19</f>
        <v>16</v>
      </c>
      <c r="AJ19" s="24">
        <f t="shared" si="22"/>
        <v>51</v>
      </c>
      <c r="AK19" s="25">
        <f t="shared" si="11"/>
        <v>18</v>
      </c>
      <c r="AL19" s="1"/>
    </row>
    <row r="20" spans="1:38" ht="24.9" customHeight="1" thickBot="1">
      <c r="A20" s="29">
        <f t="shared" si="12"/>
        <v>11</v>
      </c>
      <c r="B20" s="21" t="s">
        <v>83</v>
      </c>
      <c r="C20" s="17" t="s">
        <v>2</v>
      </c>
      <c r="D20" s="18" t="s">
        <v>76</v>
      </c>
      <c r="E20" s="85">
        <f t="shared" si="13"/>
        <v>0</v>
      </c>
      <c r="F20" s="17" t="s">
        <v>76</v>
      </c>
      <c r="G20" s="18" t="s">
        <v>19</v>
      </c>
      <c r="H20" s="19" t="str">
        <f t="shared" si="14"/>
        <v>5</v>
      </c>
      <c r="I20" s="17" t="s">
        <v>76</v>
      </c>
      <c r="J20" s="18" t="s">
        <v>74</v>
      </c>
      <c r="K20" s="19">
        <f t="shared" si="15"/>
        <v>0</v>
      </c>
      <c r="L20" s="17" t="s">
        <v>76</v>
      </c>
      <c r="M20" s="18" t="s">
        <v>20</v>
      </c>
      <c r="N20" s="66" t="str">
        <f t="shared" si="16"/>
        <v>2</v>
      </c>
      <c r="O20" s="17" t="s">
        <v>19</v>
      </c>
      <c r="P20" s="18" t="s">
        <v>19</v>
      </c>
      <c r="Q20" s="19" t="str">
        <f t="shared" si="17"/>
        <v>3</v>
      </c>
      <c r="R20" s="17" t="s">
        <v>74</v>
      </c>
      <c r="S20" s="18" t="s">
        <v>19</v>
      </c>
      <c r="T20" s="19">
        <f t="shared" si="18"/>
        <v>0</v>
      </c>
      <c r="U20" s="17" t="s">
        <v>76</v>
      </c>
      <c r="V20" s="18" t="s">
        <v>74</v>
      </c>
      <c r="W20" s="66" t="str">
        <f t="shared" si="6"/>
        <v>2</v>
      </c>
      <c r="X20" s="17" t="s">
        <v>76</v>
      </c>
      <c r="Y20" s="18" t="s">
        <v>19</v>
      </c>
      <c r="Z20" s="19">
        <f t="shared" si="19"/>
        <v>0</v>
      </c>
      <c r="AA20" s="17" t="s">
        <v>74</v>
      </c>
      <c r="AB20" s="18" t="s">
        <v>74</v>
      </c>
      <c r="AC20" s="19">
        <f t="shared" si="20"/>
        <v>0</v>
      </c>
      <c r="AD20" s="28"/>
      <c r="AE20" s="26"/>
      <c r="AF20" s="19"/>
      <c r="AG20" s="21">
        <f t="shared" si="21"/>
        <v>12</v>
      </c>
      <c r="AH20" s="22">
        <f>'5.Spieltag'!AJ20</f>
        <v>51</v>
      </c>
      <c r="AI20" s="23">
        <f>'5.Spieltag'!AK20</f>
        <v>9</v>
      </c>
      <c r="AJ20" s="24">
        <f t="shared" si="22"/>
        <v>63</v>
      </c>
      <c r="AK20" s="25">
        <f t="shared" si="11"/>
        <v>11</v>
      </c>
      <c r="AL20" s="1"/>
    </row>
    <row r="21" spans="1:38" ht="24.9" customHeight="1" thickBot="1">
      <c r="A21" s="29">
        <f t="shared" si="12"/>
        <v>7</v>
      </c>
      <c r="B21" s="21" t="s">
        <v>86</v>
      </c>
      <c r="C21" s="17" t="s">
        <v>19</v>
      </c>
      <c r="D21" s="18" t="s">
        <v>74</v>
      </c>
      <c r="E21" s="85">
        <f t="shared" si="13"/>
        <v>0</v>
      </c>
      <c r="F21" s="17" t="s">
        <v>76</v>
      </c>
      <c r="G21" s="18" t="s">
        <v>19</v>
      </c>
      <c r="H21" s="19" t="str">
        <f t="shared" si="14"/>
        <v>5</v>
      </c>
      <c r="I21" s="17" t="s">
        <v>74</v>
      </c>
      <c r="J21" s="18" t="s">
        <v>74</v>
      </c>
      <c r="K21" s="19">
        <f t="shared" si="15"/>
        <v>0</v>
      </c>
      <c r="L21" s="17" t="s">
        <v>76</v>
      </c>
      <c r="M21" s="18" t="s">
        <v>19</v>
      </c>
      <c r="N21" s="66" t="str">
        <f t="shared" si="16"/>
        <v>2</v>
      </c>
      <c r="O21" s="17" t="s">
        <v>19</v>
      </c>
      <c r="P21" s="18" t="s">
        <v>74</v>
      </c>
      <c r="Q21" s="19">
        <f t="shared" si="17"/>
        <v>0</v>
      </c>
      <c r="R21" s="17" t="s">
        <v>74</v>
      </c>
      <c r="S21" s="18" t="s">
        <v>19</v>
      </c>
      <c r="T21" s="19">
        <f t="shared" si="18"/>
        <v>0</v>
      </c>
      <c r="U21" s="17" t="s">
        <v>74</v>
      </c>
      <c r="V21" s="18" t="s">
        <v>19</v>
      </c>
      <c r="W21" s="66" t="str">
        <f t="shared" si="6"/>
        <v>2</v>
      </c>
      <c r="X21" s="17" t="s">
        <v>74</v>
      </c>
      <c r="Y21" s="18" t="s">
        <v>74</v>
      </c>
      <c r="Z21" s="19" t="str">
        <f t="shared" si="19"/>
        <v>5</v>
      </c>
      <c r="AA21" s="17" t="s">
        <v>19</v>
      </c>
      <c r="AB21" s="18" t="s">
        <v>74</v>
      </c>
      <c r="AC21" s="19">
        <f t="shared" si="20"/>
        <v>0</v>
      </c>
      <c r="AD21" s="28"/>
      <c r="AE21" s="26"/>
      <c r="AF21" s="19"/>
      <c r="AG21" s="21">
        <f t="shared" si="21"/>
        <v>14</v>
      </c>
      <c r="AH21" s="22">
        <f>'5.Spieltag'!AJ21</f>
        <v>55</v>
      </c>
      <c r="AI21" s="23">
        <f>'5.Spieltag'!AK21</f>
        <v>6</v>
      </c>
      <c r="AJ21" s="24">
        <f t="shared" si="22"/>
        <v>69</v>
      </c>
      <c r="AK21" s="25">
        <f t="shared" si="11"/>
        <v>7</v>
      </c>
      <c r="AL21" s="1"/>
    </row>
    <row r="22" spans="1:38" ht="24.9" customHeight="1" thickBot="1">
      <c r="A22" s="29">
        <f t="shared" si="12"/>
        <v>8</v>
      </c>
      <c r="B22" s="21" t="s">
        <v>96</v>
      </c>
      <c r="C22" s="17" t="s">
        <v>19</v>
      </c>
      <c r="D22" s="18" t="s">
        <v>76</v>
      </c>
      <c r="E22" s="85">
        <f t="shared" si="13"/>
        <v>0</v>
      </c>
      <c r="F22" s="17" t="s">
        <v>76</v>
      </c>
      <c r="G22" s="18" t="s">
        <v>77</v>
      </c>
      <c r="H22" s="19" t="str">
        <f t="shared" si="14"/>
        <v>2</v>
      </c>
      <c r="I22" s="17" t="s">
        <v>19</v>
      </c>
      <c r="J22" s="18" t="s">
        <v>74</v>
      </c>
      <c r="K22" s="19" t="str">
        <f t="shared" si="15"/>
        <v>2</v>
      </c>
      <c r="L22" s="17" t="s">
        <v>76</v>
      </c>
      <c r="M22" s="18" t="s">
        <v>20</v>
      </c>
      <c r="N22" s="66" t="str">
        <f t="shared" si="16"/>
        <v>2</v>
      </c>
      <c r="O22" s="17" t="s">
        <v>19</v>
      </c>
      <c r="P22" s="18" t="s">
        <v>19</v>
      </c>
      <c r="Q22" s="19" t="str">
        <f t="shared" si="17"/>
        <v>3</v>
      </c>
      <c r="R22" s="17" t="s">
        <v>19</v>
      </c>
      <c r="S22" s="18" t="s">
        <v>19</v>
      </c>
      <c r="T22" s="19">
        <f t="shared" si="18"/>
        <v>0</v>
      </c>
      <c r="U22" s="17" t="s">
        <v>74</v>
      </c>
      <c r="V22" s="18" t="s">
        <v>2</v>
      </c>
      <c r="W22" s="66" t="str">
        <f t="shared" si="6"/>
        <v>3</v>
      </c>
      <c r="X22" s="17" t="s">
        <v>76</v>
      </c>
      <c r="Y22" s="18" t="s">
        <v>76</v>
      </c>
      <c r="Z22" s="19" t="str">
        <f t="shared" si="19"/>
        <v>3</v>
      </c>
      <c r="AA22" s="17" t="s">
        <v>19</v>
      </c>
      <c r="AB22" s="18" t="s">
        <v>74</v>
      </c>
      <c r="AC22" s="19">
        <f t="shared" si="20"/>
        <v>0</v>
      </c>
      <c r="AD22" s="28"/>
      <c r="AE22" s="26"/>
      <c r="AF22" s="19"/>
      <c r="AG22" s="21">
        <f t="shared" si="21"/>
        <v>15</v>
      </c>
      <c r="AH22" s="22">
        <f>'5.Spieltag'!AJ22</f>
        <v>53</v>
      </c>
      <c r="AI22" s="23">
        <f>'5.Spieltag'!AK22</f>
        <v>7</v>
      </c>
      <c r="AJ22" s="24">
        <f t="shared" si="22"/>
        <v>68</v>
      </c>
      <c r="AK22" s="25">
        <f t="shared" si="11"/>
        <v>8</v>
      </c>
      <c r="AL22" s="1"/>
    </row>
    <row r="23" spans="1:38" ht="24.9" customHeight="1" thickBot="1">
      <c r="A23" s="29">
        <f t="shared" si="12"/>
        <v>13</v>
      </c>
      <c r="B23" s="21" t="s">
        <v>94</v>
      </c>
      <c r="C23" s="17" t="s">
        <v>19</v>
      </c>
      <c r="D23" s="18" t="s">
        <v>74</v>
      </c>
      <c r="E23" s="85">
        <f t="shared" si="13"/>
        <v>0</v>
      </c>
      <c r="F23" s="17" t="s">
        <v>76</v>
      </c>
      <c r="G23" s="18" t="s">
        <v>77</v>
      </c>
      <c r="H23" s="19" t="str">
        <f t="shared" si="14"/>
        <v>2</v>
      </c>
      <c r="I23" s="17" t="s">
        <v>19</v>
      </c>
      <c r="J23" s="18" t="s">
        <v>19</v>
      </c>
      <c r="K23" s="19">
        <f t="shared" si="15"/>
        <v>0</v>
      </c>
      <c r="L23" s="17" t="s">
        <v>76</v>
      </c>
      <c r="M23" s="18" t="s">
        <v>2</v>
      </c>
      <c r="N23" s="66" t="str">
        <f t="shared" si="16"/>
        <v>2</v>
      </c>
      <c r="O23" s="17" t="s">
        <v>19</v>
      </c>
      <c r="P23" s="18" t="s">
        <v>76</v>
      </c>
      <c r="Q23" s="19">
        <f t="shared" si="17"/>
        <v>0</v>
      </c>
      <c r="R23" s="17" t="s">
        <v>2</v>
      </c>
      <c r="S23" s="18" t="s">
        <v>19</v>
      </c>
      <c r="T23" s="19" t="str">
        <f t="shared" si="18"/>
        <v>3</v>
      </c>
      <c r="U23" s="17" t="s">
        <v>74</v>
      </c>
      <c r="V23" s="18" t="s">
        <v>19</v>
      </c>
      <c r="W23" s="66" t="str">
        <f t="shared" si="6"/>
        <v>2</v>
      </c>
      <c r="X23" s="17" t="s">
        <v>74</v>
      </c>
      <c r="Y23" s="18" t="s">
        <v>74</v>
      </c>
      <c r="Z23" s="19" t="str">
        <f t="shared" si="19"/>
        <v>5</v>
      </c>
      <c r="AA23" s="17" t="s">
        <v>19</v>
      </c>
      <c r="AB23" s="18" t="s">
        <v>74</v>
      </c>
      <c r="AC23" s="19">
        <f t="shared" si="20"/>
        <v>0</v>
      </c>
      <c r="AD23" s="28"/>
      <c r="AE23" s="26"/>
      <c r="AF23" s="19"/>
      <c r="AG23" s="21">
        <f t="shared" si="21"/>
        <v>14</v>
      </c>
      <c r="AH23" s="22">
        <f>'5.Spieltag'!AJ23</f>
        <v>40</v>
      </c>
      <c r="AI23" s="23">
        <f>'5.Spieltag'!AK23</f>
        <v>18</v>
      </c>
      <c r="AJ23" s="24">
        <f t="shared" si="22"/>
        <v>54</v>
      </c>
      <c r="AK23" s="25">
        <f t="shared" si="11"/>
        <v>13</v>
      </c>
      <c r="AL23" s="1"/>
    </row>
    <row r="24" spans="1:38" ht="24.9" customHeight="1" thickBot="1">
      <c r="A24" s="29">
        <f t="shared" si="12"/>
        <v>19</v>
      </c>
      <c r="B24" s="21" t="s">
        <v>92</v>
      </c>
      <c r="C24" s="17"/>
      <c r="D24" s="18"/>
      <c r="E24" s="19"/>
      <c r="F24" s="17"/>
      <c r="G24" s="18"/>
      <c r="H24" s="19"/>
      <c r="I24" s="17"/>
      <c r="J24" s="18"/>
      <c r="K24" s="19"/>
      <c r="L24" s="17"/>
      <c r="M24" s="18"/>
      <c r="N24" s="66"/>
      <c r="O24" s="17"/>
      <c r="P24" s="18"/>
      <c r="Q24" s="19"/>
      <c r="R24" s="17"/>
      <c r="S24" s="18"/>
      <c r="T24" s="19"/>
      <c r="U24" s="17"/>
      <c r="V24" s="18"/>
      <c r="W24" s="66"/>
      <c r="X24" s="17"/>
      <c r="Y24" s="18"/>
      <c r="Z24" s="19"/>
      <c r="AA24" s="17"/>
      <c r="AB24" s="18"/>
      <c r="AC24" s="19"/>
      <c r="AD24" s="28"/>
      <c r="AE24" s="26"/>
      <c r="AF24" s="19"/>
      <c r="AG24" s="21">
        <f t="shared" si="21"/>
        <v>0</v>
      </c>
      <c r="AH24" s="22">
        <f>'5.Spieltag'!AJ24</f>
        <v>48</v>
      </c>
      <c r="AI24" s="23">
        <f>'5.Spieltag'!AK24</f>
        <v>12</v>
      </c>
      <c r="AJ24" s="24">
        <f t="shared" si="22"/>
        <v>48</v>
      </c>
      <c r="AK24" s="25">
        <f t="shared" si="11"/>
        <v>19</v>
      </c>
      <c r="AL24" s="1"/>
    </row>
    <row r="25" spans="1:38" ht="24.9" customHeight="1" thickBot="1">
      <c r="A25" s="29">
        <f t="shared" si="12"/>
        <v>10</v>
      </c>
      <c r="B25" s="21" t="s">
        <v>78</v>
      </c>
      <c r="C25" s="17" t="s">
        <v>19</v>
      </c>
      <c r="D25" s="18" t="s">
        <v>74</v>
      </c>
      <c r="E25" s="85">
        <f t="shared" si="13"/>
        <v>0</v>
      </c>
      <c r="F25" s="17" t="s">
        <v>76</v>
      </c>
      <c r="G25" s="18" t="s">
        <v>77</v>
      </c>
      <c r="H25" s="19" t="str">
        <f t="shared" si="14"/>
        <v>2</v>
      </c>
      <c r="I25" s="17" t="s">
        <v>74</v>
      </c>
      <c r="J25" s="18" t="s">
        <v>76</v>
      </c>
      <c r="K25" s="19" t="str">
        <f t="shared" si="15"/>
        <v>2</v>
      </c>
      <c r="L25" s="17" t="s">
        <v>76</v>
      </c>
      <c r="M25" s="18" t="s">
        <v>20</v>
      </c>
      <c r="N25" s="66" t="str">
        <f t="shared" si="16"/>
        <v>2</v>
      </c>
      <c r="O25" s="17" t="s">
        <v>74</v>
      </c>
      <c r="P25" s="18" t="s">
        <v>74</v>
      </c>
      <c r="Q25" s="19" t="str">
        <f t="shared" si="17"/>
        <v>5</v>
      </c>
      <c r="R25" s="17" t="s">
        <v>19</v>
      </c>
      <c r="S25" s="18" t="s">
        <v>19</v>
      </c>
      <c r="T25" s="19">
        <f t="shared" si="18"/>
        <v>0</v>
      </c>
      <c r="U25" s="17" t="s">
        <v>74</v>
      </c>
      <c r="V25" s="18" t="s">
        <v>76</v>
      </c>
      <c r="W25" s="66">
        <f t="shared" si="6"/>
        <v>0</v>
      </c>
      <c r="X25" s="17" t="s">
        <v>76</v>
      </c>
      <c r="Y25" s="18" t="s">
        <v>76</v>
      </c>
      <c r="Z25" s="19" t="str">
        <f t="shared" si="19"/>
        <v>3</v>
      </c>
      <c r="AA25" s="17" t="s">
        <v>19</v>
      </c>
      <c r="AB25" s="18" t="s">
        <v>74</v>
      </c>
      <c r="AC25" s="19">
        <f t="shared" si="20"/>
        <v>0</v>
      </c>
      <c r="AD25" s="28"/>
      <c r="AE25" s="26"/>
      <c r="AF25" s="19"/>
      <c r="AG25" s="21">
        <f t="shared" si="21"/>
        <v>14</v>
      </c>
      <c r="AH25" s="22">
        <f>'5.Spieltag'!AJ25</f>
        <v>53</v>
      </c>
      <c r="AI25" s="23">
        <f>'5.Spieltag'!AK25</f>
        <v>7</v>
      </c>
      <c r="AJ25" s="24">
        <f t="shared" si="22"/>
        <v>67</v>
      </c>
      <c r="AK25" s="25">
        <f t="shared" si="11"/>
        <v>10</v>
      </c>
      <c r="AL25" s="1"/>
    </row>
    <row r="26" spans="1:38" ht="28.2" customHeight="1" thickBot="1">
      <c r="A26" s="29">
        <f t="shared" si="12"/>
        <v>5</v>
      </c>
      <c r="B26" s="21" t="s">
        <v>82</v>
      </c>
      <c r="C26" s="17" t="s">
        <v>19</v>
      </c>
      <c r="D26" s="18" t="s">
        <v>76</v>
      </c>
      <c r="E26" s="85">
        <f t="shared" si="13"/>
        <v>0</v>
      </c>
      <c r="F26" s="17" t="s">
        <v>76</v>
      </c>
      <c r="G26" s="18" t="s">
        <v>19</v>
      </c>
      <c r="H26" s="19" t="str">
        <f t="shared" si="14"/>
        <v>5</v>
      </c>
      <c r="I26" s="17" t="s">
        <v>74</v>
      </c>
      <c r="J26" s="18" t="s">
        <v>76</v>
      </c>
      <c r="K26" s="19" t="str">
        <f t="shared" si="15"/>
        <v>2</v>
      </c>
      <c r="L26" s="17" t="s">
        <v>76</v>
      </c>
      <c r="M26" s="18" t="s">
        <v>2</v>
      </c>
      <c r="N26" s="66" t="str">
        <f t="shared" si="16"/>
        <v>2</v>
      </c>
      <c r="O26" s="17" t="s">
        <v>19</v>
      </c>
      <c r="P26" s="18" t="s">
        <v>76</v>
      </c>
      <c r="Q26" s="19">
        <f t="shared" si="17"/>
        <v>0</v>
      </c>
      <c r="R26" s="17" t="s">
        <v>74</v>
      </c>
      <c r="S26" s="18" t="s">
        <v>19</v>
      </c>
      <c r="T26" s="19">
        <f t="shared" si="18"/>
        <v>0</v>
      </c>
      <c r="U26" s="17" t="s">
        <v>74</v>
      </c>
      <c r="V26" s="18" t="s">
        <v>19</v>
      </c>
      <c r="W26" s="66" t="str">
        <f t="shared" si="6"/>
        <v>2</v>
      </c>
      <c r="X26" s="17" t="s">
        <v>74</v>
      </c>
      <c r="Y26" s="18" t="s">
        <v>74</v>
      </c>
      <c r="Z26" s="19" t="str">
        <f t="shared" si="19"/>
        <v>5</v>
      </c>
      <c r="AA26" s="17" t="s">
        <v>19</v>
      </c>
      <c r="AB26" s="18" t="s">
        <v>74</v>
      </c>
      <c r="AC26" s="19">
        <f t="shared" si="20"/>
        <v>0</v>
      </c>
      <c r="AD26" s="28"/>
      <c r="AE26" s="26"/>
      <c r="AF26" s="19"/>
      <c r="AG26" s="21">
        <f t="shared" si="21"/>
        <v>16</v>
      </c>
      <c r="AH26" s="22">
        <f>'5.Spieltag'!AJ26</f>
        <v>57</v>
      </c>
      <c r="AI26" s="23">
        <f>'5.Spieltag'!AK26</f>
        <v>5</v>
      </c>
      <c r="AJ26" s="24">
        <f t="shared" si="22"/>
        <v>73</v>
      </c>
      <c r="AK26" s="25">
        <f t="shared" si="11"/>
        <v>5</v>
      </c>
      <c r="AL26" s="1"/>
    </row>
    <row r="27" spans="1:38" ht="28.2" customHeight="1" thickBot="1">
      <c r="A27" s="29">
        <f t="shared" ref="A27" si="23">AK27</f>
        <v>15</v>
      </c>
      <c r="B27" s="21" t="s">
        <v>73</v>
      </c>
      <c r="C27" s="17" t="s">
        <v>19</v>
      </c>
      <c r="D27" s="18" t="s">
        <v>74</v>
      </c>
      <c r="E27" s="85">
        <f t="shared" si="13"/>
        <v>0</v>
      </c>
      <c r="F27" s="17" t="s">
        <v>74</v>
      </c>
      <c r="G27" s="18" t="s">
        <v>2</v>
      </c>
      <c r="H27" s="19" t="str">
        <f t="shared" si="14"/>
        <v>3</v>
      </c>
      <c r="I27" s="17" t="s">
        <v>19</v>
      </c>
      <c r="J27" s="18" t="s">
        <v>74</v>
      </c>
      <c r="K27" s="19" t="str">
        <f t="shared" si="15"/>
        <v>2</v>
      </c>
      <c r="L27" s="17" t="s">
        <v>74</v>
      </c>
      <c r="M27" s="18" t="s">
        <v>20</v>
      </c>
      <c r="N27" s="66" t="str">
        <f t="shared" si="16"/>
        <v>2</v>
      </c>
      <c r="O27" s="17" t="s">
        <v>19</v>
      </c>
      <c r="P27" s="18" t="s">
        <v>74</v>
      </c>
      <c r="Q27" s="19">
        <f t="shared" si="17"/>
        <v>0</v>
      </c>
      <c r="R27" s="17" t="s">
        <v>19</v>
      </c>
      <c r="S27" s="18" t="s">
        <v>19</v>
      </c>
      <c r="T27" s="19">
        <f t="shared" si="18"/>
        <v>0</v>
      </c>
      <c r="U27" s="17" t="s">
        <v>74</v>
      </c>
      <c r="V27" s="18" t="s">
        <v>74</v>
      </c>
      <c r="W27" s="66">
        <f t="shared" si="6"/>
        <v>0</v>
      </c>
      <c r="X27" s="17" t="s">
        <v>19</v>
      </c>
      <c r="Y27" s="18" t="s">
        <v>74</v>
      </c>
      <c r="Z27" s="19">
        <f t="shared" si="19"/>
        <v>0</v>
      </c>
      <c r="AA27" s="17" t="s">
        <v>74</v>
      </c>
      <c r="AB27" s="18" t="s">
        <v>74</v>
      </c>
      <c r="AC27" s="19">
        <f t="shared" si="20"/>
        <v>0</v>
      </c>
      <c r="AD27" s="28"/>
      <c r="AE27" s="26"/>
      <c r="AF27" s="19"/>
      <c r="AG27" s="21">
        <f t="shared" ref="AG27" si="24">E27+H27+K27+N27+Q27+T27+W27+Z27+AC27+AF27</f>
        <v>7</v>
      </c>
      <c r="AH27" s="22">
        <f>'5.Spieltag'!AJ27</f>
        <v>46</v>
      </c>
      <c r="AI27" s="23">
        <f>'5.Spieltag'!AK27</f>
        <v>13</v>
      </c>
      <c r="AJ27" s="24">
        <f t="shared" ref="AJ27" si="25">AG27+AH27</f>
        <v>53</v>
      </c>
      <c r="AK27" s="25">
        <f t="shared" si="11"/>
        <v>15</v>
      </c>
      <c r="AL27" s="1"/>
    </row>
    <row r="28" spans="1:38" ht="28.2" customHeight="1">
      <c r="AL28" s="1"/>
    </row>
    <row r="29" spans="1:38" ht="28.2" customHeight="1">
      <c r="AL29" s="1"/>
    </row>
    <row r="30" spans="1:38" ht="28.2" customHeight="1">
      <c r="AL30" s="1"/>
    </row>
  </sheetData>
  <sortState xmlns:xlrd2="http://schemas.microsoft.com/office/spreadsheetml/2017/richdata2" ref="A8:AK29">
    <sortCondition ref="B8:B29"/>
  </sortState>
  <phoneticPr fontId="0" type="noConversion"/>
  <conditionalFormatting sqref="R6 I6 O6 L4 C6 U6 U4 F4 I4 R4 AA4 L6 C4 F6 O4 X6 X4 AA6">
    <cfRule type="cellIs" dxfId="133" priority="11" operator="equal">
      <formula>"Schalke 04"</formula>
    </cfRule>
  </conditionalFormatting>
  <conditionalFormatting sqref="A27">
    <cfRule type="colorScale" priority="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8:B27">
    <cfRule type="expression" dxfId="132" priority="7">
      <formula>($AG8&gt;40)</formula>
    </cfRule>
  </conditionalFormatting>
  <conditionalFormatting sqref="A31:A1048576 A1:A3 A5:A26">
    <cfRule type="colorScale" priority="106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6:AL10">
    <cfRule type="top10" dxfId="131" priority="1069" rank="3"/>
  </conditionalFormatting>
  <conditionalFormatting sqref="AG1:AG1048576">
    <cfRule type="top10" dxfId="130" priority="1" rank="3"/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P30"/>
  <sheetViews>
    <sheetView topLeftCell="A13" workbookViewId="0">
      <selection activeCell="AG9" sqref="AG9"/>
    </sheetView>
  </sheetViews>
  <sheetFormatPr baseColWidth="10" defaultColWidth="11.44140625" defaultRowHeight="10.199999999999999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>
      <c r="AC1" s="69"/>
      <c r="AD1" s="68"/>
      <c r="AE1" s="69"/>
      <c r="AF1" s="69"/>
      <c r="AK1" s="32"/>
    </row>
    <row r="2" spans="1:42" ht="11.4">
      <c r="B2" s="16"/>
      <c r="AC2" s="70"/>
      <c r="AD2" s="68"/>
      <c r="AE2" s="70"/>
      <c r="AF2" s="70"/>
    </row>
    <row r="3" spans="1:42" ht="11.4">
      <c r="B3" s="16"/>
      <c r="AC3" s="69"/>
      <c r="AD3" s="68"/>
      <c r="AE3" s="69"/>
      <c r="AF3" s="69"/>
    </row>
    <row r="4" spans="1:42" ht="16.2" thickBot="1">
      <c r="A4" s="2" t="s">
        <v>28</v>
      </c>
      <c r="B4" s="16"/>
      <c r="C4" s="68" t="s">
        <v>14</v>
      </c>
      <c r="F4" s="68" t="s">
        <v>21</v>
      </c>
      <c r="I4" s="68" t="s">
        <v>56</v>
      </c>
      <c r="L4" s="68" t="s">
        <v>68</v>
      </c>
      <c r="O4" s="68" t="s">
        <v>70</v>
      </c>
      <c r="R4" s="68" t="s">
        <v>59</v>
      </c>
      <c r="U4" s="68" t="s">
        <v>15</v>
      </c>
      <c r="X4" s="68" t="s">
        <v>16</v>
      </c>
      <c r="AA4" s="68" t="s">
        <v>13</v>
      </c>
      <c r="AD4" s="67"/>
      <c r="AE4" s="71"/>
      <c r="AF4" s="71"/>
      <c r="AK4" s="45"/>
    </row>
    <row r="5" spans="1:42" ht="13.8" thickBot="1">
      <c r="B5" s="16"/>
      <c r="F5" s="1"/>
      <c r="I5" s="13"/>
      <c r="AD5" s="67"/>
      <c r="AE5" s="71"/>
      <c r="AF5" s="71"/>
      <c r="AG5" s="83" t="s">
        <v>22</v>
      </c>
      <c r="AH5" s="30"/>
      <c r="AI5" s="30"/>
      <c r="AJ5" s="31"/>
      <c r="AK5" s="45"/>
      <c r="AL5" s="1"/>
    </row>
    <row r="6" spans="1:42" ht="16.2" thickBot="1">
      <c r="C6" s="68" t="s">
        <v>69</v>
      </c>
      <c r="F6" s="68" t="s">
        <v>11</v>
      </c>
      <c r="I6" s="68" t="s">
        <v>67</v>
      </c>
      <c r="L6" s="68" t="s">
        <v>71</v>
      </c>
      <c r="O6" s="68" t="s">
        <v>57</v>
      </c>
      <c r="R6" s="68" t="s">
        <v>58</v>
      </c>
      <c r="U6" s="68" t="s">
        <v>12</v>
      </c>
      <c r="X6" s="68" t="s">
        <v>18</v>
      </c>
      <c r="AA6" s="68" t="s">
        <v>17</v>
      </c>
      <c r="AD6" s="67"/>
      <c r="AE6" s="67"/>
      <c r="AF6" s="67"/>
      <c r="AG6" s="84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>
      <c r="A7" s="8" t="s">
        <v>6</v>
      </c>
      <c r="B7" s="14" t="s">
        <v>7</v>
      </c>
      <c r="C7" s="76" t="s">
        <v>74</v>
      </c>
      <c r="D7" s="76" t="s">
        <v>74</v>
      </c>
      <c r="E7" s="77" t="s">
        <v>1</v>
      </c>
      <c r="F7" s="76" t="s">
        <v>19</v>
      </c>
      <c r="G7" s="76" t="s">
        <v>19</v>
      </c>
      <c r="H7" s="77" t="s">
        <v>1</v>
      </c>
      <c r="I7" s="76" t="s">
        <v>76</v>
      </c>
      <c r="J7" s="76" t="s">
        <v>2</v>
      </c>
      <c r="K7" s="77" t="s">
        <v>1</v>
      </c>
      <c r="L7" s="76" t="s">
        <v>20</v>
      </c>
      <c r="M7" s="76" t="s">
        <v>76</v>
      </c>
      <c r="N7" s="77" t="s">
        <v>1</v>
      </c>
      <c r="O7" s="76" t="s">
        <v>19</v>
      </c>
      <c r="P7" s="76" t="s">
        <v>19</v>
      </c>
      <c r="Q7" s="77" t="s">
        <v>1</v>
      </c>
      <c r="R7" s="76" t="s">
        <v>2</v>
      </c>
      <c r="S7" s="76" t="s">
        <v>76</v>
      </c>
      <c r="T7" s="77" t="s">
        <v>1</v>
      </c>
      <c r="U7" s="76" t="s">
        <v>19</v>
      </c>
      <c r="V7" s="76" t="s">
        <v>2</v>
      </c>
      <c r="W7" s="77" t="s">
        <v>1</v>
      </c>
      <c r="X7" s="76" t="s">
        <v>19</v>
      </c>
      <c r="Y7" s="76" t="s">
        <v>74</v>
      </c>
      <c r="Z7" s="77" t="s">
        <v>1</v>
      </c>
      <c r="AA7" s="76" t="s">
        <v>77</v>
      </c>
      <c r="AB7" s="76" t="s">
        <v>2</v>
      </c>
      <c r="AC7" s="77" t="s">
        <v>1</v>
      </c>
      <c r="AD7" s="78"/>
      <c r="AE7" s="78"/>
      <c r="AF7" s="79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65</v>
      </c>
      <c r="AM7" s="38"/>
      <c r="AN7" s="34"/>
      <c r="AO7" s="39" t="s">
        <v>19</v>
      </c>
    </row>
    <row r="8" spans="1:42" ht="24.9" customHeight="1" thickBot="1">
      <c r="A8" s="29">
        <f t="shared" ref="A8:A23" si="0">AK8</f>
        <v>5</v>
      </c>
      <c r="B8" s="21" t="s">
        <v>85</v>
      </c>
      <c r="C8" s="17" t="s">
        <v>19</v>
      </c>
      <c r="D8" s="18" t="s">
        <v>74</v>
      </c>
      <c r="E8" s="19">
        <f t="shared" ref="E8" si="1">IF(OR(EXACT($C$7,C8)*(EXACT($D$7,D8)))=TRUE,$AO$9,IF(($D$7-$C$7=D8-C8),$AO$8,IF(OR(EXACT($C$7&gt;$D$7,C8&gt;D8)*EXACT($C$7=$D$7,C8=D8)*EXACT($C$7&lt;$D$7,C8&lt;D8)),$AO$7,0)))</f>
        <v>0</v>
      </c>
      <c r="F8" s="17" t="s">
        <v>76</v>
      </c>
      <c r="G8" s="18" t="s">
        <v>76</v>
      </c>
      <c r="H8" s="85">
        <f>IF(OR(EXACT($F$7,F8)*(EXACT($G$7,G8)))=TRUE,$AO$9,IF(($G$7-$F$7=G8-F8),$AO$8,IF(OR(EXACT($F$7&gt;$G$7,F8&gt;G8)*EXACT($F$7=$G$7,F8=G8)*EXACT($F$7&lt;$G$7,F8&lt;G8)),$AO$7,0)))*2*2</f>
        <v>12</v>
      </c>
      <c r="I8" s="17" t="s">
        <v>19</v>
      </c>
      <c r="J8" s="18" t="s">
        <v>74</v>
      </c>
      <c r="K8" s="19">
        <f t="shared" ref="K8" si="2">IF(OR(EXACT($I$7,I8)*(EXACT($J$7,J8)))=TRUE,$AO$9,IF(($J$7-$I$7=J8-I8),$AO$8,IF(OR(EXACT($I$7&gt;$J$7,I8&gt;J8)*EXACT($I$7=$J$7,I8=J8)*EXACT($I$7&lt;$J$7,I8&lt;J8)),$AO$7,0)))</f>
        <v>0</v>
      </c>
      <c r="L8" s="17" t="s">
        <v>2</v>
      </c>
      <c r="M8" s="18" t="s">
        <v>74</v>
      </c>
      <c r="N8" s="66" t="str">
        <f t="shared" ref="N8" si="3">IF(OR(EXACT($L$7,L8)*(EXACT($M$7,M8)))=TRUE,$AO$9,IF(($M$7-$L$7=M8-L8),$AO$8,IF(OR(EXACT($L$7&gt;$M$7,L8&gt;M8)*EXACT($L$7=$M$7,L8=M8)*EXACT($L$7&lt;$M$7,L8&lt;M8)),$AO$7,0)))</f>
        <v>2</v>
      </c>
      <c r="O8" s="17" t="s">
        <v>74</v>
      </c>
      <c r="P8" s="18" t="s">
        <v>19</v>
      </c>
      <c r="Q8" s="19">
        <f t="shared" ref="Q8" si="4">IF(OR(EXACT($O$7,O8)*(EXACT($P$7,P8)))=TRUE,$AO$9,IF(($P$7-$O$7=P8-O8),$AO$8,IF(OR(EXACT($O$7&gt;$P$7,O8&gt;P8)*EXACT($O$7=$P$7,O8=P8)*EXACT($O$7&lt;$P$7,O8&lt;P8)),$AO$7,0)))</f>
        <v>0</v>
      </c>
      <c r="R8" s="17" t="s">
        <v>19</v>
      </c>
      <c r="S8" s="18" t="s">
        <v>74</v>
      </c>
      <c r="T8" s="19" t="str">
        <f t="shared" ref="T8" si="5">IF(OR(EXACT($R$7,R8)*(EXACT($S$7,S8)))=TRUE,$AO$9,IF(($S$7-$R$7=S8-R8),$AO$8,IF(OR(EXACT($R$7&gt;$S$7,R8&gt;S8)*EXACT($R$7=$S$7,R8=S8)*EXACT($R$7&lt;$S$7,R8&lt;S8)),$AO$7,0)))</f>
        <v>2</v>
      </c>
      <c r="U8" s="17" t="s">
        <v>19</v>
      </c>
      <c r="V8" s="18" t="s">
        <v>19</v>
      </c>
      <c r="W8" s="66">
        <f t="shared" ref="W8:W27" si="6">IF(OR(EXACT($U$7,U8)*(EXACT($V$7,V8)))=TRUE,$AO$9,IF(($V$7-$U$7=V8-U8),$AO$8,IF(OR(EXACT($U$7&gt;$V$7,U8&gt;V8)*EXACT($U$7=$V$7,U8=V8)*EXACT($U$7&lt;$V$7,U8&lt;V8)),$AO$7,0)))</f>
        <v>0</v>
      </c>
      <c r="X8" s="17" t="s">
        <v>74</v>
      </c>
      <c r="Y8" s="18" t="s">
        <v>74</v>
      </c>
      <c r="Z8" s="19">
        <f t="shared" ref="Z8" si="7">IF(OR(EXACT($X$7,X8)*(EXACT($Y$7,Y8)))=TRUE,$AO$9,IF(($Y$7-$X$7=Y8-X8),$AO$8,IF(OR(EXACT($X$7&gt;$Y$7,X8&gt;Y8)*EXACT($X$7=$Y$7,X8=Y8)*EXACT($X$7&lt;$Y$7,X8&lt;Y8)),$AO$7,0)))</f>
        <v>0</v>
      </c>
      <c r="AA8" s="17" t="s">
        <v>2</v>
      </c>
      <c r="AB8" s="18" t="s">
        <v>19</v>
      </c>
      <c r="AC8" s="19" t="str">
        <f t="shared" ref="AC8" si="8">IF(OR(EXACT($AA$7,AA8)*(EXACT($AB$7,AB8)))=TRUE,$AO$9,IF(($AB$7-$AA$7=AB8-AA8),$AO$8,IF(OR(EXACT($AA$7&gt;$AB$7,AA8&gt;AB8)*EXACT($AA$7=$AB$7,AA8=AB8)*EXACT($AA$7&lt;$AB$7,AA8&lt;AB8)),$AO$7,0)))</f>
        <v>3</v>
      </c>
      <c r="AD8" s="20"/>
      <c r="AE8" s="18"/>
      <c r="AF8" s="19"/>
      <c r="AG8" s="21">
        <f t="shared" ref="AG8:AG25" si="9">E8+H8+K8+N8+Q8+T8+W8+Z8+AC8+AF8</f>
        <v>19</v>
      </c>
      <c r="AH8" s="22">
        <f>'6.Spieltag'!AJ8</f>
        <v>70</v>
      </c>
      <c r="AI8" s="29">
        <f>'6.Spieltag'!AK8</f>
        <v>6</v>
      </c>
      <c r="AJ8" s="24">
        <f t="shared" ref="AJ8:AJ25" si="10">AG8+AH8</f>
        <v>89</v>
      </c>
      <c r="AK8" s="25">
        <f t="shared" ref="AK8:AK27" si="11">RANK(AJ8,$AJ$8:$AJ$27)</f>
        <v>5</v>
      </c>
      <c r="AL8" s="40" t="s">
        <v>66</v>
      </c>
      <c r="AM8" s="41"/>
      <c r="AN8" s="41"/>
      <c r="AO8" s="42" t="s">
        <v>2</v>
      </c>
    </row>
    <row r="9" spans="1:42" ht="24.9" customHeight="1" thickBot="1">
      <c r="A9" s="29">
        <f t="shared" si="0"/>
        <v>19</v>
      </c>
      <c r="B9" s="21" t="s">
        <v>90</v>
      </c>
      <c r="C9" s="17" t="s">
        <v>2</v>
      </c>
      <c r="D9" s="18" t="s">
        <v>74</v>
      </c>
      <c r="E9" s="19">
        <f t="shared" ref="E9:E27" si="12">IF(OR(EXACT($C$7,C9)*(EXACT($D$7,D9)))=TRUE,$AO$9,IF(($D$7-$C$7=D9-C9),$AO$8,IF(OR(EXACT($C$7&gt;$D$7,C9&gt;D9)*EXACT($C$7=$D$7,C9=D9)*EXACT($C$7&lt;$D$7,C9&lt;D9)),$AO$7,0)))</f>
        <v>0</v>
      </c>
      <c r="F9" s="17" t="s">
        <v>76</v>
      </c>
      <c r="G9" s="18" t="s">
        <v>19</v>
      </c>
      <c r="H9" s="85">
        <f t="shared" ref="H9:H27" si="13">IF(OR(EXACT($F$7,F9)*(EXACT($G$7,G9)))=TRUE,$AO$9,IF(($G$7-$F$7=G9-F9),$AO$8,IF(OR(EXACT($F$7&gt;$G$7,F9&gt;G9)*EXACT($F$7=$G$7,F9=G9)*EXACT($F$7&lt;$G$7,F9&lt;G9)),$AO$7,0)))*2*2</f>
        <v>0</v>
      </c>
      <c r="I9" s="17" t="s">
        <v>19</v>
      </c>
      <c r="J9" s="18" t="s">
        <v>74</v>
      </c>
      <c r="K9" s="19">
        <f t="shared" ref="K9:K27" si="14">IF(OR(EXACT($I$7,I9)*(EXACT($J$7,J9)))=TRUE,$AO$9,IF(($J$7-$I$7=J9-I9),$AO$8,IF(OR(EXACT($I$7&gt;$J$7,I9&gt;J9)*EXACT($I$7=$J$7,I9=J9)*EXACT($I$7&lt;$J$7,I9&lt;J9)),$AO$7,0)))</f>
        <v>0</v>
      </c>
      <c r="L9" s="17" t="s">
        <v>74</v>
      </c>
      <c r="M9" s="18" t="s">
        <v>76</v>
      </c>
      <c r="N9" s="66" t="str">
        <f t="shared" ref="N9:N27" si="15">IF(OR(EXACT($L$7,L9)*(EXACT($M$7,M9)))=TRUE,$AO$9,IF(($M$7-$L$7=M9-L9),$AO$8,IF(OR(EXACT($L$7&gt;$M$7,L9&gt;M9)*EXACT($L$7=$M$7,L9=M9)*EXACT($L$7&lt;$M$7,L9&lt;M9)),$AO$7,0)))</f>
        <v>2</v>
      </c>
      <c r="O9" s="17" t="s">
        <v>19</v>
      </c>
      <c r="P9" s="18" t="s">
        <v>19</v>
      </c>
      <c r="Q9" s="19" t="str">
        <f t="shared" ref="Q9:Q27" si="16">IF(OR(EXACT($O$7,O9)*(EXACT($P$7,P9)))=TRUE,$AO$9,IF(($P$7-$O$7=P9-O9),$AO$8,IF(OR(EXACT($O$7&gt;$P$7,O9&gt;P9)*EXACT($O$7=$P$7,O9=P9)*EXACT($O$7&lt;$P$7,O9&lt;P9)),$AO$7,0)))</f>
        <v>5</v>
      </c>
      <c r="R9" s="17" t="s">
        <v>2</v>
      </c>
      <c r="S9" s="18" t="s">
        <v>74</v>
      </c>
      <c r="T9" s="19" t="str">
        <f t="shared" ref="T9:T27" si="17">IF(OR(EXACT($R$7,R9)*(EXACT($S$7,S9)))=TRUE,$AO$9,IF(($S$7-$R$7=S9-R9),$AO$8,IF(OR(EXACT($R$7&gt;$S$7,R9&gt;S9)*EXACT($R$7=$S$7,R9=S9)*EXACT($R$7&lt;$S$7,R9&lt;S9)),$AO$7,0)))</f>
        <v>2</v>
      </c>
      <c r="U9" s="17" t="s">
        <v>74</v>
      </c>
      <c r="V9" s="18" t="s">
        <v>2</v>
      </c>
      <c r="W9" s="66" t="str">
        <f t="shared" si="6"/>
        <v>2</v>
      </c>
      <c r="X9" s="17" t="s">
        <v>19</v>
      </c>
      <c r="Y9" s="18" t="s">
        <v>2</v>
      </c>
      <c r="Z9" s="19">
        <f t="shared" ref="Z9:Z27" si="18">IF(OR(EXACT($X$7,X9)*(EXACT($Y$7,Y9)))=TRUE,$AO$9,IF(($Y$7-$X$7=Y9-X9),$AO$8,IF(OR(EXACT($X$7&gt;$Y$7,X9&gt;Y9)*EXACT($X$7=$Y$7,X9=Y9)*EXACT($X$7&lt;$Y$7,X9&lt;Y9)),$AO$7,0)))</f>
        <v>0</v>
      </c>
      <c r="AA9" s="17" t="s">
        <v>19</v>
      </c>
      <c r="AB9" s="18" t="s">
        <v>19</v>
      </c>
      <c r="AC9" s="19">
        <f t="shared" ref="AC9:AC27" si="19">IF(OR(EXACT($AA$7,AA9)*(EXACT($AB$7,AB9)))=TRUE,$AO$9,IF(($AB$7-$AA$7=AB9-AA9),$AO$8,IF(OR(EXACT($AA$7&gt;$AB$7,AA9&gt;AB9)*EXACT($AA$7=$AB$7,AA9=AB9)*EXACT($AA$7&lt;$AB$7,AA9&lt;AB9)),$AO$7,0)))</f>
        <v>0</v>
      </c>
      <c r="AD9" s="28"/>
      <c r="AE9" s="26"/>
      <c r="AF9" s="19"/>
      <c r="AG9" s="21">
        <f t="shared" si="9"/>
        <v>11</v>
      </c>
      <c r="AH9" s="22">
        <f>'6.Spieltag'!AJ9</f>
        <v>42</v>
      </c>
      <c r="AI9" s="29">
        <f>'6.Spieltag'!AK9</f>
        <v>20</v>
      </c>
      <c r="AJ9" s="24">
        <f t="shared" si="10"/>
        <v>53</v>
      </c>
      <c r="AK9" s="25">
        <f t="shared" si="11"/>
        <v>19</v>
      </c>
      <c r="AL9" s="37" t="s">
        <v>23</v>
      </c>
      <c r="AM9" s="34"/>
      <c r="AN9" s="43"/>
      <c r="AO9" s="44" t="s">
        <v>20</v>
      </c>
    </row>
    <row r="10" spans="1:42" ht="24.9" customHeight="1" thickBot="1">
      <c r="A10" s="29">
        <f t="shared" si="0"/>
        <v>8</v>
      </c>
      <c r="B10" s="21" t="s">
        <v>95</v>
      </c>
      <c r="C10" s="17" t="s">
        <v>74</v>
      </c>
      <c r="D10" s="18" t="s">
        <v>74</v>
      </c>
      <c r="E10" s="19" t="str">
        <f t="shared" si="12"/>
        <v>5</v>
      </c>
      <c r="F10" s="17" t="s">
        <v>74</v>
      </c>
      <c r="G10" s="18" t="s">
        <v>19</v>
      </c>
      <c r="H10" s="85">
        <f t="shared" si="13"/>
        <v>0</v>
      </c>
      <c r="I10" s="17" t="s">
        <v>19</v>
      </c>
      <c r="J10" s="18" t="s">
        <v>74</v>
      </c>
      <c r="K10" s="19">
        <f t="shared" si="14"/>
        <v>0</v>
      </c>
      <c r="L10" s="17" t="s">
        <v>19</v>
      </c>
      <c r="M10" s="18" t="s">
        <v>74</v>
      </c>
      <c r="N10" s="66" t="str">
        <f t="shared" si="15"/>
        <v>2</v>
      </c>
      <c r="O10" s="17" t="s">
        <v>19</v>
      </c>
      <c r="P10" s="18" t="s">
        <v>74</v>
      </c>
      <c r="Q10" s="19">
        <f t="shared" si="16"/>
        <v>0</v>
      </c>
      <c r="R10" s="17" t="s">
        <v>2</v>
      </c>
      <c r="S10" s="18" t="s">
        <v>74</v>
      </c>
      <c r="T10" s="19" t="str">
        <f t="shared" si="17"/>
        <v>2</v>
      </c>
      <c r="U10" s="17" t="s">
        <v>74</v>
      </c>
      <c r="V10" s="18" t="s">
        <v>2</v>
      </c>
      <c r="W10" s="66" t="str">
        <f t="shared" si="6"/>
        <v>2</v>
      </c>
      <c r="X10" s="17" t="s">
        <v>19</v>
      </c>
      <c r="Y10" s="18" t="s">
        <v>74</v>
      </c>
      <c r="Z10" s="19" t="str">
        <f t="shared" si="18"/>
        <v>5</v>
      </c>
      <c r="AA10" s="17" t="s">
        <v>19</v>
      </c>
      <c r="AB10" s="18" t="s">
        <v>74</v>
      </c>
      <c r="AC10" s="19" t="str">
        <f t="shared" si="19"/>
        <v>3</v>
      </c>
      <c r="AD10" s="28"/>
      <c r="AE10" s="26"/>
      <c r="AF10" s="19"/>
      <c r="AG10" s="21">
        <f t="shared" si="9"/>
        <v>19</v>
      </c>
      <c r="AH10" s="22">
        <f>'6.Spieltag'!AJ10</f>
        <v>61</v>
      </c>
      <c r="AI10" s="29">
        <f>'6.Spieltag'!AK10</f>
        <v>12</v>
      </c>
      <c r="AJ10" s="24">
        <f t="shared" si="10"/>
        <v>80</v>
      </c>
      <c r="AK10" s="25">
        <f t="shared" si="11"/>
        <v>8</v>
      </c>
      <c r="AL10" s="80"/>
      <c r="AM10" s="81"/>
      <c r="AN10" s="81"/>
      <c r="AO10" s="82"/>
    </row>
    <row r="11" spans="1:42" ht="24.9" customHeight="1" thickBot="1">
      <c r="A11" s="29">
        <f t="shared" si="0"/>
        <v>7</v>
      </c>
      <c r="B11" s="21" t="s">
        <v>98</v>
      </c>
      <c r="C11" s="17" t="s">
        <v>19</v>
      </c>
      <c r="D11" s="18" t="s">
        <v>74</v>
      </c>
      <c r="E11" s="19">
        <f t="shared" si="12"/>
        <v>0</v>
      </c>
      <c r="F11" s="17" t="s">
        <v>74</v>
      </c>
      <c r="G11" s="18" t="s">
        <v>19</v>
      </c>
      <c r="H11" s="85">
        <f t="shared" si="13"/>
        <v>0</v>
      </c>
      <c r="I11" s="17" t="s">
        <v>19</v>
      </c>
      <c r="J11" s="18" t="s">
        <v>74</v>
      </c>
      <c r="K11" s="19">
        <f t="shared" si="14"/>
        <v>0</v>
      </c>
      <c r="L11" s="17" t="s">
        <v>2</v>
      </c>
      <c r="M11" s="18" t="s">
        <v>74</v>
      </c>
      <c r="N11" s="66" t="str">
        <f t="shared" si="15"/>
        <v>2</v>
      </c>
      <c r="O11" s="17" t="s">
        <v>2</v>
      </c>
      <c r="P11" s="18" t="s">
        <v>19</v>
      </c>
      <c r="Q11" s="19">
        <f t="shared" si="16"/>
        <v>0</v>
      </c>
      <c r="R11" s="17" t="s">
        <v>19</v>
      </c>
      <c r="S11" s="18" t="s">
        <v>74</v>
      </c>
      <c r="T11" s="19" t="str">
        <f t="shared" si="17"/>
        <v>2</v>
      </c>
      <c r="U11" s="17" t="s">
        <v>2</v>
      </c>
      <c r="V11" s="18" t="s">
        <v>19</v>
      </c>
      <c r="W11" s="66">
        <f t="shared" si="6"/>
        <v>0</v>
      </c>
      <c r="X11" s="17" t="s">
        <v>19</v>
      </c>
      <c r="Y11" s="18" t="s">
        <v>19</v>
      </c>
      <c r="Z11" s="19">
        <f t="shared" si="18"/>
        <v>0</v>
      </c>
      <c r="AA11" s="17" t="s">
        <v>19</v>
      </c>
      <c r="AB11" s="18" t="s">
        <v>74</v>
      </c>
      <c r="AC11" s="19" t="str">
        <f t="shared" si="19"/>
        <v>3</v>
      </c>
      <c r="AD11" s="28"/>
      <c r="AE11" s="26"/>
      <c r="AF11" s="19"/>
      <c r="AG11" s="21">
        <f t="shared" si="9"/>
        <v>7</v>
      </c>
      <c r="AH11" s="22">
        <f>'6.Spieltag'!AJ11</f>
        <v>76</v>
      </c>
      <c r="AI11" s="29">
        <f>'6.Spieltag'!AK11</f>
        <v>3</v>
      </c>
      <c r="AJ11" s="24">
        <f t="shared" si="10"/>
        <v>83</v>
      </c>
      <c r="AK11" s="25">
        <f t="shared" si="11"/>
        <v>7</v>
      </c>
      <c r="AL11" s="1"/>
      <c r="AP11" s="67"/>
    </row>
    <row r="12" spans="1:42" ht="24.9" customHeight="1" thickBot="1">
      <c r="A12" s="29">
        <f t="shared" si="0"/>
        <v>1</v>
      </c>
      <c r="B12" s="21" t="s">
        <v>88</v>
      </c>
      <c r="C12" s="17" t="s">
        <v>74</v>
      </c>
      <c r="D12" s="18" t="s">
        <v>74</v>
      </c>
      <c r="E12" s="19" t="str">
        <f t="shared" si="12"/>
        <v>5</v>
      </c>
      <c r="F12" s="17" t="s">
        <v>74</v>
      </c>
      <c r="G12" s="18" t="s">
        <v>74</v>
      </c>
      <c r="H12" s="19">
        <f>IF(OR(EXACT($F$7,F12)*(EXACT($G$7,G12)))=TRUE,$AO$9,IF(($G$7-$F$7=G12-F12),$AO$8,IF(OR(EXACT($F$7&gt;$G$7,F12&gt;G12)*EXACT($F$7=$G$7,F12=G12)*EXACT($F$7&lt;$G$7,F12&lt;G12)),$AO$7,0)))*2</f>
        <v>6</v>
      </c>
      <c r="I12" s="17" t="s">
        <v>19</v>
      </c>
      <c r="J12" s="18" t="s">
        <v>19</v>
      </c>
      <c r="K12" s="19">
        <f t="shared" si="14"/>
        <v>0</v>
      </c>
      <c r="L12" s="17" t="s">
        <v>2</v>
      </c>
      <c r="M12" s="18" t="s">
        <v>74</v>
      </c>
      <c r="N12" s="66" t="str">
        <f t="shared" si="15"/>
        <v>2</v>
      </c>
      <c r="O12" s="17" t="s">
        <v>19</v>
      </c>
      <c r="P12" s="18" t="s">
        <v>19</v>
      </c>
      <c r="Q12" s="19" t="str">
        <f t="shared" si="16"/>
        <v>5</v>
      </c>
      <c r="R12" s="17" t="s">
        <v>2</v>
      </c>
      <c r="S12" s="18" t="s">
        <v>74</v>
      </c>
      <c r="T12" s="85">
        <f>IF(OR(EXACT($R$7,R12)*(EXACT($S$7,S12)))=TRUE,$AO$9,IF(($S$7-$R$7=S12-R12),$AO$8,IF(OR(EXACT($R$7&gt;$S$7,R12&gt;S12)*EXACT($R$7=$S$7,R12=S12)*EXACT($R$7&lt;$S$7,R12&lt;S12)),$AO$7,0)))*2</f>
        <v>4</v>
      </c>
      <c r="U12" s="17" t="s">
        <v>19</v>
      </c>
      <c r="V12" s="18" t="s">
        <v>2</v>
      </c>
      <c r="W12" s="66" t="str">
        <f t="shared" si="6"/>
        <v>5</v>
      </c>
      <c r="X12" s="17" t="s">
        <v>74</v>
      </c>
      <c r="Y12" s="18" t="s">
        <v>19</v>
      </c>
      <c r="Z12" s="19">
        <f t="shared" si="18"/>
        <v>0</v>
      </c>
      <c r="AA12" s="17" t="s">
        <v>19</v>
      </c>
      <c r="AB12" s="18" t="s">
        <v>19</v>
      </c>
      <c r="AC12" s="19">
        <f t="shared" si="19"/>
        <v>0</v>
      </c>
      <c r="AD12" s="28"/>
      <c r="AE12" s="26"/>
      <c r="AF12" s="19"/>
      <c r="AG12" s="21">
        <f t="shared" si="9"/>
        <v>27</v>
      </c>
      <c r="AH12" s="22">
        <f>'6.Spieltag'!AJ12</f>
        <v>92</v>
      </c>
      <c r="AI12" s="29">
        <f>'6.Spieltag'!AK12</f>
        <v>1</v>
      </c>
      <c r="AJ12" s="24">
        <f t="shared" si="10"/>
        <v>119</v>
      </c>
      <c r="AK12" s="25">
        <f t="shared" si="11"/>
        <v>1</v>
      </c>
      <c r="AL12" s="1"/>
    </row>
    <row r="13" spans="1:42" ht="24.9" customHeight="1" thickBot="1">
      <c r="A13" s="29">
        <f t="shared" si="0"/>
        <v>9</v>
      </c>
      <c r="B13" s="21" t="s">
        <v>75</v>
      </c>
      <c r="C13" s="17" t="s">
        <v>19</v>
      </c>
      <c r="D13" s="18" t="s">
        <v>74</v>
      </c>
      <c r="E13" s="19">
        <f t="shared" si="12"/>
        <v>0</v>
      </c>
      <c r="F13" s="17" t="s">
        <v>74</v>
      </c>
      <c r="G13" s="18" t="s">
        <v>19</v>
      </c>
      <c r="H13" s="85">
        <f t="shared" si="13"/>
        <v>0</v>
      </c>
      <c r="I13" s="17" t="s">
        <v>19</v>
      </c>
      <c r="J13" s="18" t="s">
        <v>74</v>
      </c>
      <c r="K13" s="19">
        <f t="shared" si="14"/>
        <v>0</v>
      </c>
      <c r="L13" s="17" t="s">
        <v>2</v>
      </c>
      <c r="M13" s="18" t="s">
        <v>74</v>
      </c>
      <c r="N13" s="66" t="str">
        <f t="shared" si="15"/>
        <v>2</v>
      </c>
      <c r="O13" s="17" t="s">
        <v>74</v>
      </c>
      <c r="P13" s="18" t="s">
        <v>74</v>
      </c>
      <c r="Q13" s="19" t="str">
        <f t="shared" si="16"/>
        <v>3</v>
      </c>
      <c r="R13" s="17" t="s">
        <v>2</v>
      </c>
      <c r="S13" s="18" t="s">
        <v>74</v>
      </c>
      <c r="T13" s="19" t="str">
        <f t="shared" si="17"/>
        <v>2</v>
      </c>
      <c r="U13" s="17" t="s">
        <v>74</v>
      </c>
      <c r="V13" s="18" t="s">
        <v>19</v>
      </c>
      <c r="W13" s="66" t="str">
        <f t="shared" si="6"/>
        <v>3</v>
      </c>
      <c r="X13" s="17" t="s">
        <v>74</v>
      </c>
      <c r="Y13" s="18" t="s">
        <v>74</v>
      </c>
      <c r="Z13" s="19">
        <f t="shared" si="18"/>
        <v>0</v>
      </c>
      <c r="AA13" s="17" t="s">
        <v>19</v>
      </c>
      <c r="AB13" s="18" t="s">
        <v>19</v>
      </c>
      <c r="AC13" s="19">
        <f t="shared" si="19"/>
        <v>0</v>
      </c>
      <c r="AD13" s="27"/>
      <c r="AE13" s="26"/>
      <c r="AF13" s="19"/>
      <c r="AG13" s="21">
        <f t="shared" si="9"/>
        <v>10</v>
      </c>
      <c r="AH13" s="22">
        <f>'6.Spieltag'!AJ13</f>
        <v>68</v>
      </c>
      <c r="AI13" s="29">
        <f>'6.Spieltag'!AK13</f>
        <v>8</v>
      </c>
      <c r="AJ13" s="24">
        <f t="shared" si="10"/>
        <v>78</v>
      </c>
      <c r="AK13" s="25">
        <f t="shared" si="11"/>
        <v>9</v>
      </c>
      <c r="AL13" s="1"/>
    </row>
    <row r="14" spans="1:42" ht="24.9" customHeight="1" thickBot="1">
      <c r="A14" s="29">
        <f t="shared" si="0"/>
        <v>2</v>
      </c>
      <c r="B14" s="21" t="s">
        <v>93</v>
      </c>
      <c r="C14" s="17" t="s">
        <v>2</v>
      </c>
      <c r="D14" s="18" t="s">
        <v>19</v>
      </c>
      <c r="E14" s="19">
        <f t="shared" si="12"/>
        <v>0</v>
      </c>
      <c r="F14" s="17" t="s">
        <v>19</v>
      </c>
      <c r="G14" s="18" t="s">
        <v>2</v>
      </c>
      <c r="H14" s="85">
        <f t="shared" si="13"/>
        <v>0</v>
      </c>
      <c r="I14" s="17" t="s">
        <v>74</v>
      </c>
      <c r="J14" s="18" t="s">
        <v>76</v>
      </c>
      <c r="K14" s="19">
        <f t="shared" si="14"/>
        <v>0</v>
      </c>
      <c r="L14" s="17" t="s">
        <v>19</v>
      </c>
      <c r="M14" s="18" t="s">
        <v>74</v>
      </c>
      <c r="N14" s="66" t="str">
        <f t="shared" si="15"/>
        <v>2</v>
      </c>
      <c r="O14" s="17" t="s">
        <v>74</v>
      </c>
      <c r="P14" s="18" t="s">
        <v>74</v>
      </c>
      <c r="Q14" s="19" t="str">
        <f t="shared" si="16"/>
        <v>3</v>
      </c>
      <c r="R14" s="17" t="s">
        <v>19</v>
      </c>
      <c r="S14" s="18" t="s">
        <v>74</v>
      </c>
      <c r="T14" s="19" t="str">
        <f t="shared" si="17"/>
        <v>2</v>
      </c>
      <c r="U14" s="17" t="s">
        <v>19</v>
      </c>
      <c r="V14" s="18" t="s">
        <v>19</v>
      </c>
      <c r="W14" s="66">
        <f t="shared" si="6"/>
        <v>0</v>
      </c>
      <c r="X14" s="17" t="s">
        <v>19</v>
      </c>
      <c r="Y14" s="18" t="s">
        <v>74</v>
      </c>
      <c r="Z14" s="19" t="str">
        <f t="shared" si="18"/>
        <v>5</v>
      </c>
      <c r="AA14" s="17" t="s">
        <v>2</v>
      </c>
      <c r="AB14" s="18" t="s">
        <v>19</v>
      </c>
      <c r="AC14" s="19" t="str">
        <f t="shared" si="19"/>
        <v>3</v>
      </c>
      <c r="AD14" s="28"/>
      <c r="AE14" s="26"/>
      <c r="AF14" s="19"/>
      <c r="AG14" s="21">
        <f t="shared" si="9"/>
        <v>15</v>
      </c>
      <c r="AH14" s="22">
        <f>'6.Spieltag'!AJ14</f>
        <v>81</v>
      </c>
      <c r="AI14" s="29">
        <f>'6.Spieltag'!AK14</f>
        <v>2</v>
      </c>
      <c r="AJ14" s="24">
        <f t="shared" si="10"/>
        <v>96</v>
      </c>
      <c r="AK14" s="25">
        <f t="shared" si="11"/>
        <v>2</v>
      </c>
      <c r="AL14" s="1"/>
    </row>
    <row r="15" spans="1:42" ht="24.9" customHeight="1" thickBot="1">
      <c r="A15" s="29">
        <f t="shared" si="0"/>
        <v>5</v>
      </c>
      <c r="B15" s="21" t="s">
        <v>81</v>
      </c>
      <c r="C15" s="17" t="s">
        <v>19</v>
      </c>
      <c r="D15" s="18" t="s">
        <v>76</v>
      </c>
      <c r="E15" s="19">
        <f t="shared" si="12"/>
        <v>0</v>
      </c>
      <c r="F15" s="17" t="s">
        <v>76</v>
      </c>
      <c r="G15" s="18" t="s">
        <v>74</v>
      </c>
      <c r="H15" s="85">
        <f t="shared" si="13"/>
        <v>0</v>
      </c>
      <c r="I15" s="17" t="s">
        <v>74</v>
      </c>
      <c r="J15" s="18" t="s">
        <v>19</v>
      </c>
      <c r="K15" s="19" t="str">
        <f t="shared" si="14"/>
        <v>2</v>
      </c>
      <c r="L15" s="17" t="s">
        <v>19</v>
      </c>
      <c r="M15" s="18" t="s">
        <v>74</v>
      </c>
      <c r="N15" s="66" t="str">
        <f t="shared" si="15"/>
        <v>2</v>
      </c>
      <c r="O15" s="17" t="s">
        <v>74</v>
      </c>
      <c r="P15" s="18" t="s">
        <v>19</v>
      </c>
      <c r="Q15" s="19">
        <f t="shared" si="16"/>
        <v>0</v>
      </c>
      <c r="R15" s="17" t="s">
        <v>2</v>
      </c>
      <c r="S15" s="18" t="s">
        <v>76</v>
      </c>
      <c r="T15" s="19" t="str">
        <f t="shared" si="17"/>
        <v>5</v>
      </c>
      <c r="U15" s="17" t="s">
        <v>74</v>
      </c>
      <c r="V15" s="18" t="s">
        <v>2</v>
      </c>
      <c r="W15" s="66" t="str">
        <f t="shared" si="6"/>
        <v>2</v>
      </c>
      <c r="X15" s="17" t="s">
        <v>19</v>
      </c>
      <c r="Y15" s="18" t="s">
        <v>76</v>
      </c>
      <c r="Z15" s="19" t="str">
        <f t="shared" si="18"/>
        <v>2</v>
      </c>
      <c r="AA15" s="17" t="s">
        <v>74</v>
      </c>
      <c r="AB15" s="18" t="s">
        <v>74</v>
      </c>
      <c r="AC15" s="19">
        <f t="shared" si="19"/>
        <v>0</v>
      </c>
      <c r="AD15" s="28"/>
      <c r="AE15" s="26"/>
      <c r="AF15" s="19"/>
      <c r="AG15" s="21">
        <f t="shared" si="9"/>
        <v>13</v>
      </c>
      <c r="AH15" s="22">
        <f>'6.Spieltag'!AJ15</f>
        <v>76</v>
      </c>
      <c r="AI15" s="29">
        <f>'6.Spieltag'!AK15</f>
        <v>3</v>
      </c>
      <c r="AJ15" s="24">
        <f t="shared" si="10"/>
        <v>89</v>
      </c>
      <c r="AK15" s="25">
        <f t="shared" si="11"/>
        <v>5</v>
      </c>
      <c r="AL15" s="1"/>
    </row>
    <row r="16" spans="1:42" ht="24.9" customHeight="1" thickBot="1">
      <c r="A16" s="29">
        <f t="shared" si="0"/>
        <v>12</v>
      </c>
      <c r="B16" s="21" t="s">
        <v>87</v>
      </c>
      <c r="C16" s="17" t="s">
        <v>74</v>
      </c>
      <c r="D16" s="18" t="s">
        <v>19</v>
      </c>
      <c r="E16" s="19">
        <f t="shared" si="12"/>
        <v>0</v>
      </c>
      <c r="F16" s="17" t="s">
        <v>74</v>
      </c>
      <c r="G16" s="18" t="s">
        <v>19</v>
      </c>
      <c r="H16" s="85">
        <f t="shared" si="13"/>
        <v>0</v>
      </c>
      <c r="I16" s="17" t="s">
        <v>19</v>
      </c>
      <c r="J16" s="18" t="s">
        <v>2</v>
      </c>
      <c r="K16" s="19" t="str">
        <f t="shared" si="14"/>
        <v>2</v>
      </c>
      <c r="L16" s="17" t="s">
        <v>19</v>
      </c>
      <c r="M16" s="18" t="s">
        <v>74</v>
      </c>
      <c r="N16" s="66" t="str">
        <f t="shared" si="15"/>
        <v>2</v>
      </c>
      <c r="O16" s="17" t="s">
        <v>74</v>
      </c>
      <c r="P16" s="18" t="s">
        <v>19</v>
      </c>
      <c r="Q16" s="19">
        <f t="shared" si="16"/>
        <v>0</v>
      </c>
      <c r="R16" s="17" t="s">
        <v>2</v>
      </c>
      <c r="S16" s="18" t="s">
        <v>76</v>
      </c>
      <c r="T16" s="19" t="str">
        <f t="shared" si="17"/>
        <v>5</v>
      </c>
      <c r="U16" s="17" t="s">
        <v>74</v>
      </c>
      <c r="V16" s="18" t="s">
        <v>2</v>
      </c>
      <c r="W16" s="66" t="str">
        <f t="shared" si="6"/>
        <v>2</v>
      </c>
      <c r="X16" s="17" t="s">
        <v>19</v>
      </c>
      <c r="Y16" s="18" t="s">
        <v>76</v>
      </c>
      <c r="Z16" s="19" t="str">
        <f t="shared" si="18"/>
        <v>2</v>
      </c>
      <c r="AA16" s="17" t="s">
        <v>74</v>
      </c>
      <c r="AB16" s="18" t="s">
        <v>19</v>
      </c>
      <c r="AC16" s="19">
        <f t="shared" si="19"/>
        <v>0</v>
      </c>
      <c r="AD16" s="28"/>
      <c r="AE16" s="26"/>
      <c r="AF16" s="19"/>
      <c r="AG16" s="21">
        <f t="shared" si="9"/>
        <v>13</v>
      </c>
      <c r="AH16" s="22">
        <f>'6.Spieltag'!AJ16</f>
        <v>54</v>
      </c>
      <c r="AI16" s="29">
        <f>'6.Spieltag'!AK16</f>
        <v>13</v>
      </c>
      <c r="AJ16" s="24">
        <f t="shared" si="10"/>
        <v>67</v>
      </c>
      <c r="AK16" s="25">
        <f t="shared" si="11"/>
        <v>12</v>
      </c>
      <c r="AL16" s="1"/>
    </row>
    <row r="17" spans="1:38" ht="24.9" customHeight="1" thickBot="1">
      <c r="A17" s="29">
        <f t="shared" si="0"/>
        <v>12</v>
      </c>
      <c r="B17" s="21" t="s">
        <v>80</v>
      </c>
      <c r="C17" s="17" t="s">
        <v>20</v>
      </c>
      <c r="D17" s="18" t="s">
        <v>19</v>
      </c>
      <c r="E17" s="19">
        <f t="shared" si="12"/>
        <v>0</v>
      </c>
      <c r="F17" s="17" t="s">
        <v>76</v>
      </c>
      <c r="G17" s="18" t="s">
        <v>19</v>
      </c>
      <c r="H17" s="85">
        <f t="shared" si="13"/>
        <v>0</v>
      </c>
      <c r="I17" s="17" t="s">
        <v>74</v>
      </c>
      <c r="J17" s="18" t="s">
        <v>74</v>
      </c>
      <c r="K17" s="19">
        <f t="shared" si="14"/>
        <v>0</v>
      </c>
      <c r="L17" s="17" t="s">
        <v>2</v>
      </c>
      <c r="M17" s="18" t="s">
        <v>74</v>
      </c>
      <c r="N17" s="66" t="str">
        <f t="shared" si="15"/>
        <v>2</v>
      </c>
      <c r="O17" s="17" t="s">
        <v>19</v>
      </c>
      <c r="P17" s="18" t="s">
        <v>19</v>
      </c>
      <c r="Q17" s="19" t="str">
        <f t="shared" si="16"/>
        <v>5</v>
      </c>
      <c r="R17" s="17" t="s">
        <v>2</v>
      </c>
      <c r="S17" s="18" t="s">
        <v>74</v>
      </c>
      <c r="T17" s="19" t="str">
        <f t="shared" si="17"/>
        <v>2</v>
      </c>
      <c r="U17" s="17" t="s">
        <v>20</v>
      </c>
      <c r="V17" s="18" t="s">
        <v>19</v>
      </c>
      <c r="W17" s="66">
        <f t="shared" si="6"/>
        <v>0</v>
      </c>
      <c r="X17" s="17" t="s">
        <v>19</v>
      </c>
      <c r="Y17" s="18" t="s">
        <v>74</v>
      </c>
      <c r="Z17" s="19" t="str">
        <f t="shared" si="18"/>
        <v>5</v>
      </c>
      <c r="AA17" s="17" t="s">
        <v>19</v>
      </c>
      <c r="AB17" s="18" t="s">
        <v>19</v>
      </c>
      <c r="AC17" s="19">
        <f t="shared" si="19"/>
        <v>0</v>
      </c>
      <c r="AD17" s="28"/>
      <c r="AE17" s="26"/>
      <c r="AF17" s="19"/>
      <c r="AG17" s="21">
        <f t="shared" si="9"/>
        <v>14</v>
      </c>
      <c r="AH17" s="22">
        <f>'6.Spieltag'!AJ17</f>
        <v>53</v>
      </c>
      <c r="AI17" s="29">
        <f>'6.Spieltag'!AK17</f>
        <v>15</v>
      </c>
      <c r="AJ17" s="24">
        <f t="shared" si="10"/>
        <v>67</v>
      </c>
      <c r="AK17" s="25">
        <f t="shared" si="11"/>
        <v>12</v>
      </c>
      <c r="AL17" s="1"/>
    </row>
    <row r="18" spans="1:38" ht="24.9" customHeight="1" thickBot="1">
      <c r="A18" s="29">
        <f t="shared" si="0"/>
        <v>17</v>
      </c>
      <c r="B18" s="21" t="s">
        <v>84</v>
      </c>
      <c r="C18" s="17"/>
      <c r="D18" s="18"/>
      <c r="E18" s="19"/>
      <c r="F18" s="17" t="s">
        <v>76</v>
      </c>
      <c r="G18" s="18" t="s">
        <v>19</v>
      </c>
      <c r="H18" s="85">
        <f t="shared" si="13"/>
        <v>0</v>
      </c>
      <c r="I18" s="17" t="s">
        <v>74</v>
      </c>
      <c r="J18" s="18" t="s">
        <v>19</v>
      </c>
      <c r="K18" s="19" t="str">
        <f t="shared" si="14"/>
        <v>2</v>
      </c>
      <c r="L18" s="17" t="s">
        <v>76</v>
      </c>
      <c r="M18" s="18" t="s">
        <v>76</v>
      </c>
      <c r="N18" s="66">
        <f t="shared" si="15"/>
        <v>0</v>
      </c>
      <c r="O18" s="17" t="s">
        <v>74</v>
      </c>
      <c r="P18" s="18" t="s">
        <v>2</v>
      </c>
      <c r="Q18" s="19">
        <f t="shared" si="16"/>
        <v>0</v>
      </c>
      <c r="R18" s="17" t="s">
        <v>77</v>
      </c>
      <c r="S18" s="18" t="s">
        <v>76</v>
      </c>
      <c r="T18" s="19" t="str">
        <f t="shared" si="17"/>
        <v>2</v>
      </c>
      <c r="U18" s="17" t="s">
        <v>74</v>
      </c>
      <c r="V18" s="18" t="s">
        <v>2</v>
      </c>
      <c r="W18" s="66" t="str">
        <f t="shared" si="6"/>
        <v>2</v>
      </c>
      <c r="X18" s="17" t="s">
        <v>74</v>
      </c>
      <c r="Y18" s="18" t="s">
        <v>19</v>
      </c>
      <c r="Z18" s="19">
        <f t="shared" si="18"/>
        <v>0</v>
      </c>
      <c r="AA18" s="17" t="s">
        <v>19</v>
      </c>
      <c r="AB18" s="18" t="s">
        <v>19</v>
      </c>
      <c r="AC18" s="19">
        <f t="shared" si="19"/>
        <v>0</v>
      </c>
      <c r="AD18" s="28"/>
      <c r="AE18" s="26"/>
      <c r="AF18" s="19"/>
      <c r="AG18" s="21">
        <f t="shared" si="9"/>
        <v>6</v>
      </c>
      <c r="AH18" s="22">
        <f>'6.Spieltag'!AJ18</f>
        <v>52</v>
      </c>
      <c r="AI18" s="29">
        <f>'6.Spieltag'!AK18</f>
        <v>17</v>
      </c>
      <c r="AJ18" s="24">
        <f t="shared" si="10"/>
        <v>58</v>
      </c>
      <c r="AK18" s="25">
        <f t="shared" si="11"/>
        <v>17</v>
      </c>
      <c r="AL18" s="1"/>
    </row>
    <row r="19" spans="1:38" ht="24.9" customHeight="1" thickBot="1">
      <c r="A19" s="29">
        <f t="shared" si="0"/>
        <v>18</v>
      </c>
      <c r="B19" s="21" t="s">
        <v>89</v>
      </c>
      <c r="C19" s="17" t="s">
        <v>19</v>
      </c>
      <c r="D19" s="18" t="s">
        <v>74</v>
      </c>
      <c r="E19" s="19">
        <f t="shared" si="12"/>
        <v>0</v>
      </c>
      <c r="F19" s="17" t="s">
        <v>74</v>
      </c>
      <c r="G19" s="18" t="s">
        <v>2</v>
      </c>
      <c r="H19" s="85">
        <f t="shared" si="13"/>
        <v>0</v>
      </c>
      <c r="I19" s="17" t="s">
        <v>74</v>
      </c>
      <c r="J19" s="18" t="s">
        <v>74</v>
      </c>
      <c r="K19" s="19">
        <f t="shared" si="14"/>
        <v>0</v>
      </c>
      <c r="L19" s="17" t="s">
        <v>76</v>
      </c>
      <c r="M19" s="18" t="s">
        <v>76</v>
      </c>
      <c r="N19" s="66">
        <f t="shared" si="15"/>
        <v>0</v>
      </c>
      <c r="O19" s="17" t="s">
        <v>74</v>
      </c>
      <c r="P19" s="18" t="s">
        <v>2</v>
      </c>
      <c r="Q19" s="19">
        <f t="shared" si="16"/>
        <v>0</v>
      </c>
      <c r="R19" s="17" t="s">
        <v>77</v>
      </c>
      <c r="S19" s="18" t="s">
        <v>74</v>
      </c>
      <c r="T19" s="19" t="str">
        <f t="shared" si="17"/>
        <v>3</v>
      </c>
      <c r="U19" s="17" t="s">
        <v>74</v>
      </c>
      <c r="V19" s="18" t="s">
        <v>19</v>
      </c>
      <c r="W19" s="66" t="str">
        <f t="shared" si="6"/>
        <v>3</v>
      </c>
      <c r="X19" s="17" t="s">
        <v>19</v>
      </c>
      <c r="Y19" s="18" t="s">
        <v>19</v>
      </c>
      <c r="Z19" s="19">
        <f t="shared" si="18"/>
        <v>0</v>
      </c>
      <c r="AA19" s="17" t="s">
        <v>74</v>
      </c>
      <c r="AB19" s="18" t="s">
        <v>19</v>
      </c>
      <c r="AC19" s="19">
        <f t="shared" si="19"/>
        <v>0</v>
      </c>
      <c r="AD19" s="28"/>
      <c r="AE19" s="26"/>
      <c r="AF19" s="19"/>
      <c r="AG19" s="21">
        <f t="shared" si="9"/>
        <v>6</v>
      </c>
      <c r="AH19" s="22">
        <f>'6.Spieltag'!AJ19</f>
        <v>51</v>
      </c>
      <c r="AI19" s="29">
        <f>'6.Spieltag'!AK19</f>
        <v>18</v>
      </c>
      <c r="AJ19" s="24">
        <f t="shared" si="10"/>
        <v>57</v>
      </c>
      <c r="AK19" s="25">
        <f t="shared" si="11"/>
        <v>18</v>
      </c>
      <c r="AL19" s="1"/>
    </row>
    <row r="20" spans="1:38" ht="24.9" customHeight="1" thickBot="1">
      <c r="A20" s="29">
        <f t="shared" si="0"/>
        <v>12</v>
      </c>
      <c r="B20" s="21" t="s">
        <v>83</v>
      </c>
      <c r="C20" s="17" t="s">
        <v>19</v>
      </c>
      <c r="D20" s="18" t="s">
        <v>76</v>
      </c>
      <c r="E20" s="19">
        <f t="shared" si="12"/>
        <v>0</v>
      </c>
      <c r="F20" s="17" t="s">
        <v>76</v>
      </c>
      <c r="G20" s="18" t="s">
        <v>19</v>
      </c>
      <c r="H20" s="85">
        <f t="shared" si="13"/>
        <v>0</v>
      </c>
      <c r="I20" s="17" t="s">
        <v>74</v>
      </c>
      <c r="J20" s="18" t="s">
        <v>74</v>
      </c>
      <c r="K20" s="19">
        <f t="shared" si="14"/>
        <v>0</v>
      </c>
      <c r="L20" s="17" t="s">
        <v>76</v>
      </c>
      <c r="M20" s="18" t="s">
        <v>74</v>
      </c>
      <c r="N20" s="66">
        <f t="shared" si="15"/>
        <v>0</v>
      </c>
      <c r="O20" s="17" t="s">
        <v>74</v>
      </c>
      <c r="P20" s="18" t="s">
        <v>19</v>
      </c>
      <c r="Q20" s="19">
        <f t="shared" si="16"/>
        <v>0</v>
      </c>
      <c r="R20" s="17" t="s">
        <v>19</v>
      </c>
      <c r="S20" s="18" t="s">
        <v>76</v>
      </c>
      <c r="T20" s="19" t="str">
        <f t="shared" si="17"/>
        <v>2</v>
      </c>
      <c r="U20" s="17" t="s">
        <v>74</v>
      </c>
      <c r="V20" s="18" t="s">
        <v>2</v>
      </c>
      <c r="W20" s="66" t="str">
        <f t="shared" si="6"/>
        <v>2</v>
      </c>
      <c r="X20" s="17" t="s">
        <v>19</v>
      </c>
      <c r="Y20" s="18" t="s">
        <v>19</v>
      </c>
      <c r="Z20" s="19">
        <f t="shared" si="18"/>
        <v>0</v>
      </c>
      <c r="AA20" s="17" t="s">
        <v>76</v>
      </c>
      <c r="AB20" s="18" t="s">
        <v>74</v>
      </c>
      <c r="AC20" s="19">
        <f t="shared" si="19"/>
        <v>0</v>
      </c>
      <c r="AD20" s="28"/>
      <c r="AE20" s="26"/>
      <c r="AF20" s="19"/>
      <c r="AG20" s="21">
        <f t="shared" si="9"/>
        <v>4</v>
      </c>
      <c r="AH20" s="22">
        <f>'6.Spieltag'!AJ20</f>
        <v>63</v>
      </c>
      <c r="AI20" s="29">
        <f>'6.Spieltag'!AK20</f>
        <v>11</v>
      </c>
      <c r="AJ20" s="24">
        <f t="shared" si="10"/>
        <v>67</v>
      </c>
      <c r="AK20" s="25">
        <f t="shared" si="11"/>
        <v>12</v>
      </c>
      <c r="AL20" s="1"/>
    </row>
    <row r="21" spans="1:38" ht="24.9" customHeight="1" thickBot="1">
      <c r="A21" s="29">
        <f t="shared" si="0"/>
        <v>3</v>
      </c>
      <c r="B21" s="21" t="s">
        <v>86</v>
      </c>
      <c r="C21" s="17" t="s">
        <v>19</v>
      </c>
      <c r="D21" s="18" t="s">
        <v>76</v>
      </c>
      <c r="E21" s="19">
        <f t="shared" si="12"/>
        <v>0</v>
      </c>
      <c r="F21" s="17" t="s">
        <v>74</v>
      </c>
      <c r="G21" s="18" t="s">
        <v>74</v>
      </c>
      <c r="H21" s="85">
        <f t="shared" si="13"/>
        <v>12</v>
      </c>
      <c r="I21" s="17" t="s">
        <v>19</v>
      </c>
      <c r="J21" s="18" t="s">
        <v>74</v>
      </c>
      <c r="K21" s="19">
        <f t="shared" si="14"/>
        <v>0</v>
      </c>
      <c r="L21" s="17" t="s">
        <v>19</v>
      </c>
      <c r="M21" s="18" t="s">
        <v>74</v>
      </c>
      <c r="N21" s="66" t="str">
        <f t="shared" si="15"/>
        <v>2</v>
      </c>
      <c r="O21" s="17" t="s">
        <v>19</v>
      </c>
      <c r="P21" s="18" t="s">
        <v>74</v>
      </c>
      <c r="Q21" s="19">
        <f t="shared" si="16"/>
        <v>0</v>
      </c>
      <c r="R21" s="17" t="s">
        <v>19</v>
      </c>
      <c r="S21" s="18" t="s">
        <v>74</v>
      </c>
      <c r="T21" s="19" t="str">
        <f t="shared" si="17"/>
        <v>2</v>
      </c>
      <c r="U21" s="17" t="s">
        <v>74</v>
      </c>
      <c r="V21" s="18" t="s">
        <v>19</v>
      </c>
      <c r="W21" s="66" t="str">
        <f t="shared" si="6"/>
        <v>3</v>
      </c>
      <c r="X21" s="17" t="s">
        <v>19</v>
      </c>
      <c r="Y21" s="18" t="s">
        <v>74</v>
      </c>
      <c r="Z21" s="19" t="str">
        <f t="shared" si="18"/>
        <v>5</v>
      </c>
      <c r="AA21" s="17" t="s">
        <v>74</v>
      </c>
      <c r="AB21" s="18" t="s">
        <v>19</v>
      </c>
      <c r="AC21" s="19">
        <f t="shared" si="19"/>
        <v>0</v>
      </c>
      <c r="AD21" s="28"/>
      <c r="AE21" s="26"/>
      <c r="AF21" s="19"/>
      <c r="AG21" s="21">
        <f t="shared" si="9"/>
        <v>24</v>
      </c>
      <c r="AH21" s="22">
        <f>'6.Spieltag'!AJ21</f>
        <v>69</v>
      </c>
      <c r="AI21" s="29">
        <f>'6.Spieltag'!AK21</f>
        <v>7</v>
      </c>
      <c r="AJ21" s="24">
        <f t="shared" si="10"/>
        <v>93</v>
      </c>
      <c r="AK21" s="25">
        <f t="shared" si="11"/>
        <v>3</v>
      </c>
      <c r="AL21" s="1"/>
    </row>
    <row r="22" spans="1:38" ht="24.9" customHeight="1" thickBot="1">
      <c r="A22" s="29">
        <f t="shared" si="0"/>
        <v>11</v>
      </c>
      <c r="B22" s="21" t="s">
        <v>96</v>
      </c>
      <c r="C22" s="17" t="s">
        <v>76</v>
      </c>
      <c r="D22" s="18" t="s">
        <v>19</v>
      </c>
      <c r="E22" s="19">
        <f t="shared" si="12"/>
        <v>0</v>
      </c>
      <c r="F22" s="17" t="s">
        <v>74</v>
      </c>
      <c r="G22" s="18" t="s">
        <v>2</v>
      </c>
      <c r="H22" s="85">
        <f t="shared" si="13"/>
        <v>0</v>
      </c>
      <c r="I22" s="17" t="s">
        <v>74</v>
      </c>
      <c r="J22" s="18" t="s">
        <v>76</v>
      </c>
      <c r="K22" s="19">
        <f t="shared" si="14"/>
        <v>0</v>
      </c>
      <c r="L22" s="17" t="s">
        <v>74</v>
      </c>
      <c r="M22" s="18" t="s">
        <v>19</v>
      </c>
      <c r="N22" s="66">
        <f t="shared" si="15"/>
        <v>0</v>
      </c>
      <c r="O22" s="17" t="s">
        <v>76</v>
      </c>
      <c r="P22" s="18" t="s">
        <v>19</v>
      </c>
      <c r="Q22" s="19">
        <f t="shared" si="16"/>
        <v>0</v>
      </c>
      <c r="R22" s="17" t="s">
        <v>2</v>
      </c>
      <c r="S22" s="18" t="s">
        <v>76</v>
      </c>
      <c r="T22" s="19" t="str">
        <f t="shared" si="17"/>
        <v>5</v>
      </c>
      <c r="U22" s="17" t="s">
        <v>2</v>
      </c>
      <c r="V22" s="18" t="s">
        <v>19</v>
      </c>
      <c r="W22" s="66">
        <f t="shared" si="6"/>
        <v>0</v>
      </c>
      <c r="X22" s="17" t="s">
        <v>76</v>
      </c>
      <c r="Y22" s="18" t="s">
        <v>2</v>
      </c>
      <c r="Z22" s="19">
        <f t="shared" si="18"/>
        <v>0</v>
      </c>
      <c r="AA22" s="17" t="s">
        <v>19</v>
      </c>
      <c r="AB22" s="18" t="s">
        <v>77</v>
      </c>
      <c r="AC22" s="19">
        <f t="shared" si="19"/>
        <v>0</v>
      </c>
      <c r="AD22" s="28"/>
      <c r="AE22" s="26"/>
      <c r="AF22" s="19"/>
      <c r="AG22" s="21">
        <f t="shared" si="9"/>
        <v>5</v>
      </c>
      <c r="AH22" s="22">
        <f>'6.Spieltag'!AJ22</f>
        <v>68</v>
      </c>
      <c r="AI22" s="29">
        <f>'6.Spieltag'!AK22</f>
        <v>8</v>
      </c>
      <c r="AJ22" s="24">
        <f t="shared" si="10"/>
        <v>73</v>
      </c>
      <c r="AK22" s="25">
        <f t="shared" si="11"/>
        <v>11</v>
      </c>
      <c r="AL22" s="1"/>
    </row>
    <row r="23" spans="1:38" ht="24.9" customHeight="1" thickBot="1">
      <c r="A23" s="29">
        <f t="shared" si="0"/>
        <v>16</v>
      </c>
      <c r="B23" s="21" t="s">
        <v>94</v>
      </c>
      <c r="C23" s="17" t="s">
        <v>74</v>
      </c>
      <c r="D23" s="18" t="s">
        <v>19</v>
      </c>
      <c r="E23" s="19">
        <f t="shared" si="12"/>
        <v>0</v>
      </c>
      <c r="F23" s="17" t="s">
        <v>74</v>
      </c>
      <c r="G23" s="18" t="s">
        <v>19</v>
      </c>
      <c r="H23" s="85">
        <f t="shared" si="13"/>
        <v>0</v>
      </c>
      <c r="I23" s="17" t="s">
        <v>76</v>
      </c>
      <c r="J23" s="18" t="s">
        <v>19</v>
      </c>
      <c r="K23" s="19" t="str">
        <f t="shared" si="14"/>
        <v>2</v>
      </c>
      <c r="L23" s="17" t="s">
        <v>74</v>
      </c>
      <c r="M23" s="18" t="s">
        <v>74</v>
      </c>
      <c r="N23" s="66">
        <f t="shared" si="15"/>
        <v>0</v>
      </c>
      <c r="O23" s="17" t="s">
        <v>76</v>
      </c>
      <c r="P23" s="18" t="s">
        <v>19</v>
      </c>
      <c r="Q23" s="19">
        <f t="shared" si="16"/>
        <v>0</v>
      </c>
      <c r="R23" s="17" t="s">
        <v>2</v>
      </c>
      <c r="S23" s="18" t="s">
        <v>76</v>
      </c>
      <c r="T23" s="19" t="str">
        <f t="shared" si="17"/>
        <v>5</v>
      </c>
      <c r="U23" s="17" t="s">
        <v>74</v>
      </c>
      <c r="V23" s="18" t="s">
        <v>2</v>
      </c>
      <c r="W23" s="66" t="str">
        <f t="shared" si="6"/>
        <v>2</v>
      </c>
      <c r="X23" s="17" t="s">
        <v>76</v>
      </c>
      <c r="Y23" s="18" t="s">
        <v>2</v>
      </c>
      <c r="Z23" s="19">
        <f t="shared" si="18"/>
        <v>0</v>
      </c>
      <c r="AA23" s="17" t="s">
        <v>74</v>
      </c>
      <c r="AB23" s="18" t="s">
        <v>2</v>
      </c>
      <c r="AC23" s="19">
        <f t="shared" si="19"/>
        <v>0</v>
      </c>
      <c r="AD23" s="28"/>
      <c r="AE23" s="26"/>
      <c r="AF23" s="19"/>
      <c r="AG23" s="21">
        <f t="shared" si="9"/>
        <v>9</v>
      </c>
      <c r="AH23" s="22">
        <f>'6.Spieltag'!AJ23</f>
        <v>54</v>
      </c>
      <c r="AI23" s="29">
        <f>'6.Spieltag'!AK23</f>
        <v>13</v>
      </c>
      <c r="AJ23" s="24">
        <f t="shared" si="10"/>
        <v>63</v>
      </c>
      <c r="AK23" s="25">
        <f t="shared" si="11"/>
        <v>16</v>
      </c>
      <c r="AL23" s="1"/>
    </row>
    <row r="24" spans="1:38" ht="24.9" customHeight="1" thickBot="1">
      <c r="A24" s="29">
        <f t="shared" ref="A24:A26" si="20">AK24</f>
        <v>20</v>
      </c>
      <c r="B24" s="21" t="s">
        <v>92</v>
      </c>
      <c r="C24" s="17" t="s">
        <v>74</v>
      </c>
      <c r="D24" s="18" t="s">
        <v>19</v>
      </c>
      <c r="E24" s="19">
        <f t="shared" si="12"/>
        <v>0</v>
      </c>
      <c r="F24" s="17" t="s">
        <v>74</v>
      </c>
      <c r="G24" s="18" t="s">
        <v>2</v>
      </c>
      <c r="H24" s="85">
        <f t="shared" si="13"/>
        <v>0</v>
      </c>
      <c r="I24" s="17" t="s">
        <v>19</v>
      </c>
      <c r="J24" s="18" t="s">
        <v>74</v>
      </c>
      <c r="K24" s="19">
        <f t="shared" si="14"/>
        <v>0</v>
      </c>
      <c r="L24" s="17" t="s">
        <v>74</v>
      </c>
      <c r="M24" s="18" t="s">
        <v>19</v>
      </c>
      <c r="N24" s="66">
        <f t="shared" si="15"/>
        <v>0</v>
      </c>
      <c r="O24" s="17" t="s">
        <v>74</v>
      </c>
      <c r="P24" s="18" t="s">
        <v>2</v>
      </c>
      <c r="Q24" s="19">
        <f t="shared" si="16"/>
        <v>0</v>
      </c>
      <c r="R24" s="17" t="s">
        <v>77</v>
      </c>
      <c r="S24" s="18" t="s">
        <v>74</v>
      </c>
      <c r="T24" s="19" t="str">
        <f t="shared" si="17"/>
        <v>3</v>
      </c>
      <c r="U24" s="17" t="s">
        <v>19</v>
      </c>
      <c r="V24" s="18" t="s">
        <v>74</v>
      </c>
      <c r="W24" s="66">
        <f t="shared" si="6"/>
        <v>0</v>
      </c>
      <c r="X24" s="17" t="s">
        <v>76</v>
      </c>
      <c r="Y24" s="18" t="s">
        <v>2</v>
      </c>
      <c r="Z24" s="19">
        <f t="shared" si="18"/>
        <v>0</v>
      </c>
      <c r="AA24" s="17" t="s">
        <v>74</v>
      </c>
      <c r="AB24" s="18" t="s">
        <v>19</v>
      </c>
      <c r="AC24" s="19">
        <f t="shared" si="19"/>
        <v>0</v>
      </c>
      <c r="AD24" s="28"/>
      <c r="AE24" s="26"/>
      <c r="AF24" s="19"/>
      <c r="AG24" s="21">
        <f t="shared" si="9"/>
        <v>3</v>
      </c>
      <c r="AH24" s="22">
        <f>'6.Spieltag'!AJ24</f>
        <v>48</v>
      </c>
      <c r="AI24" s="29">
        <f>'6.Spieltag'!AK24</f>
        <v>19</v>
      </c>
      <c r="AJ24" s="24">
        <f t="shared" si="10"/>
        <v>51</v>
      </c>
      <c r="AK24" s="25">
        <f t="shared" si="11"/>
        <v>20</v>
      </c>
      <c r="AL24" s="1"/>
    </row>
    <row r="25" spans="1:38" ht="24.9" customHeight="1" thickBot="1">
      <c r="A25" s="29">
        <f t="shared" si="20"/>
        <v>10</v>
      </c>
      <c r="B25" s="21" t="s">
        <v>78</v>
      </c>
      <c r="C25" s="17" t="s">
        <v>74</v>
      </c>
      <c r="D25" s="18" t="s">
        <v>76</v>
      </c>
      <c r="E25" s="19">
        <f t="shared" si="12"/>
        <v>0</v>
      </c>
      <c r="F25" s="17" t="s">
        <v>74</v>
      </c>
      <c r="G25" s="18" t="s">
        <v>19</v>
      </c>
      <c r="H25" s="85">
        <f t="shared" si="13"/>
        <v>0</v>
      </c>
      <c r="I25" s="17" t="s">
        <v>74</v>
      </c>
      <c r="J25" s="18" t="s">
        <v>74</v>
      </c>
      <c r="K25" s="19">
        <f t="shared" si="14"/>
        <v>0</v>
      </c>
      <c r="L25" s="17" t="s">
        <v>19</v>
      </c>
      <c r="M25" s="18" t="s">
        <v>76</v>
      </c>
      <c r="N25" s="66" t="str">
        <f t="shared" si="15"/>
        <v>2</v>
      </c>
      <c r="O25" s="17" t="s">
        <v>74</v>
      </c>
      <c r="P25" s="18" t="s">
        <v>76</v>
      </c>
      <c r="Q25" s="19">
        <f t="shared" si="16"/>
        <v>0</v>
      </c>
      <c r="R25" s="17" t="s">
        <v>2</v>
      </c>
      <c r="S25" s="18" t="s">
        <v>76</v>
      </c>
      <c r="T25" s="19" t="str">
        <f t="shared" si="17"/>
        <v>5</v>
      </c>
      <c r="U25" s="17" t="s">
        <v>19</v>
      </c>
      <c r="V25" s="18" t="s">
        <v>19</v>
      </c>
      <c r="W25" s="66">
        <f t="shared" si="6"/>
        <v>0</v>
      </c>
      <c r="X25" s="17" t="s">
        <v>74</v>
      </c>
      <c r="Y25" s="18" t="s">
        <v>76</v>
      </c>
      <c r="Z25" s="19" t="str">
        <f t="shared" si="18"/>
        <v>3</v>
      </c>
      <c r="AA25" s="17" t="s">
        <v>74</v>
      </c>
      <c r="AB25" s="18" t="s">
        <v>19</v>
      </c>
      <c r="AC25" s="19">
        <f t="shared" si="19"/>
        <v>0</v>
      </c>
      <c r="AD25" s="28"/>
      <c r="AE25" s="26"/>
      <c r="AF25" s="19"/>
      <c r="AG25" s="21">
        <f t="shared" si="9"/>
        <v>10</v>
      </c>
      <c r="AH25" s="22">
        <f>'6.Spieltag'!AJ25</f>
        <v>67</v>
      </c>
      <c r="AI25" s="29">
        <f>'6.Spieltag'!AK25</f>
        <v>10</v>
      </c>
      <c r="AJ25" s="24">
        <f t="shared" si="10"/>
        <v>77</v>
      </c>
      <c r="AK25" s="25">
        <f t="shared" si="11"/>
        <v>10</v>
      </c>
      <c r="AL25" s="1"/>
    </row>
    <row r="26" spans="1:38" ht="28.2" customHeight="1" thickBot="1">
      <c r="A26" s="29">
        <f t="shared" si="20"/>
        <v>4</v>
      </c>
      <c r="B26" s="21" t="s">
        <v>82</v>
      </c>
      <c r="C26" s="17" t="s">
        <v>19</v>
      </c>
      <c r="D26" s="18" t="s">
        <v>74</v>
      </c>
      <c r="E26" s="19">
        <f t="shared" si="12"/>
        <v>0</v>
      </c>
      <c r="F26" s="17" t="s">
        <v>74</v>
      </c>
      <c r="G26" s="18" t="s">
        <v>19</v>
      </c>
      <c r="H26" s="85">
        <f t="shared" si="13"/>
        <v>0</v>
      </c>
      <c r="I26" s="17" t="s">
        <v>76</v>
      </c>
      <c r="J26" s="18" t="s">
        <v>19</v>
      </c>
      <c r="K26" s="19" t="str">
        <f t="shared" si="14"/>
        <v>2</v>
      </c>
      <c r="L26" s="17" t="s">
        <v>19</v>
      </c>
      <c r="M26" s="18" t="s">
        <v>76</v>
      </c>
      <c r="N26" s="66" t="str">
        <f t="shared" si="15"/>
        <v>2</v>
      </c>
      <c r="O26" s="17" t="s">
        <v>74</v>
      </c>
      <c r="P26" s="18" t="s">
        <v>74</v>
      </c>
      <c r="Q26" s="19" t="str">
        <f t="shared" si="16"/>
        <v>3</v>
      </c>
      <c r="R26" s="17" t="s">
        <v>77</v>
      </c>
      <c r="S26" s="18" t="s">
        <v>74</v>
      </c>
      <c r="T26" s="19" t="str">
        <f t="shared" si="17"/>
        <v>3</v>
      </c>
      <c r="U26" s="17" t="s">
        <v>76</v>
      </c>
      <c r="V26" s="18" t="s">
        <v>19</v>
      </c>
      <c r="W26" s="66" t="str">
        <f t="shared" si="6"/>
        <v>2</v>
      </c>
      <c r="X26" s="17" t="s">
        <v>19</v>
      </c>
      <c r="Y26" s="18" t="s">
        <v>76</v>
      </c>
      <c r="Z26" s="19" t="str">
        <f t="shared" si="18"/>
        <v>2</v>
      </c>
      <c r="AA26" s="17" t="s">
        <v>19</v>
      </c>
      <c r="AB26" s="18" t="s">
        <v>74</v>
      </c>
      <c r="AC26" s="19" t="str">
        <f t="shared" si="19"/>
        <v>3</v>
      </c>
      <c r="AD26" s="28"/>
      <c r="AE26" s="26"/>
      <c r="AF26" s="19"/>
      <c r="AG26" s="21">
        <f t="shared" ref="AG26" si="21">E26+H26+K26+N26+Q26+T26+W26+Z26+AC26+AF26</f>
        <v>17</v>
      </c>
      <c r="AH26" s="22">
        <f>'6.Spieltag'!AJ26</f>
        <v>73</v>
      </c>
      <c r="AI26" s="29">
        <f>'6.Spieltag'!AK26</f>
        <v>5</v>
      </c>
      <c r="AJ26" s="24">
        <f t="shared" ref="AJ26" si="22">AG26+AH26</f>
        <v>90</v>
      </c>
      <c r="AK26" s="25">
        <f t="shared" si="11"/>
        <v>4</v>
      </c>
      <c r="AL26" s="1"/>
    </row>
    <row r="27" spans="1:38" ht="28.2" customHeight="1" thickBot="1">
      <c r="A27" s="29">
        <f t="shared" ref="A27" si="23">AK27</f>
        <v>15</v>
      </c>
      <c r="B27" s="21" t="s">
        <v>73</v>
      </c>
      <c r="C27" s="17" t="s">
        <v>19</v>
      </c>
      <c r="D27" s="18" t="s">
        <v>74</v>
      </c>
      <c r="E27" s="19">
        <f t="shared" si="12"/>
        <v>0</v>
      </c>
      <c r="F27" s="17" t="s">
        <v>74</v>
      </c>
      <c r="G27" s="18" t="s">
        <v>19</v>
      </c>
      <c r="H27" s="85">
        <f t="shared" si="13"/>
        <v>0</v>
      </c>
      <c r="I27" s="17" t="s">
        <v>74</v>
      </c>
      <c r="J27" s="18" t="s">
        <v>74</v>
      </c>
      <c r="K27" s="19">
        <f t="shared" si="14"/>
        <v>0</v>
      </c>
      <c r="L27" s="17" t="s">
        <v>19</v>
      </c>
      <c r="M27" s="18" t="s">
        <v>74</v>
      </c>
      <c r="N27" s="66" t="str">
        <f t="shared" si="15"/>
        <v>2</v>
      </c>
      <c r="O27" s="17" t="s">
        <v>74</v>
      </c>
      <c r="P27" s="18" t="s">
        <v>19</v>
      </c>
      <c r="Q27" s="19">
        <f t="shared" si="16"/>
        <v>0</v>
      </c>
      <c r="R27" s="17" t="s">
        <v>2</v>
      </c>
      <c r="S27" s="18" t="s">
        <v>74</v>
      </c>
      <c r="T27" s="19" t="str">
        <f t="shared" si="17"/>
        <v>2</v>
      </c>
      <c r="U27" s="17" t="s">
        <v>74</v>
      </c>
      <c r="V27" s="18" t="s">
        <v>19</v>
      </c>
      <c r="W27" s="66" t="str">
        <f t="shared" si="6"/>
        <v>3</v>
      </c>
      <c r="X27" s="17" t="s">
        <v>19</v>
      </c>
      <c r="Y27" s="18" t="s">
        <v>74</v>
      </c>
      <c r="Z27" s="19" t="str">
        <f t="shared" si="18"/>
        <v>5</v>
      </c>
      <c r="AA27" s="17" t="s">
        <v>19</v>
      </c>
      <c r="AB27" s="18" t="s">
        <v>19</v>
      </c>
      <c r="AC27" s="19">
        <f t="shared" si="19"/>
        <v>0</v>
      </c>
      <c r="AD27" s="28"/>
      <c r="AE27" s="26"/>
      <c r="AF27" s="19"/>
      <c r="AG27" s="21">
        <f t="shared" ref="AG27" si="24">E27+H27+K27+N27+Q27+T27+W27+Z27+AC27+AF27</f>
        <v>12</v>
      </c>
      <c r="AH27" s="22">
        <f>'6.Spieltag'!AJ27</f>
        <v>53</v>
      </c>
      <c r="AI27" s="29">
        <f>'6.Spieltag'!AK27</f>
        <v>15</v>
      </c>
      <c r="AJ27" s="24">
        <f t="shared" ref="AJ27" si="25">AG27+AH27</f>
        <v>65</v>
      </c>
      <c r="AK27" s="25">
        <f t="shared" si="11"/>
        <v>15</v>
      </c>
      <c r="AL27" s="1"/>
    </row>
    <row r="28" spans="1:38" ht="28.2" customHeight="1">
      <c r="AL28" s="1"/>
    </row>
    <row r="29" spans="1:38" ht="28.2" customHeight="1">
      <c r="AL29" s="1"/>
    </row>
    <row r="30" spans="1:38" ht="28.2" customHeight="1">
      <c r="AL30" s="1"/>
    </row>
  </sheetData>
  <sortState xmlns:xlrd2="http://schemas.microsoft.com/office/spreadsheetml/2017/richdata2" ref="A8:AK25">
    <sortCondition ref="A8:A25"/>
  </sortState>
  <phoneticPr fontId="0" type="noConversion"/>
  <conditionalFormatting sqref="F4 I4 I6 L4 L6 C6 O6 O4 X4 AA4 R6 U6 C4 F6 R4 X6 U4 AA6">
    <cfRule type="cellIs" dxfId="129" priority="11" operator="equal">
      <formula>"Schalke 04"</formula>
    </cfRule>
  </conditionalFormatting>
  <conditionalFormatting sqref="A27">
    <cfRule type="colorScale" priority="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27">
    <cfRule type="colorScale" priority="1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8:B27">
    <cfRule type="expression" dxfId="128" priority="6">
      <formula>($AG8&gt;40)</formula>
    </cfRule>
  </conditionalFormatting>
  <conditionalFormatting sqref="A31:A1048576 A1:A3 A5:A26">
    <cfRule type="colorScale" priority="104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6:AL10">
    <cfRule type="top10" dxfId="127" priority="1053" rank="3"/>
  </conditionalFormatting>
  <conditionalFormatting sqref="AI8:AI26">
    <cfRule type="colorScale" priority="138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G1:AG1048576">
    <cfRule type="top10" dxfId="126" priority="1" rank="3"/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P30"/>
  <sheetViews>
    <sheetView topLeftCell="A20" workbookViewId="0">
      <selection activeCell="AG9" sqref="AG9"/>
    </sheetView>
  </sheetViews>
  <sheetFormatPr baseColWidth="10" defaultColWidth="11.44140625" defaultRowHeight="10.199999999999999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>
      <c r="AD1" s="68"/>
      <c r="AE1" s="69"/>
      <c r="AF1" s="69"/>
      <c r="AK1" s="32"/>
    </row>
    <row r="2" spans="1:42" ht="11.4">
      <c r="B2" s="16"/>
      <c r="AD2" s="68"/>
      <c r="AE2" s="70"/>
      <c r="AF2" s="70"/>
    </row>
    <row r="3" spans="1:42" ht="11.4">
      <c r="B3" s="16"/>
      <c r="AD3" s="68"/>
      <c r="AE3" s="69"/>
      <c r="AF3" s="69"/>
    </row>
    <row r="4" spans="1:42" ht="16.2" thickBot="1">
      <c r="A4" s="2" t="s">
        <v>29</v>
      </c>
      <c r="B4" s="16"/>
      <c r="C4" s="68" t="s">
        <v>11</v>
      </c>
      <c r="F4" s="68" t="s">
        <v>18</v>
      </c>
      <c r="I4" s="68" t="s">
        <v>17</v>
      </c>
      <c r="L4" s="68" t="s">
        <v>12</v>
      </c>
      <c r="O4" s="68" t="s">
        <v>71</v>
      </c>
      <c r="R4" s="68" t="s">
        <v>57</v>
      </c>
      <c r="U4" s="68" t="s">
        <v>67</v>
      </c>
      <c r="X4" s="68" t="s">
        <v>58</v>
      </c>
      <c r="AA4" s="68" t="s">
        <v>69</v>
      </c>
      <c r="AD4" s="67"/>
      <c r="AE4" s="71"/>
      <c r="AF4" s="71"/>
      <c r="AK4" s="45"/>
    </row>
    <row r="5" spans="1:42" ht="13.8" thickBot="1">
      <c r="B5" s="16"/>
      <c r="C5" s="13"/>
      <c r="F5" s="1"/>
      <c r="AD5" s="67"/>
      <c r="AE5" s="71"/>
      <c r="AF5" s="71"/>
      <c r="AG5" s="83" t="s">
        <v>22</v>
      </c>
      <c r="AH5" s="30"/>
      <c r="AI5" s="30"/>
      <c r="AJ5" s="31"/>
      <c r="AK5" s="45"/>
      <c r="AL5" s="1"/>
    </row>
    <row r="6" spans="1:42" ht="16.2" thickBot="1">
      <c r="C6" s="68" t="s">
        <v>16</v>
      </c>
      <c r="F6" s="68" t="s">
        <v>70</v>
      </c>
      <c r="I6" s="68" t="s">
        <v>56</v>
      </c>
      <c r="L6" s="68" t="s">
        <v>14</v>
      </c>
      <c r="O6" s="68" t="s">
        <v>13</v>
      </c>
      <c r="R6" s="68" t="s">
        <v>59</v>
      </c>
      <c r="U6" s="68" t="s">
        <v>15</v>
      </c>
      <c r="X6" s="68" t="s">
        <v>21</v>
      </c>
      <c r="AA6" s="68" t="s">
        <v>68</v>
      </c>
      <c r="AD6" s="67"/>
      <c r="AE6" s="67"/>
      <c r="AF6" s="67"/>
      <c r="AG6" s="84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>
      <c r="A7" s="8" t="s">
        <v>6</v>
      </c>
      <c r="B7" s="14" t="s">
        <v>7</v>
      </c>
      <c r="C7" s="76" t="s">
        <v>76</v>
      </c>
      <c r="D7" s="76" t="s">
        <v>19</v>
      </c>
      <c r="E7" s="77" t="s">
        <v>1</v>
      </c>
      <c r="F7" s="76" t="s">
        <v>2</v>
      </c>
      <c r="G7" s="76" t="s">
        <v>2</v>
      </c>
      <c r="H7" s="77" t="s">
        <v>1</v>
      </c>
      <c r="I7" s="76" t="s">
        <v>74</v>
      </c>
      <c r="J7" s="76" t="s">
        <v>74</v>
      </c>
      <c r="K7" s="77" t="s">
        <v>1</v>
      </c>
      <c r="L7" s="76" t="s">
        <v>74</v>
      </c>
      <c r="M7" s="76" t="s">
        <v>74</v>
      </c>
      <c r="N7" s="77" t="s">
        <v>1</v>
      </c>
      <c r="O7" s="76" t="s">
        <v>74</v>
      </c>
      <c r="P7" s="76" t="s">
        <v>19</v>
      </c>
      <c r="Q7" s="77" t="s">
        <v>1</v>
      </c>
      <c r="R7" s="76" t="s">
        <v>74</v>
      </c>
      <c r="S7" s="76" t="s">
        <v>74</v>
      </c>
      <c r="T7" s="77" t="s">
        <v>1</v>
      </c>
      <c r="U7" s="76" t="s">
        <v>19</v>
      </c>
      <c r="V7" s="76" t="s">
        <v>20</v>
      </c>
      <c r="W7" s="77" t="s">
        <v>1</v>
      </c>
      <c r="X7" s="76" t="s">
        <v>74</v>
      </c>
      <c r="Y7" s="76" t="s">
        <v>2</v>
      </c>
      <c r="Z7" s="77" t="s">
        <v>1</v>
      </c>
      <c r="AA7" s="76" t="s">
        <v>74</v>
      </c>
      <c r="AB7" s="76" t="s">
        <v>19</v>
      </c>
      <c r="AC7" s="77" t="s">
        <v>1</v>
      </c>
      <c r="AD7" s="78"/>
      <c r="AE7" s="78"/>
      <c r="AF7" s="79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65</v>
      </c>
      <c r="AM7" s="38"/>
      <c r="AN7" s="34"/>
      <c r="AO7" s="39" t="s">
        <v>19</v>
      </c>
    </row>
    <row r="8" spans="1:42" ht="24.9" customHeight="1" thickBot="1">
      <c r="A8" s="29">
        <f t="shared" ref="A8:A26" si="0">AK8</f>
        <v>5</v>
      </c>
      <c r="B8" s="21" t="s">
        <v>85</v>
      </c>
      <c r="C8" s="17" t="s">
        <v>2</v>
      </c>
      <c r="D8" s="18" t="s">
        <v>74</v>
      </c>
      <c r="E8" s="85">
        <f>IF(OR(EXACT($C$7,C8)*(EXACT($D$7,D8)))=TRUE,$AO$9,IF(($D$7-$C$7=D8-C8),$AO$8,IF(OR(EXACT($C$7&gt;$D$7,C8&gt;D8)*EXACT($C$7=$D$7,C8=D8)*EXACT($C$7&lt;$D$7,C8&lt;D8)),$AO$7,0)))*2*2</f>
        <v>0</v>
      </c>
      <c r="F8" s="17" t="s">
        <v>74</v>
      </c>
      <c r="G8" s="18" t="s">
        <v>74</v>
      </c>
      <c r="H8" s="19" t="str">
        <f t="shared" ref="H8" si="1">IF(OR(EXACT($F$7,F8)*(EXACT($G$7,G8)))=TRUE,$AO$9,IF(($G$7-$F$7=G8-F8),$AO$8,IF(OR(EXACT($F$7&gt;$G$7,F8&gt;G8)*EXACT($F$7=$G$7,F8=G8)*EXACT($F$7&lt;$G$7,F8&lt;G8)),$AO$7,0)))</f>
        <v>3</v>
      </c>
      <c r="I8" s="17" t="s">
        <v>2</v>
      </c>
      <c r="J8" s="18" t="s">
        <v>74</v>
      </c>
      <c r="K8" s="19">
        <f t="shared" ref="K8" si="2">IF(OR(EXACT($I$7,I8)*(EXACT($J$7,J8)))=TRUE,$AO$9,IF(($J$7-$I$7=J8-I8),$AO$8,IF(OR(EXACT($I$7&gt;$J$7,I8&gt;J8)*EXACT($I$7=$J$7,I8=J8)*EXACT($I$7&lt;$J$7,I8&lt;J8)),$AO$7,0)))</f>
        <v>0</v>
      </c>
      <c r="L8" s="17" t="s">
        <v>77</v>
      </c>
      <c r="M8" s="18" t="s">
        <v>74</v>
      </c>
      <c r="N8" s="66">
        <f t="shared" ref="N8" si="3">IF(OR(EXACT($L$7,L8)*(EXACT($M$7,M8)))=TRUE,$AO$9,IF(($M$7-$L$7=M8-L8),$AO$8,IF(OR(EXACT($L$7&gt;$M$7,L8&gt;M8)*EXACT($L$7=$M$7,L8=M8)*EXACT($L$7&lt;$M$7,L8&lt;M8)),$AO$7,0)))</f>
        <v>0</v>
      </c>
      <c r="O8" s="17" t="s">
        <v>76</v>
      </c>
      <c r="P8" s="18" t="s">
        <v>2</v>
      </c>
      <c r="Q8" s="19" t="str">
        <f t="shared" ref="Q8" si="4">IF(OR(EXACT($O$7,O8)*(EXACT($P$7,P8)))=TRUE,$AO$9,IF(($P$7-$O$7=P8-O8),$AO$8,IF(OR(EXACT($O$7&gt;$P$7,O8&gt;P8)*EXACT($O$7=$P$7,O8=P8)*EXACT($O$7&lt;$P$7,O8&lt;P8)),$AO$7,0)))</f>
        <v>2</v>
      </c>
      <c r="R8" s="17" t="s">
        <v>74</v>
      </c>
      <c r="S8" s="18" t="s">
        <v>2</v>
      </c>
      <c r="T8" s="19">
        <f t="shared" ref="T8" si="5">IF(OR(EXACT($R$7,R8)*(EXACT($S$7,S8)))=TRUE,$AO$9,IF(($S$7-$R$7=S8-R8),$AO$8,IF(OR(EXACT($R$7&gt;$S$7,R8&gt;S8)*EXACT($R$7=$S$7,R8=S8)*EXACT($R$7&lt;$S$7,R8&lt;S8)),$AO$7,0)))</f>
        <v>0</v>
      </c>
      <c r="U8" s="17" t="s">
        <v>74</v>
      </c>
      <c r="V8" s="18" t="s">
        <v>2</v>
      </c>
      <c r="W8" s="66" t="str">
        <f t="shared" ref="W8:W27" si="6">IF(OR(EXACT($U$7,U8)*(EXACT($V$7,V8)))=TRUE,$AO$9,IF(($V$7-$U$7=V8-U8),$AO$8,IF(OR(EXACT($U$7&gt;$V$7,U8&gt;V8)*EXACT($U$7=$V$7,U8=V8)*EXACT($U$7&lt;$V$7,U8&lt;V8)),$AO$7,0)))</f>
        <v>2</v>
      </c>
      <c r="X8" s="17" t="s">
        <v>19</v>
      </c>
      <c r="Y8" s="18" t="s">
        <v>74</v>
      </c>
      <c r="Z8" s="19">
        <f t="shared" ref="Z8" si="7">IF(OR(EXACT($X$7,X8)*(EXACT($Y$7,Y8)))=TRUE,$AO$9,IF(($Y$7-$X$7=Y8-X8),$AO$8,IF(OR(EXACT($X$7&gt;$Y$7,X8&gt;Y8)*EXACT($X$7=$Y$7,X8=Y8)*EXACT($X$7&lt;$Y$7,X8&lt;Y8)),$AO$7,0)))</f>
        <v>0</v>
      </c>
      <c r="AA8" s="17" t="s">
        <v>74</v>
      </c>
      <c r="AB8" s="18" t="s">
        <v>19</v>
      </c>
      <c r="AC8" s="19" t="str">
        <f t="shared" ref="AC8" si="8">IF(OR(EXACT($AA$7,AA8)*(EXACT($AB$7,AB8)))=TRUE,$AO$9,IF(($AB$7-$AA$7=AB8-AA8),$AO$8,IF(OR(EXACT($AA$7&gt;$AB$7,AA8&gt;AB8)*EXACT($AA$7=$AB$7,AA8=AB8)*EXACT($AA$7&lt;$AB$7,AA8&lt;AB8)),$AO$7,0)))</f>
        <v>5</v>
      </c>
      <c r="AD8" s="20"/>
      <c r="AE8" s="18"/>
      <c r="AF8" s="19"/>
      <c r="AG8" s="21">
        <f t="shared" ref="AG8:AG25" si="9">E8+H8+K8+N8+Q8+T8+W8+Z8+AC8+AF8</f>
        <v>12</v>
      </c>
      <c r="AH8" s="22">
        <f>'7.Spieltag'!AJ8</f>
        <v>89</v>
      </c>
      <c r="AI8" s="29">
        <f>'7.Spieltag'!AK8</f>
        <v>5</v>
      </c>
      <c r="AJ8" s="24">
        <f t="shared" ref="AJ8:AJ25" si="10">AG8+AH8</f>
        <v>101</v>
      </c>
      <c r="AK8" s="25">
        <f t="shared" ref="AK8:AK27" si="11">RANK(AJ8,$AJ$8:$AJ$27)</f>
        <v>5</v>
      </c>
      <c r="AL8" s="40" t="s">
        <v>66</v>
      </c>
      <c r="AM8" s="41"/>
      <c r="AN8" s="41"/>
      <c r="AO8" s="42" t="s">
        <v>2</v>
      </c>
    </row>
    <row r="9" spans="1:42" ht="24.9" customHeight="1" thickBot="1">
      <c r="A9" s="29">
        <f t="shared" si="0"/>
        <v>18</v>
      </c>
      <c r="B9" s="21" t="s">
        <v>90</v>
      </c>
      <c r="C9" s="17" t="s">
        <v>19</v>
      </c>
      <c r="D9" s="18" t="s">
        <v>74</v>
      </c>
      <c r="E9" s="85">
        <f t="shared" ref="E9:E27" si="12">IF(OR(EXACT($C$7,C9)*(EXACT($D$7,D9)))=TRUE,$AO$9,IF(($D$7-$C$7=D9-C9),$AO$8,IF(OR(EXACT($C$7&gt;$D$7,C9&gt;D9)*EXACT($C$7=$D$7,C9=D9)*EXACT($C$7&lt;$D$7,C9&lt;D9)),$AO$7,0)))*2*2</f>
        <v>0</v>
      </c>
      <c r="F9" s="17" t="s">
        <v>74</v>
      </c>
      <c r="G9" s="18" t="s">
        <v>2</v>
      </c>
      <c r="H9" s="19">
        <f t="shared" ref="H9:H27" si="13">IF(OR(EXACT($F$7,F9)*(EXACT($G$7,G9)))=TRUE,$AO$9,IF(($G$7-$F$7=G9-F9),$AO$8,IF(OR(EXACT($F$7&gt;$G$7,F9&gt;G9)*EXACT($F$7=$G$7,F9=G9)*EXACT($F$7&lt;$G$7,F9&lt;G9)),$AO$7,0)))</f>
        <v>0</v>
      </c>
      <c r="I9" s="17" t="s">
        <v>2</v>
      </c>
      <c r="J9" s="18" t="s">
        <v>74</v>
      </c>
      <c r="K9" s="19">
        <f t="shared" ref="K9:K27" si="14">IF(OR(EXACT($I$7,I9)*(EXACT($J$7,J9)))=TRUE,$AO$9,IF(($J$7-$I$7=J9-I9),$AO$8,IF(OR(EXACT($I$7&gt;$J$7,I9&gt;J9)*EXACT($I$7=$J$7,I9=J9)*EXACT($I$7&lt;$J$7,I9&lt;J9)),$AO$7,0)))</f>
        <v>0</v>
      </c>
      <c r="L9" s="17" t="s">
        <v>77</v>
      </c>
      <c r="M9" s="18" t="s">
        <v>76</v>
      </c>
      <c r="N9" s="66">
        <f t="shared" ref="N9:N27" si="15">IF(OR(EXACT($L$7,L9)*(EXACT($M$7,M9)))=TRUE,$AO$9,IF(($M$7-$L$7=M9-L9),$AO$8,IF(OR(EXACT($L$7&gt;$M$7,L9&gt;M9)*EXACT($L$7=$M$7,L9=M9)*EXACT($L$7&lt;$M$7,L9&lt;M9)),$AO$7,0)))</f>
        <v>0</v>
      </c>
      <c r="O9" s="17" t="s">
        <v>76</v>
      </c>
      <c r="P9" s="18" t="s">
        <v>19</v>
      </c>
      <c r="Q9" s="19" t="str">
        <f t="shared" ref="Q9:Q27" si="16">IF(OR(EXACT($O$7,O9)*(EXACT($P$7,P9)))=TRUE,$AO$9,IF(($P$7-$O$7=P9-O9),$AO$8,IF(OR(EXACT($O$7&gt;$P$7,O9&gt;P9)*EXACT($O$7=$P$7,O9=P9)*EXACT($O$7&lt;$P$7,O9&lt;P9)),$AO$7,0)))</f>
        <v>2</v>
      </c>
      <c r="R9" s="17" t="s">
        <v>74</v>
      </c>
      <c r="S9" s="18" t="s">
        <v>19</v>
      </c>
      <c r="T9" s="19">
        <f t="shared" ref="T9:T27" si="17">IF(OR(EXACT($R$7,R9)*(EXACT($S$7,S9)))=TRUE,$AO$9,IF(($S$7-$R$7=S9-R9),$AO$8,IF(OR(EXACT($R$7&gt;$S$7,R9&gt;S9)*EXACT($R$7=$S$7,R9=S9)*EXACT($R$7&lt;$S$7,R9&lt;S9)),$AO$7,0)))</f>
        <v>0</v>
      </c>
      <c r="U9" s="17" t="s">
        <v>74</v>
      </c>
      <c r="V9" s="18" t="s">
        <v>77</v>
      </c>
      <c r="W9" s="66" t="str">
        <f t="shared" si="6"/>
        <v>3</v>
      </c>
      <c r="X9" s="17" t="s">
        <v>19</v>
      </c>
      <c r="Y9" s="18" t="s">
        <v>74</v>
      </c>
      <c r="Z9" s="19">
        <f t="shared" ref="Z9:Z27" si="18">IF(OR(EXACT($X$7,X9)*(EXACT($Y$7,Y9)))=TRUE,$AO$9,IF(($Y$7-$X$7=Y9-X9),$AO$8,IF(OR(EXACT($X$7&gt;$Y$7,X9&gt;Y9)*EXACT($X$7=$Y$7,X9=Y9)*EXACT($X$7&lt;$Y$7,X9&lt;Y9)),$AO$7,0)))</f>
        <v>0</v>
      </c>
      <c r="AA9" s="17" t="s">
        <v>74</v>
      </c>
      <c r="AB9" s="18" t="s">
        <v>2</v>
      </c>
      <c r="AC9" s="19" t="str">
        <f t="shared" ref="AC9:AC27" si="19">IF(OR(EXACT($AA$7,AA9)*(EXACT($AB$7,AB9)))=TRUE,$AO$9,IF(($AB$7-$AA$7=AB9-AA9),$AO$8,IF(OR(EXACT($AA$7&gt;$AB$7,AA9&gt;AB9)*EXACT($AA$7=$AB$7,AA9=AB9)*EXACT($AA$7&lt;$AB$7,AA9&lt;AB9)),$AO$7,0)))</f>
        <v>2</v>
      </c>
      <c r="AD9" s="28"/>
      <c r="AE9" s="26"/>
      <c r="AF9" s="19"/>
      <c r="AG9" s="21">
        <f t="shared" si="9"/>
        <v>7</v>
      </c>
      <c r="AH9" s="22">
        <f>'7.Spieltag'!AJ9</f>
        <v>53</v>
      </c>
      <c r="AI9" s="29">
        <f>'7.Spieltag'!AK9</f>
        <v>19</v>
      </c>
      <c r="AJ9" s="24">
        <f t="shared" si="10"/>
        <v>60</v>
      </c>
      <c r="AK9" s="25">
        <f t="shared" si="11"/>
        <v>18</v>
      </c>
      <c r="AL9" s="37" t="s">
        <v>23</v>
      </c>
      <c r="AM9" s="34"/>
      <c r="AN9" s="43"/>
      <c r="AO9" s="44" t="s">
        <v>20</v>
      </c>
    </row>
    <row r="10" spans="1:42" ht="24.9" customHeight="1" thickBot="1">
      <c r="A10" s="29">
        <f t="shared" si="0"/>
        <v>8</v>
      </c>
      <c r="B10" s="21" t="s">
        <v>95</v>
      </c>
      <c r="C10" s="17" t="s">
        <v>19</v>
      </c>
      <c r="D10" s="18" t="s">
        <v>74</v>
      </c>
      <c r="E10" s="85">
        <f t="shared" si="12"/>
        <v>0</v>
      </c>
      <c r="F10" s="17" t="s">
        <v>19</v>
      </c>
      <c r="G10" s="18" t="s">
        <v>74</v>
      </c>
      <c r="H10" s="19">
        <f t="shared" si="13"/>
        <v>0</v>
      </c>
      <c r="I10" s="17" t="s">
        <v>19</v>
      </c>
      <c r="J10" s="18" t="s">
        <v>76</v>
      </c>
      <c r="K10" s="19">
        <f t="shared" si="14"/>
        <v>0</v>
      </c>
      <c r="L10" s="17" t="s">
        <v>77</v>
      </c>
      <c r="M10" s="18" t="s">
        <v>76</v>
      </c>
      <c r="N10" s="66">
        <f t="shared" si="15"/>
        <v>0</v>
      </c>
      <c r="O10" s="17" t="s">
        <v>76</v>
      </c>
      <c r="P10" s="18" t="s">
        <v>2</v>
      </c>
      <c r="Q10" s="19" t="str">
        <f t="shared" si="16"/>
        <v>2</v>
      </c>
      <c r="R10" s="17" t="s">
        <v>74</v>
      </c>
      <c r="S10" s="18" t="s">
        <v>2</v>
      </c>
      <c r="T10" s="19">
        <f t="shared" si="17"/>
        <v>0</v>
      </c>
      <c r="U10" s="17" t="s">
        <v>74</v>
      </c>
      <c r="V10" s="18" t="s">
        <v>2</v>
      </c>
      <c r="W10" s="66" t="str">
        <f t="shared" si="6"/>
        <v>2</v>
      </c>
      <c r="X10" s="17" t="s">
        <v>19</v>
      </c>
      <c r="Y10" s="18" t="s">
        <v>74</v>
      </c>
      <c r="Z10" s="19">
        <f t="shared" si="18"/>
        <v>0</v>
      </c>
      <c r="AA10" s="17" t="s">
        <v>74</v>
      </c>
      <c r="AB10" s="18" t="s">
        <v>19</v>
      </c>
      <c r="AC10" s="19" t="str">
        <f t="shared" si="19"/>
        <v>5</v>
      </c>
      <c r="AD10" s="28"/>
      <c r="AE10" s="26"/>
      <c r="AF10" s="19"/>
      <c r="AG10" s="21">
        <f t="shared" si="9"/>
        <v>9</v>
      </c>
      <c r="AH10" s="22">
        <f>'7.Spieltag'!AJ10</f>
        <v>80</v>
      </c>
      <c r="AI10" s="29">
        <f>'7.Spieltag'!AK10</f>
        <v>8</v>
      </c>
      <c r="AJ10" s="24">
        <f t="shared" si="10"/>
        <v>89</v>
      </c>
      <c r="AK10" s="25">
        <f t="shared" si="11"/>
        <v>8</v>
      </c>
      <c r="AL10" s="80"/>
      <c r="AM10" s="81"/>
      <c r="AN10" s="81"/>
      <c r="AO10" s="82"/>
    </row>
    <row r="11" spans="1:42" ht="24.9" customHeight="1" thickBot="1">
      <c r="A11" s="29">
        <f t="shared" si="0"/>
        <v>6</v>
      </c>
      <c r="B11" s="21" t="s">
        <v>98</v>
      </c>
      <c r="C11" s="17" t="s">
        <v>19</v>
      </c>
      <c r="D11" s="18" t="s">
        <v>74</v>
      </c>
      <c r="E11" s="85">
        <f t="shared" si="12"/>
        <v>0</v>
      </c>
      <c r="F11" s="17" t="s">
        <v>19</v>
      </c>
      <c r="G11" s="18" t="s">
        <v>19</v>
      </c>
      <c r="H11" s="19" t="str">
        <f t="shared" si="13"/>
        <v>3</v>
      </c>
      <c r="I11" s="17" t="s">
        <v>2</v>
      </c>
      <c r="J11" s="18" t="s">
        <v>74</v>
      </c>
      <c r="K11" s="19">
        <f t="shared" si="14"/>
        <v>0</v>
      </c>
      <c r="L11" s="17" t="s">
        <v>77</v>
      </c>
      <c r="M11" s="18" t="s">
        <v>74</v>
      </c>
      <c r="N11" s="66">
        <f t="shared" si="15"/>
        <v>0</v>
      </c>
      <c r="O11" s="17" t="s">
        <v>74</v>
      </c>
      <c r="P11" s="18" t="s">
        <v>2</v>
      </c>
      <c r="Q11" s="19" t="str">
        <f t="shared" si="16"/>
        <v>2</v>
      </c>
      <c r="R11" s="17" t="s">
        <v>19</v>
      </c>
      <c r="S11" s="18" t="s">
        <v>2</v>
      </c>
      <c r="T11" s="19">
        <f t="shared" si="17"/>
        <v>0</v>
      </c>
      <c r="U11" s="17" t="s">
        <v>74</v>
      </c>
      <c r="V11" s="18" t="s">
        <v>2</v>
      </c>
      <c r="W11" s="66" t="str">
        <f t="shared" si="6"/>
        <v>2</v>
      </c>
      <c r="X11" s="17" t="s">
        <v>19</v>
      </c>
      <c r="Y11" s="18" t="s">
        <v>74</v>
      </c>
      <c r="Z11" s="19">
        <f t="shared" si="18"/>
        <v>0</v>
      </c>
      <c r="AA11" s="17" t="s">
        <v>74</v>
      </c>
      <c r="AB11" s="18" t="s">
        <v>19</v>
      </c>
      <c r="AC11" s="19" t="str">
        <f t="shared" si="19"/>
        <v>5</v>
      </c>
      <c r="AD11" s="28"/>
      <c r="AE11" s="26"/>
      <c r="AF11" s="19"/>
      <c r="AG11" s="21">
        <f t="shared" si="9"/>
        <v>12</v>
      </c>
      <c r="AH11" s="22">
        <f>'7.Spieltag'!AJ11</f>
        <v>83</v>
      </c>
      <c r="AI11" s="29">
        <f>'7.Spieltag'!AK11</f>
        <v>7</v>
      </c>
      <c r="AJ11" s="24">
        <f t="shared" si="10"/>
        <v>95</v>
      </c>
      <c r="AK11" s="25">
        <f t="shared" si="11"/>
        <v>6</v>
      </c>
      <c r="AL11" s="1"/>
      <c r="AP11" s="67"/>
    </row>
    <row r="12" spans="1:42" ht="24.9" customHeight="1" thickBot="1">
      <c r="A12" s="29">
        <f t="shared" si="0"/>
        <v>1</v>
      </c>
      <c r="B12" s="21" t="s">
        <v>88</v>
      </c>
      <c r="C12" s="17" t="s">
        <v>74</v>
      </c>
      <c r="D12" s="18" t="s">
        <v>74</v>
      </c>
      <c r="E12" s="85">
        <f t="shared" si="12"/>
        <v>0</v>
      </c>
      <c r="F12" s="17" t="s">
        <v>19</v>
      </c>
      <c r="G12" s="18" t="s">
        <v>74</v>
      </c>
      <c r="H12" s="19">
        <f t="shared" si="13"/>
        <v>0</v>
      </c>
      <c r="I12" s="17" t="s">
        <v>2</v>
      </c>
      <c r="J12" s="18" t="s">
        <v>74</v>
      </c>
      <c r="K12" s="19">
        <f t="shared" si="14"/>
        <v>0</v>
      </c>
      <c r="L12" s="17" t="s">
        <v>77</v>
      </c>
      <c r="M12" s="18" t="s">
        <v>76</v>
      </c>
      <c r="N12" s="66">
        <f t="shared" si="15"/>
        <v>0</v>
      </c>
      <c r="O12" s="17" t="s">
        <v>76</v>
      </c>
      <c r="P12" s="18" t="s">
        <v>19</v>
      </c>
      <c r="Q12" s="19" t="str">
        <f t="shared" si="16"/>
        <v>2</v>
      </c>
      <c r="R12" s="17" t="s">
        <v>74</v>
      </c>
      <c r="S12" s="18" t="s">
        <v>2</v>
      </c>
      <c r="T12" s="19">
        <f t="shared" si="17"/>
        <v>0</v>
      </c>
      <c r="U12" s="17" t="s">
        <v>74</v>
      </c>
      <c r="V12" s="18" t="s">
        <v>77</v>
      </c>
      <c r="W12" s="66" t="str">
        <f t="shared" si="6"/>
        <v>3</v>
      </c>
      <c r="X12" s="17" t="s">
        <v>19</v>
      </c>
      <c r="Y12" s="18" t="s">
        <v>74</v>
      </c>
      <c r="Z12" s="19">
        <f t="shared" si="18"/>
        <v>0</v>
      </c>
      <c r="AA12" s="17" t="s">
        <v>74</v>
      </c>
      <c r="AB12" s="18" t="s">
        <v>74</v>
      </c>
      <c r="AC12" s="19">
        <f t="shared" si="19"/>
        <v>0</v>
      </c>
      <c r="AD12" s="28"/>
      <c r="AE12" s="26"/>
      <c r="AF12" s="19"/>
      <c r="AG12" s="21">
        <f t="shared" si="9"/>
        <v>5</v>
      </c>
      <c r="AH12" s="22">
        <f>'7.Spieltag'!AJ12</f>
        <v>119</v>
      </c>
      <c r="AI12" s="29">
        <f>'7.Spieltag'!AK12</f>
        <v>1</v>
      </c>
      <c r="AJ12" s="24">
        <f t="shared" si="10"/>
        <v>124</v>
      </c>
      <c r="AK12" s="25">
        <f t="shared" si="11"/>
        <v>1</v>
      </c>
      <c r="AL12" s="1"/>
    </row>
    <row r="13" spans="1:42" ht="24.9" customHeight="1" thickBot="1">
      <c r="A13" s="29">
        <f t="shared" si="0"/>
        <v>10</v>
      </c>
      <c r="B13" s="21" t="s">
        <v>75</v>
      </c>
      <c r="C13" s="17" t="s">
        <v>2</v>
      </c>
      <c r="D13" s="18" t="s">
        <v>19</v>
      </c>
      <c r="E13" s="85">
        <f t="shared" si="12"/>
        <v>0</v>
      </c>
      <c r="F13" s="17" t="s">
        <v>2</v>
      </c>
      <c r="G13" s="18" t="s">
        <v>74</v>
      </c>
      <c r="H13" s="19">
        <f t="shared" si="13"/>
        <v>0</v>
      </c>
      <c r="I13" s="17" t="s">
        <v>2</v>
      </c>
      <c r="J13" s="18" t="s">
        <v>74</v>
      </c>
      <c r="K13" s="19">
        <f t="shared" si="14"/>
        <v>0</v>
      </c>
      <c r="L13" s="17" t="s">
        <v>77</v>
      </c>
      <c r="M13" s="18" t="s">
        <v>76</v>
      </c>
      <c r="N13" s="66">
        <f t="shared" si="15"/>
        <v>0</v>
      </c>
      <c r="O13" s="17" t="s">
        <v>74</v>
      </c>
      <c r="P13" s="18" t="s">
        <v>19</v>
      </c>
      <c r="Q13" s="19" t="str">
        <f t="shared" si="16"/>
        <v>5</v>
      </c>
      <c r="R13" s="17" t="s">
        <v>74</v>
      </c>
      <c r="S13" s="18" t="s">
        <v>19</v>
      </c>
      <c r="T13" s="19">
        <f t="shared" si="17"/>
        <v>0</v>
      </c>
      <c r="U13" s="17" t="s">
        <v>74</v>
      </c>
      <c r="V13" s="18" t="s">
        <v>19</v>
      </c>
      <c r="W13" s="66" t="str">
        <f t="shared" si="6"/>
        <v>2</v>
      </c>
      <c r="X13" s="17" t="s">
        <v>2</v>
      </c>
      <c r="Y13" s="18" t="s">
        <v>74</v>
      </c>
      <c r="Z13" s="19">
        <f t="shared" si="18"/>
        <v>0</v>
      </c>
      <c r="AA13" s="17" t="s">
        <v>74</v>
      </c>
      <c r="AB13" s="18" t="s">
        <v>74</v>
      </c>
      <c r="AC13" s="19">
        <f t="shared" si="19"/>
        <v>0</v>
      </c>
      <c r="AD13" s="27"/>
      <c r="AE13" s="26"/>
      <c r="AF13" s="19"/>
      <c r="AG13" s="21">
        <f t="shared" si="9"/>
        <v>7</v>
      </c>
      <c r="AH13" s="22">
        <f>'7.Spieltag'!AJ13</f>
        <v>78</v>
      </c>
      <c r="AI13" s="29">
        <f>'7.Spieltag'!AK13</f>
        <v>9</v>
      </c>
      <c r="AJ13" s="24">
        <f t="shared" si="10"/>
        <v>85</v>
      </c>
      <c r="AK13" s="25">
        <f t="shared" si="11"/>
        <v>10</v>
      </c>
      <c r="AL13" s="1"/>
    </row>
    <row r="14" spans="1:42" ht="24.9" customHeight="1" thickBot="1">
      <c r="A14" s="29">
        <f t="shared" si="0"/>
        <v>3</v>
      </c>
      <c r="B14" s="21" t="s">
        <v>93</v>
      </c>
      <c r="C14" s="17" t="s">
        <v>19</v>
      </c>
      <c r="D14" s="18" t="s">
        <v>74</v>
      </c>
      <c r="E14" s="85">
        <f t="shared" si="12"/>
        <v>0</v>
      </c>
      <c r="F14" s="17" t="s">
        <v>2</v>
      </c>
      <c r="G14" s="18" t="s">
        <v>19</v>
      </c>
      <c r="H14" s="19">
        <f t="shared" si="13"/>
        <v>0</v>
      </c>
      <c r="I14" s="17" t="s">
        <v>2</v>
      </c>
      <c r="J14" s="18" t="s">
        <v>74</v>
      </c>
      <c r="K14" s="19">
        <f t="shared" si="14"/>
        <v>0</v>
      </c>
      <c r="L14" s="17" t="s">
        <v>77</v>
      </c>
      <c r="M14" s="18" t="s">
        <v>76</v>
      </c>
      <c r="N14" s="66">
        <f t="shared" si="15"/>
        <v>0</v>
      </c>
      <c r="O14" s="17" t="s">
        <v>74</v>
      </c>
      <c r="P14" s="18" t="s">
        <v>2</v>
      </c>
      <c r="Q14" s="19" t="str">
        <f t="shared" si="16"/>
        <v>2</v>
      </c>
      <c r="R14" s="17" t="s">
        <v>74</v>
      </c>
      <c r="S14" s="18" t="s">
        <v>2</v>
      </c>
      <c r="T14" s="19">
        <f t="shared" si="17"/>
        <v>0</v>
      </c>
      <c r="U14" s="17" t="s">
        <v>74</v>
      </c>
      <c r="V14" s="18" t="s">
        <v>19</v>
      </c>
      <c r="W14" s="66" t="str">
        <f t="shared" si="6"/>
        <v>2</v>
      </c>
      <c r="X14" s="17" t="s">
        <v>19</v>
      </c>
      <c r="Y14" s="18" t="s">
        <v>74</v>
      </c>
      <c r="Z14" s="19">
        <f t="shared" si="18"/>
        <v>0</v>
      </c>
      <c r="AA14" s="17" t="s">
        <v>74</v>
      </c>
      <c r="AB14" s="18" t="s">
        <v>2</v>
      </c>
      <c r="AC14" s="19" t="str">
        <f t="shared" si="19"/>
        <v>2</v>
      </c>
      <c r="AD14" s="28"/>
      <c r="AE14" s="26"/>
      <c r="AF14" s="19"/>
      <c r="AG14" s="21">
        <f t="shared" si="9"/>
        <v>6</v>
      </c>
      <c r="AH14" s="22">
        <f>'7.Spieltag'!AJ14</f>
        <v>96</v>
      </c>
      <c r="AI14" s="29">
        <f>'7.Spieltag'!AK14</f>
        <v>2</v>
      </c>
      <c r="AJ14" s="24">
        <f t="shared" si="10"/>
        <v>102</v>
      </c>
      <c r="AK14" s="25">
        <f t="shared" si="11"/>
        <v>3</v>
      </c>
      <c r="AL14" s="1"/>
    </row>
    <row r="15" spans="1:42" ht="24.9" customHeight="1" thickBot="1">
      <c r="A15" s="29">
        <f t="shared" si="0"/>
        <v>7</v>
      </c>
      <c r="B15" s="21" t="s">
        <v>81</v>
      </c>
      <c r="C15" s="17" t="s">
        <v>19</v>
      </c>
      <c r="D15" s="18" t="s">
        <v>76</v>
      </c>
      <c r="E15" s="85">
        <f t="shared" si="12"/>
        <v>0</v>
      </c>
      <c r="F15" s="17" t="s">
        <v>19</v>
      </c>
      <c r="G15" s="18" t="s">
        <v>74</v>
      </c>
      <c r="H15" s="19">
        <f t="shared" si="13"/>
        <v>0</v>
      </c>
      <c r="I15" s="17" t="s">
        <v>19</v>
      </c>
      <c r="J15" s="18" t="s">
        <v>76</v>
      </c>
      <c r="K15" s="19">
        <f t="shared" si="14"/>
        <v>0</v>
      </c>
      <c r="L15" s="17" t="s">
        <v>2</v>
      </c>
      <c r="M15" s="18" t="s">
        <v>76</v>
      </c>
      <c r="N15" s="66">
        <f t="shared" si="15"/>
        <v>0</v>
      </c>
      <c r="O15" s="17" t="s">
        <v>74</v>
      </c>
      <c r="P15" s="18" t="s">
        <v>2</v>
      </c>
      <c r="Q15" s="19" t="str">
        <f t="shared" si="16"/>
        <v>2</v>
      </c>
      <c r="R15" s="17" t="s">
        <v>76</v>
      </c>
      <c r="S15" s="18" t="s">
        <v>19</v>
      </c>
      <c r="T15" s="19">
        <f t="shared" si="17"/>
        <v>0</v>
      </c>
      <c r="U15" s="17" t="s">
        <v>74</v>
      </c>
      <c r="V15" s="18" t="s">
        <v>19</v>
      </c>
      <c r="W15" s="66" t="str">
        <f t="shared" si="6"/>
        <v>2</v>
      </c>
      <c r="X15" s="17" t="s">
        <v>19</v>
      </c>
      <c r="Y15" s="18" t="s">
        <v>74</v>
      </c>
      <c r="Z15" s="19">
        <f t="shared" si="18"/>
        <v>0</v>
      </c>
      <c r="AA15" s="17" t="s">
        <v>74</v>
      </c>
      <c r="AB15" s="18" t="s">
        <v>74</v>
      </c>
      <c r="AC15" s="19">
        <f t="shared" si="19"/>
        <v>0</v>
      </c>
      <c r="AD15" s="28"/>
      <c r="AE15" s="26"/>
      <c r="AF15" s="19"/>
      <c r="AG15" s="21">
        <f t="shared" si="9"/>
        <v>4</v>
      </c>
      <c r="AH15" s="22">
        <f>'7.Spieltag'!AJ15</f>
        <v>89</v>
      </c>
      <c r="AI15" s="29">
        <f>'7.Spieltag'!AK15</f>
        <v>5</v>
      </c>
      <c r="AJ15" s="24">
        <f t="shared" si="10"/>
        <v>93</v>
      </c>
      <c r="AK15" s="25">
        <f t="shared" si="11"/>
        <v>7</v>
      </c>
      <c r="AL15" s="1"/>
    </row>
    <row r="16" spans="1:42" ht="24.9" customHeight="1" thickBot="1">
      <c r="A16" s="29">
        <f t="shared" si="0"/>
        <v>14</v>
      </c>
      <c r="B16" s="21" t="s">
        <v>87</v>
      </c>
      <c r="C16" s="17" t="s">
        <v>19</v>
      </c>
      <c r="D16" s="18" t="s">
        <v>74</v>
      </c>
      <c r="E16" s="85">
        <f t="shared" si="12"/>
        <v>0</v>
      </c>
      <c r="F16" s="17" t="s">
        <v>19</v>
      </c>
      <c r="G16" s="18" t="s">
        <v>74</v>
      </c>
      <c r="H16" s="19">
        <f t="shared" si="13"/>
        <v>0</v>
      </c>
      <c r="I16" s="17" t="s">
        <v>2</v>
      </c>
      <c r="J16" s="18" t="s">
        <v>76</v>
      </c>
      <c r="K16" s="19">
        <f t="shared" si="14"/>
        <v>0</v>
      </c>
      <c r="L16" s="17" t="s">
        <v>77</v>
      </c>
      <c r="M16" s="18" t="s">
        <v>76</v>
      </c>
      <c r="N16" s="66">
        <f t="shared" si="15"/>
        <v>0</v>
      </c>
      <c r="O16" s="17" t="s">
        <v>74</v>
      </c>
      <c r="P16" s="18" t="s">
        <v>2</v>
      </c>
      <c r="Q16" s="19" t="str">
        <f t="shared" si="16"/>
        <v>2</v>
      </c>
      <c r="R16" s="17" t="s">
        <v>74</v>
      </c>
      <c r="S16" s="18" t="s">
        <v>2</v>
      </c>
      <c r="T16" s="19">
        <f t="shared" si="17"/>
        <v>0</v>
      </c>
      <c r="U16" s="17" t="s">
        <v>74</v>
      </c>
      <c r="V16" s="18" t="s">
        <v>2</v>
      </c>
      <c r="W16" s="66" t="str">
        <f t="shared" si="6"/>
        <v>2</v>
      </c>
      <c r="X16" s="17" t="s">
        <v>2</v>
      </c>
      <c r="Y16" s="18" t="s">
        <v>74</v>
      </c>
      <c r="Z16" s="19">
        <f t="shared" si="18"/>
        <v>0</v>
      </c>
      <c r="AA16" s="17" t="s">
        <v>74</v>
      </c>
      <c r="AB16" s="18" t="s">
        <v>74</v>
      </c>
      <c r="AC16" s="19">
        <f t="shared" si="19"/>
        <v>0</v>
      </c>
      <c r="AD16" s="28"/>
      <c r="AE16" s="26"/>
      <c r="AF16" s="19"/>
      <c r="AG16" s="21">
        <f t="shared" si="9"/>
        <v>4</v>
      </c>
      <c r="AH16" s="22">
        <f>'7.Spieltag'!AJ16</f>
        <v>67</v>
      </c>
      <c r="AI16" s="29">
        <f>'7.Spieltag'!AK16</f>
        <v>12</v>
      </c>
      <c r="AJ16" s="24">
        <f t="shared" si="10"/>
        <v>71</v>
      </c>
      <c r="AK16" s="25">
        <f t="shared" si="11"/>
        <v>14</v>
      </c>
      <c r="AL16" s="1"/>
    </row>
    <row r="17" spans="1:38" ht="24.9" customHeight="1" thickBot="1">
      <c r="A17" s="29">
        <f t="shared" si="0"/>
        <v>13</v>
      </c>
      <c r="B17" s="21" t="s">
        <v>80</v>
      </c>
      <c r="C17" s="17" t="s">
        <v>77</v>
      </c>
      <c r="D17" s="18" t="s">
        <v>19</v>
      </c>
      <c r="E17" s="85">
        <f t="shared" si="12"/>
        <v>0</v>
      </c>
      <c r="F17" s="17" t="s">
        <v>76</v>
      </c>
      <c r="G17" s="18" t="s">
        <v>74</v>
      </c>
      <c r="H17" s="19">
        <f t="shared" si="13"/>
        <v>0</v>
      </c>
      <c r="I17" s="17" t="s">
        <v>2</v>
      </c>
      <c r="J17" s="18" t="s">
        <v>74</v>
      </c>
      <c r="K17" s="19">
        <f t="shared" si="14"/>
        <v>0</v>
      </c>
      <c r="L17" s="17" t="s">
        <v>19</v>
      </c>
      <c r="M17" s="18" t="s">
        <v>74</v>
      </c>
      <c r="N17" s="66">
        <f t="shared" si="15"/>
        <v>0</v>
      </c>
      <c r="O17" s="17" t="s">
        <v>74</v>
      </c>
      <c r="P17" s="18" t="s">
        <v>19</v>
      </c>
      <c r="Q17" s="19" t="str">
        <f t="shared" si="16"/>
        <v>5</v>
      </c>
      <c r="R17" s="17" t="s">
        <v>19</v>
      </c>
      <c r="S17" s="18" t="s">
        <v>19</v>
      </c>
      <c r="T17" s="19" t="str">
        <f t="shared" si="17"/>
        <v>3</v>
      </c>
      <c r="U17" s="17" t="s">
        <v>74</v>
      </c>
      <c r="V17" s="18" t="s">
        <v>19</v>
      </c>
      <c r="W17" s="66" t="str">
        <f t="shared" si="6"/>
        <v>2</v>
      </c>
      <c r="X17" s="17" t="s">
        <v>2</v>
      </c>
      <c r="Y17" s="18" t="s">
        <v>74</v>
      </c>
      <c r="Z17" s="19">
        <f t="shared" si="18"/>
        <v>0</v>
      </c>
      <c r="AA17" s="17" t="s">
        <v>74</v>
      </c>
      <c r="AB17" s="18" t="s">
        <v>74</v>
      </c>
      <c r="AC17" s="19">
        <f t="shared" si="19"/>
        <v>0</v>
      </c>
      <c r="AD17" s="28"/>
      <c r="AE17" s="26"/>
      <c r="AF17" s="19"/>
      <c r="AG17" s="21">
        <f t="shared" si="9"/>
        <v>10</v>
      </c>
      <c r="AH17" s="22">
        <f>'7.Spieltag'!AJ17</f>
        <v>67</v>
      </c>
      <c r="AI17" s="29">
        <f>'7.Spieltag'!AK17</f>
        <v>12</v>
      </c>
      <c r="AJ17" s="24">
        <f t="shared" si="10"/>
        <v>77</v>
      </c>
      <c r="AK17" s="25">
        <f t="shared" si="11"/>
        <v>13</v>
      </c>
      <c r="AL17" s="1"/>
    </row>
    <row r="18" spans="1:38" ht="24.9" customHeight="1" thickBot="1">
      <c r="A18" s="29">
        <f t="shared" si="0"/>
        <v>20</v>
      </c>
      <c r="B18" s="21" t="s">
        <v>84</v>
      </c>
      <c r="C18" s="17"/>
      <c r="D18" s="18"/>
      <c r="E18" s="85"/>
      <c r="F18" s="17"/>
      <c r="G18" s="18"/>
      <c r="H18" s="19"/>
      <c r="I18" s="17"/>
      <c r="J18" s="18"/>
      <c r="K18" s="19"/>
      <c r="L18" s="17"/>
      <c r="M18" s="18"/>
      <c r="N18" s="66"/>
      <c r="O18" s="17"/>
      <c r="P18" s="18"/>
      <c r="Q18" s="19"/>
      <c r="R18" s="17"/>
      <c r="S18" s="18"/>
      <c r="T18" s="19"/>
      <c r="U18" s="17"/>
      <c r="V18" s="18"/>
      <c r="W18" s="66"/>
      <c r="X18" s="17"/>
      <c r="Y18" s="18"/>
      <c r="Z18" s="19"/>
      <c r="AA18" s="17"/>
      <c r="AB18" s="18"/>
      <c r="AC18" s="19"/>
      <c r="AD18" s="28"/>
      <c r="AE18" s="26"/>
      <c r="AF18" s="19"/>
      <c r="AG18" s="21">
        <f t="shared" si="9"/>
        <v>0</v>
      </c>
      <c r="AH18" s="22">
        <f>'7.Spieltag'!AJ18</f>
        <v>58</v>
      </c>
      <c r="AI18" s="29">
        <f>'7.Spieltag'!AK18</f>
        <v>17</v>
      </c>
      <c r="AJ18" s="24">
        <f t="shared" si="10"/>
        <v>58</v>
      </c>
      <c r="AK18" s="25">
        <f t="shared" si="11"/>
        <v>20</v>
      </c>
      <c r="AL18" s="1"/>
    </row>
    <row r="19" spans="1:38" ht="24.9" customHeight="1" thickBot="1">
      <c r="A19" s="29">
        <f t="shared" si="0"/>
        <v>17</v>
      </c>
      <c r="B19" s="21" t="s">
        <v>89</v>
      </c>
      <c r="C19" s="17" t="s">
        <v>19</v>
      </c>
      <c r="D19" s="18" t="s">
        <v>74</v>
      </c>
      <c r="E19" s="85">
        <f t="shared" si="12"/>
        <v>0</v>
      </c>
      <c r="F19" s="17" t="s">
        <v>74</v>
      </c>
      <c r="G19" s="18" t="s">
        <v>74</v>
      </c>
      <c r="H19" s="19" t="str">
        <f t="shared" si="13"/>
        <v>3</v>
      </c>
      <c r="I19" s="17" t="s">
        <v>2</v>
      </c>
      <c r="J19" s="18" t="s">
        <v>74</v>
      </c>
      <c r="K19" s="19">
        <f t="shared" si="14"/>
        <v>0</v>
      </c>
      <c r="L19" s="17" t="s">
        <v>77</v>
      </c>
      <c r="M19" s="18" t="s">
        <v>76</v>
      </c>
      <c r="N19" s="66">
        <f t="shared" si="15"/>
        <v>0</v>
      </c>
      <c r="O19" s="17" t="s">
        <v>76</v>
      </c>
      <c r="P19" s="18" t="s">
        <v>74</v>
      </c>
      <c r="Q19" s="19" t="str">
        <f t="shared" si="16"/>
        <v>3</v>
      </c>
      <c r="R19" s="17" t="s">
        <v>19</v>
      </c>
      <c r="S19" s="18" t="s">
        <v>19</v>
      </c>
      <c r="T19" s="19" t="str">
        <f t="shared" si="17"/>
        <v>3</v>
      </c>
      <c r="U19" s="17" t="s">
        <v>74</v>
      </c>
      <c r="V19" s="18" t="s">
        <v>19</v>
      </c>
      <c r="W19" s="66" t="str">
        <f t="shared" si="6"/>
        <v>2</v>
      </c>
      <c r="X19" s="17" t="s">
        <v>2</v>
      </c>
      <c r="Y19" s="18" t="s">
        <v>74</v>
      </c>
      <c r="Z19" s="19">
        <f t="shared" si="18"/>
        <v>0</v>
      </c>
      <c r="AA19" s="17" t="s">
        <v>76</v>
      </c>
      <c r="AB19" s="18" t="s">
        <v>77</v>
      </c>
      <c r="AC19" s="19" t="str">
        <f t="shared" si="19"/>
        <v>2</v>
      </c>
      <c r="AD19" s="28"/>
      <c r="AE19" s="26"/>
      <c r="AF19" s="19"/>
      <c r="AG19" s="21">
        <f t="shared" si="9"/>
        <v>13</v>
      </c>
      <c r="AH19" s="22">
        <f>'7.Spieltag'!AJ19</f>
        <v>57</v>
      </c>
      <c r="AI19" s="29">
        <f>'7.Spieltag'!AK19</f>
        <v>18</v>
      </c>
      <c r="AJ19" s="24">
        <f t="shared" si="10"/>
        <v>70</v>
      </c>
      <c r="AK19" s="25">
        <f t="shared" si="11"/>
        <v>17</v>
      </c>
      <c r="AL19" s="1"/>
    </row>
    <row r="20" spans="1:38" ht="24.9" customHeight="1" thickBot="1">
      <c r="A20" s="29">
        <f t="shared" si="0"/>
        <v>11</v>
      </c>
      <c r="B20" s="21" t="s">
        <v>83</v>
      </c>
      <c r="C20" s="17" t="s">
        <v>19</v>
      </c>
      <c r="D20" s="18" t="s">
        <v>76</v>
      </c>
      <c r="E20" s="85">
        <f t="shared" si="12"/>
        <v>0</v>
      </c>
      <c r="F20" s="17" t="s">
        <v>74</v>
      </c>
      <c r="G20" s="18" t="s">
        <v>74</v>
      </c>
      <c r="H20" s="19" t="str">
        <f t="shared" si="13"/>
        <v>3</v>
      </c>
      <c r="I20" s="17" t="s">
        <v>19</v>
      </c>
      <c r="J20" s="18" t="s">
        <v>76</v>
      </c>
      <c r="K20" s="19">
        <f t="shared" si="14"/>
        <v>0</v>
      </c>
      <c r="L20" s="17" t="s">
        <v>77</v>
      </c>
      <c r="M20" s="18" t="s">
        <v>74</v>
      </c>
      <c r="N20" s="66">
        <f t="shared" si="15"/>
        <v>0</v>
      </c>
      <c r="O20" s="17" t="s">
        <v>74</v>
      </c>
      <c r="P20" s="18" t="s">
        <v>19</v>
      </c>
      <c r="Q20" s="19" t="str">
        <f t="shared" si="16"/>
        <v>5</v>
      </c>
      <c r="R20" s="17" t="s">
        <v>74</v>
      </c>
      <c r="S20" s="18" t="s">
        <v>74</v>
      </c>
      <c r="T20" s="19" t="str">
        <f t="shared" si="17"/>
        <v>5</v>
      </c>
      <c r="U20" s="17" t="s">
        <v>74</v>
      </c>
      <c r="V20" s="18" t="s">
        <v>19</v>
      </c>
      <c r="W20" s="66" t="str">
        <f t="shared" si="6"/>
        <v>2</v>
      </c>
      <c r="X20" s="17" t="s">
        <v>76</v>
      </c>
      <c r="Y20" s="18" t="s">
        <v>76</v>
      </c>
      <c r="Z20" s="19">
        <f t="shared" si="18"/>
        <v>0</v>
      </c>
      <c r="AA20" s="17" t="s">
        <v>74</v>
      </c>
      <c r="AB20" s="18" t="s">
        <v>2</v>
      </c>
      <c r="AC20" s="19" t="str">
        <f t="shared" si="19"/>
        <v>2</v>
      </c>
      <c r="AD20" s="28"/>
      <c r="AE20" s="26"/>
      <c r="AF20" s="19"/>
      <c r="AG20" s="21">
        <f t="shared" si="9"/>
        <v>17</v>
      </c>
      <c r="AH20" s="22">
        <f>'7.Spieltag'!AJ20</f>
        <v>67</v>
      </c>
      <c r="AI20" s="29">
        <f>'7.Spieltag'!AK20</f>
        <v>12</v>
      </c>
      <c r="AJ20" s="24">
        <f t="shared" si="10"/>
        <v>84</v>
      </c>
      <c r="AK20" s="25">
        <f t="shared" si="11"/>
        <v>11</v>
      </c>
      <c r="AL20" s="1"/>
    </row>
    <row r="21" spans="1:38" ht="24.9" customHeight="1" thickBot="1">
      <c r="A21" s="29">
        <f t="shared" si="0"/>
        <v>2</v>
      </c>
      <c r="B21" s="21" t="s">
        <v>86</v>
      </c>
      <c r="C21" s="17" t="s">
        <v>19</v>
      </c>
      <c r="D21" s="18" t="s">
        <v>74</v>
      </c>
      <c r="E21" s="85">
        <f t="shared" si="12"/>
        <v>0</v>
      </c>
      <c r="F21" s="17" t="s">
        <v>74</v>
      </c>
      <c r="G21" s="18" t="s">
        <v>74</v>
      </c>
      <c r="H21" s="19" t="str">
        <f t="shared" si="13"/>
        <v>3</v>
      </c>
      <c r="I21" s="17" t="s">
        <v>19</v>
      </c>
      <c r="J21" s="18" t="s">
        <v>76</v>
      </c>
      <c r="K21" s="19">
        <f t="shared" si="14"/>
        <v>0</v>
      </c>
      <c r="L21" s="17" t="s">
        <v>77</v>
      </c>
      <c r="M21" s="18" t="s">
        <v>76</v>
      </c>
      <c r="N21" s="66">
        <f t="shared" si="15"/>
        <v>0</v>
      </c>
      <c r="O21" s="17" t="s">
        <v>74</v>
      </c>
      <c r="P21" s="18" t="s">
        <v>2</v>
      </c>
      <c r="Q21" s="19" t="str">
        <f t="shared" si="16"/>
        <v>2</v>
      </c>
      <c r="R21" s="17" t="s">
        <v>74</v>
      </c>
      <c r="S21" s="18" t="s">
        <v>19</v>
      </c>
      <c r="T21" s="19">
        <f t="shared" si="17"/>
        <v>0</v>
      </c>
      <c r="U21" s="17" t="s">
        <v>74</v>
      </c>
      <c r="V21" s="18" t="s">
        <v>19</v>
      </c>
      <c r="W21" s="66" t="str">
        <f t="shared" si="6"/>
        <v>2</v>
      </c>
      <c r="X21" s="17" t="s">
        <v>19</v>
      </c>
      <c r="Y21" s="18" t="s">
        <v>76</v>
      </c>
      <c r="Z21" s="19">
        <f t="shared" si="18"/>
        <v>0</v>
      </c>
      <c r="AA21" s="17" t="s">
        <v>74</v>
      </c>
      <c r="AB21" s="18" t="s">
        <v>19</v>
      </c>
      <c r="AC21" s="19" t="str">
        <f t="shared" si="19"/>
        <v>5</v>
      </c>
      <c r="AD21" s="28"/>
      <c r="AE21" s="26"/>
      <c r="AF21" s="19"/>
      <c r="AG21" s="21">
        <f t="shared" si="9"/>
        <v>12</v>
      </c>
      <c r="AH21" s="22">
        <f>'7.Spieltag'!AJ21</f>
        <v>93</v>
      </c>
      <c r="AI21" s="29">
        <f>'7.Spieltag'!AK21</f>
        <v>3</v>
      </c>
      <c r="AJ21" s="24">
        <f t="shared" si="10"/>
        <v>105</v>
      </c>
      <c r="AK21" s="25">
        <f t="shared" si="11"/>
        <v>2</v>
      </c>
      <c r="AL21" s="1"/>
    </row>
    <row r="22" spans="1:38" ht="24.9" customHeight="1" thickBot="1">
      <c r="A22" s="29">
        <f t="shared" si="0"/>
        <v>12</v>
      </c>
      <c r="B22" s="21" t="s">
        <v>96</v>
      </c>
      <c r="C22" s="17" t="s">
        <v>74</v>
      </c>
      <c r="D22" s="18" t="s">
        <v>76</v>
      </c>
      <c r="E22" s="85">
        <f t="shared" si="12"/>
        <v>0</v>
      </c>
      <c r="F22" s="17" t="s">
        <v>2</v>
      </c>
      <c r="G22" s="18" t="s">
        <v>19</v>
      </c>
      <c r="H22" s="19">
        <f t="shared" si="13"/>
        <v>0</v>
      </c>
      <c r="I22" s="17" t="s">
        <v>19</v>
      </c>
      <c r="J22" s="18" t="s">
        <v>74</v>
      </c>
      <c r="K22" s="19">
        <f t="shared" si="14"/>
        <v>0</v>
      </c>
      <c r="L22" s="17" t="s">
        <v>77</v>
      </c>
      <c r="M22" s="18" t="s">
        <v>76</v>
      </c>
      <c r="N22" s="66">
        <f t="shared" si="15"/>
        <v>0</v>
      </c>
      <c r="O22" s="17" t="s">
        <v>74</v>
      </c>
      <c r="P22" s="18" t="s">
        <v>77</v>
      </c>
      <c r="Q22" s="19" t="str">
        <f t="shared" si="16"/>
        <v>2</v>
      </c>
      <c r="R22" s="17" t="s">
        <v>19</v>
      </c>
      <c r="S22" s="18" t="s">
        <v>77</v>
      </c>
      <c r="T22" s="19">
        <f t="shared" si="17"/>
        <v>0</v>
      </c>
      <c r="U22" s="17" t="s">
        <v>76</v>
      </c>
      <c r="V22" s="18" t="s">
        <v>2</v>
      </c>
      <c r="W22" s="66" t="str">
        <f t="shared" si="6"/>
        <v>3</v>
      </c>
      <c r="X22" s="17" t="s">
        <v>19</v>
      </c>
      <c r="Y22" s="18" t="s">
        <v>76</v>
      </c>
      <c r="Z22" s="19">
        <f t="shared" si="18"/>
        <v>0</v>
      </c>
      <c r="AA22" s="17" t="s">
        <v>19</v>
      </c>
      <c r="AB22" s="18" t="s">
        <v>19</v>
      </c>
      <c r="AC22" s="19">
        <f t="shared" si="19"/>
        <v>0</v>
      </c>
      <c r="AD22" s="28"/>
      <c r="AE22" s="26"/>
      <c r="AF22" s="19"/>
      <c r="AG22" s="21">
        <f t="shared" si="9"/>
        <v>5</v>
      </c>
      <c r="AH22" s="22">
        <f>'7.Spieltag'!AJ22</f>
        <v>73</v>
      </c>
      <c r="AI22" s="29">
        <f>'7.Spieltag'!AK22</f>
        <v>11</v>
      </c>
      <c r="AJ22" s="24">
        <f t="shared" si="10"/>
        <v>78</v>
      </c>
      <c r="AK22" s="25">
        <f t="shared" si="11"/>
        <v>12</v>
      </c>
      <c r="AL22" s="1"/>
    </row>
    <row r="23" spans="1:38" ht="24.9" customHeight="1" thickBot="1">
      <c r="A23" s="29">
        <f t="shared" si="0"/>
        <v>14</v>
      </c>
      <c r="B23" s="21" t="s">
        <v>94</v>
      </c>
      <c r="C23" s="17" t="s">
        <v>19</v>
      </c>
      <c r="D23" s="18" t="s">
        <v>74</v>
      </c>
      <c r="E23" s="85">
        <f t="shared" si="12"/>
        <v>0</v>
      </c>
      <c r="F23" s="17" t="s">
        <v>19</v>
      </c>
      <c r="G23" s="18" t="s">
        <v>76</v>
      </c>
      <c r="H23" s="19">
        <f t="shared" si="13"/>
        <v>0</v>
      </c>
      <c r="I23" s="17" t="s">
        <v>2</v>
      </c>
      <c r="J23" s="18" t="s">
        <v>76</v>
      </c>
      <c r="K23" s="19">
        <f t="shared" si="14"/>
        <v>0</v>
      </c>
      <c r="L23" s="17" t="s">
        <v>77</v>
      </c>
      <c r="M23" s="18" t="s">
        <v>76</v>
      </c>
      <c r="N23" s="66">
        <f t="shared" si="15"/>
        <v>0</v>
      </c>
      <c r="O23" s="17" t="s">
        <v>74</v>
      </c>
      <c r="P23" s="18" t="s">
        <v>2</v>
      </c>
      <c r="Q23" s="19" t="str">
        <f t="shared" si="16"/>
        <v>2</v>
      </c>
      <c r="R23" s="17" t="s">
        <v>74</v>
      </c>
      <c r="S23" s="18" t="s">
        <v>2</v>
      </c>
      <c r="T23" s="19">
        <f t="shared" si="17"/>
        <v>0</v>
      </c>
      <c r="U23" s="17" t="s">
        <v>76</v>
      </c>
      <c r="V23" s="18" t="s">
        <v>2</v>
      </c>
      <c r="W23" s="66" t="str">
        <f t="shared" si="6"/>
        <v>3</v>
      </c>
      <c r="X23" s="17" t="s">
        <v>2</v>
      </c>
      <c r="Y23" s="18" t="s">
        <v>74</v>
      </c>
      <c r="Z23" s="19">
        <f t="shared" si="18"/>
        <v>0</v>
      </c>
      <c r="AA23" s="17" t="s">
        <v>19</v>
      </c>
      <c r="AB23" s="18" t="s">
        <v>2</v>
      </c>
      <c r="AC23" s="19" t="str">
        <f t="shared" si="19"/>
        <v>3</v>
      </c>
      <c r="AD23" s="28"/>
      <c r="AE23" s="26"/>
      <c r="AF23" s="19"/>
      <c r="AG23" s="21">
        <f t="shared" si="9"/>
        <v>8</v>
      </c>
      <c r="AH23" s="22">
        <f>'7.Spieltag'!AJ23</f>
        <v>63</v>
      </c>
      <c r="AI23" s="29">
        <f>'7.Spieltag'!AK23</f>
        <v>16</v>
      </c>
      <c r="AJ23" s="24">
        <f t="shared" si="10"/>
        <v>71</v>
      </c>
      <c r="AK23" s="25">
        <f t="shared" si="11"/>
        <v>14</v>
      </c>
      <c r="AL23" s="1"/>
    </row>
    <row r="24" spans="1:38" ht="24.9" customHeight="1" thickBot="1">
      <c r="A24" s="29">
        <f t="shared" si="0"/>
        <v>19</v>
      </c>
      <c r="B24" s="21" t="s">
        <v>92</v>
      </c>
      <c r="C24" s="17" t="s">
        <v>2</v>
      </c>
      <c r="D24" s="18" t="s">
        <v>74</v>
      </c>
      <c r="E24" s="85">
        <f t="shared" si="12"/>
        <v>0</v>
      </c>
      <c r="F24" s="17" t="s">
        <v>19</v>
      </c>
      <c r="G24" s="18" t="s">
        <v>74</v>
      </c>
      <c r="H24" s="19">
        <f t="shared" si="13"/>
        <v>0</v>
      </c>
      <c r="I24" s="17" t="s">
        <v>19</v>
      </c>
      <c r="J24" s="18" t="s">
        <v>74</v>
      </c>
      <c r="K24" s="19">
        <f t="shared" si="14"/>
        <v>0</v>
      </c>
      <c r="L24" s="17" t="s">
        <v>77</v>
      </c>
      <c r="M24" s="18" t="s">
        <v>76</v>
      </c>
      <c r="N24" s="66">
        <f t="shared" si="15"/>
        <v>0</v>
      </c>
      <c r="O24" s="17" t="s">
        <v>74</v>
      </c>
      <c r="P24" s="18" t="s">
        <v>19</v>
      </c>
      <c r="Q24" s="19" t="str">
        <f t="shared" si="16"/>
        <v>5</v>
      </c>
      <c r="R24" s="17" t="s">
        <v>74</v>
      </c>
      <c r="S24" s="18" t="s">
        <v>2</v>
      </c>
      <c r="T24" s="19">
        <f t="shared" si="17"/>
        <v>0</v>
      </c>
      <c r="U24" s="17" t="s">
        <v>74</v>
      </c>
      <c r="V24" s="18" t="s">
        <v>77</v>
      </c>
      <c r="W24" s="66" t="str">
        <f t="shared" si="6"/>
        <v>3</v>
      </c>
      <c r="X24" s="17" t="s">
        <v>19</v>
      </c>
      <c r="Y24" s="18" t="s">
        <v>74</v>
      </c>
      <c r="Z24" s="19">
        <f t="shared" si="18"/>
        <v>0</v>
      </c>
      <c r="AA24" s="17" t="s">
        <v>19</v>
      </c>
      <c r="AB24" s="18" t="s">
        <v>74</v>
      </c>
      <c r="AC24" s="19">
        <f t="shared" si="19"/>
        <v>0</v>
      </c>
      <c r="AD24" s="28"/>
      <c r="AE24" s="26"/>
      <c r="AF24" s="19"/>
      <c r="AG24" s="21">
        <f t="shared" si="9"/>
        <v>8</v>
      </c>
      <c r="AH24" s="22">
        <f>'7.Spieltag'!AJ24</f>
        <v>51</v>
      </c>
      <c r="AI24" s="29">
        <f>'7.Spieltag'!AK24</f>
        <v>20</v>
      </c>
      <c r="AJ24" s="24">
        <f t="shared" si="10"/>
        <v>59</v>
      </c>
      <c r="AK24" s="25">
        <f t="shared" si="11"/>
        <v>19</v>
      </c>
      <c r="AL24" s="1"/>
    </row>
    <row r="25" spans="1:38" ht="24.9" customHeight="1" thickBot="1">
      <c r="A25" s="29">
        <f t="shared" si="0"/>
        <v>9</v>
      </c>
      <c r="B25" s="21" t="s">
        <v>78</v>
      </c>
      <c r="C25" s="17" t="s">
        <v>19</v>
      </c>
      <c r="D25" s="18" t="s">
        <v>74</v>
      </c>
      <c r="E25" s="85">
        <f t="shared" si="12"/>
        <v>0</v>
      </c>
      <c r="F25" s="17" t="s">
        <v>19</v>
      </c>
      <c r="G25" s="18" t="s">
        <v>19</v>
      </c>
      <c r="H25" s="19" t="str">
        <f t="shared" si="13"/>
        <v>3</v>
      </c>
      <c r="I25" s="17" t="s">
        <v>2</v>
      </c>
      <c r="J25" s="18" t="s">
        <v>76</v>
      </c>
      <c r="K25" s="19">
        <f t="shared" si="14"/>
        <v>0</v>
      </c>
      <c r="L25" s="17" t="s">
        <v>100</v>
      </c>
      <c r="M25" s="18" t="s">
        <v>76</v>
      </c>
      <c r="N25" s="66">
        <f t="shared" si="15"/>
        <v>0</v>
      </c>
      <c r="O25" s="17" t="s">
        <v>76</v>
      </c>
      <c r="P25" s="18" t="s">
        <v>19</v>
      </c>
      <c r="Q25" s="19" t="str">
        <f t="shared" si="16"/>
        <v>2</v>
      </c>
      <c r="R25" s="17" t="s">
        <v>74</v>
      </c>
      <c r="S25" s="18" t="s">
        <v>19</v>
      </c>
      <c r="T25" s="19">
        <f t="shared" si="17"/>
        <v>0</v>
      </c>
      <c r="U25" s="17" t="s">
        <v>76</v>
      </c>
      <c r="V25" s="18" t="s">
        <v>19</v>
      </c>
      <c r="W25" s="66" t="str">
        <f t="shared" si="6"/>
        <v>2</v>
      </c>
      <c r="X25" s="17" t="s">
        <v>74</v>
      </c>
      <c r="Y25" s="18" t="s">
        <v>76</v>
      </c>
      <c r="Z25" s="19">
        <f t="shared" si="18"/>
        <v>0</v>
      </c>
      <c r="AA25" s="17" t="s">
        <v>74</v>
      </c>
      <c r="AB25" s="18" t="s">
        <v>2</v>
      </c>
      <c r="AC25" s="19" t="str">
        <f t="shared" si="19"/>
        <v>2</v>
      </c>
      <c r="AD25" s="28"/>
      <c r="AE25" s="26"/>
      <c r="AF25" s="19"/>
      <c r="AG25" s="21">
        <f t="shared" si="9"/>
        <v>9</v>
      </c>
      <c r="AH25" s="22">
        <f>'7.Spieltag'!AJ25</f>
        <v>77</v>
      </c>
      <c r="AI25" s="29">
        <f>'7.Spieltag'!AK25</f>
        <v>10</v>
      </c>
      <c r="AJ25" s="24">
        <f t="shared" si="10"/>
        <v>86</v>
      </c>
      <c r="AK25" s="25">
        <f t="shared" si="11"/>
        <v>9</v>
      </c>
      <c r="AL25" s="1"/>
    </row>
    <row r="26" spans="1:38" ht="28.2" customHeight="1" thickBot="1">
      <c r="A26" s="29">
        <f t="shared" si="0"/>
        <v>3</v>
      </c>
      <c r="B26" s="21" t="s">
        <v>82</v>
      </c>
      <c r="C26" s="17" t="s">
        <v>19</v>
      </c>
      <c r="D26" s="18" t="s">
        <v>74</v>
      </c>
      <c r="E26" s="85">
        <f t="shared" si="12"/>
        <v>0</v>
      </c>
      <c r="F26" s="17" t="s">
        <v>74</v>
      </c>
      <c r="G26" s="18" t="s">
        <v>74</v>
      </c>
      <c r="H26" s="19" t="str">
        <f t="shared" si="13"/>
        <v>3</v>
      </c>
      <c r="I26" s="17" t="s">
        <v>19</v>
      </c>
      <c r="J26" s="18" t="s">
        <v>76</v>
      </c>
      <c r="K26" s="19">
        <f t="shared" si="14"/>
        <v>0</v>
      </c>
      <c r="L26" s="17" t="s">
        <v>77</v>
      </c>
      <c r="M26" s="18" t="s">
        <v>76</v>
      </c>
      <c r="N26" s="66">
        <f t="shared" si="15"/>
        <v>0</v>
      </c>
      <c r="O26" s="17" t="s">
        <v>76</v>
      </c>
      <c r="P26" s="18" t="s">
        <v>19</v>
      </c>
      <c r="Q26" s="19" t="str">
        <f t="shared" si="16"/>
        <v>2</v>
      </c>
      <c r="R26" s="17" t="s">
        <v>74</v>
      </c>
      <c r="S26" s="18" t="s">
        <v>19</v>
      </c>
      <c r="T26" s="19">
        <f t="shared" si="17"/>
        <v>0</v>
      </c>
      <c r="U26" s="17" t="s">
        <v>74</v>
      </c>
      <c r="V26" s="18" t="s">
        <v>2</v>
      </c>
      <c r="W26" s="66" t="str">
        <f t="shared" si="6"/>
        <v>2</v>
      </c>
      <c r="X26" s="17" t="s">
        <v>19</v>
      </c>
      <c r="Y26" s="18" t="s">
        <v>76</v>
      </c>
      <c r="Z26" s="19">
        <f t="shared" si="18"/>
        <v>0</v>
      </c>
      <c r="AA26" s="17" t="s">
        <v>74</v>
      </c>
      <c r="AB26" s="18" t="s">
        <v>19</v>
      </c>
      <c r="AC26" s="19" t="str">
        <f t="shared" si="19"/>
        <v>5</v>
      </c>
      <c r="AD26" s="28"/>
      <c r="AE26" s="26"/>
      <c r="AF26" s="19"/>
      <c r="AG26" s="21">
        <f t="shared" ref="AG26" si="20">E26+H26+K26+N26+Q26+T26+W26+Z26+AC26+AF26</f>
        <v>12</v>
      </c>
      <c r="AH26" s="22">
        <f>'7.Spieltag'!AJ26</f>
        <v>90</v>
      </c>
      <c r="AI26" s="29">
        <f>'7.Spieltag'!AK26</f>
        <v>4</v>
      </c>
      <c r="AJ26" s="24">
        <f t="shared" ref="AJ26" si="21">AG26+AH26</f>
        <v>102</v>
      </c>
      <c r="AK26" s="25">
        <f t="shared" si="11"/>
        <v>3</v>
      </c>
      <c r="AL26" s="1"/>
    </row>
    <row r="27" spans="1:38" ht="28.2" customHeight="1" thickBot="1">
      <c r="A27" s="29">
        <f t="shared" ref="A27" si="22">AK27</f>
        <v>14</v>
      </c>
      <c r="B27" s="21" t="s">
        <v>73</v>
      </c>
      <c r="C27" s="17" t="s">
        <v>19</v>
      </c>
      <c r="D27" s="18" t="s">
        <v>74</v>
      </c>
      <c r="E27" s="85">
        <f t="shared" si="12"/>
        <v>0</v>
      </c>
      <c r="F27" s="17" t="s">
        <v>19</v>
      </c>
      <c r="G27" s="18" t="s">
        <v>74</v>
      </c>
      <c r="H27" s="19">
        <f t="shared" si="13"/>
        <v>0</v>
      </c>
      <c r="I27" s="17" t="s">
        <v>2</v>
      </c>
      <c r="J27" s="18" t="s">
        <v>74</v>
      </c>
      <c r="K27" s="19">
        <f t="shared" si="14"/>
        <v>0</v>
      </c>
      <c r="L27" s="17" t="s">
        <v>77</v>
      </c>
      <c r="M27" s="18" t="s">
        <v>74</v>
      </c>
      <c r="N27" s="66">
        <f t="shared" si="15"/>
        <v>0</v>
      </c>
      <c r="O27" s="17" t="s">
        <v>74</v>
      </c>
      <c r="P27" s="18" t="s">
        <v>2</v>
      </c>
      <c r="Q27" s="19" t="str">
        <f t="shared" si="16"/>
        <v>2</v>
      </c>
      <c r="R27" s="17" t="s">
        <v>74</v>
      </c>
      <c r="S27" s="18" t="s">
        <v>19</v>
      </c>
      <c r="T27" s="19">
        <f t="shared" si="17"/>
        <v>0</v>
      </c>
      <c r="U27" s="17" t="s">
        <v>74</v>
      </c>
      <c r="V27" s="18" t="s">
        <v>2</v>
      </c>
      <c r="W27" s="66" t="str">
        <f t="shared" si="6"/>
        <v>2</v>
      </c>
      <c r="X27" s="17" t="s">
        <v>19</v>
      </c>
      <c r="Y27" s="18" t="s">
        <v>74</v>
      </c>
      <c r="Z27" s="19">
        <f t="shared" si="18"/>
        <v>0</v>
      </c>
      <c r="AA27" s="17" t="s">
        <v>74</v>
      </c>
      <c r="AB27" s="18" t="s">
        <v>2</v>
      </c>
      <c r="AC27" s="19" t="str">
        <f t="shared" si="19"/>
        <v>2</v>
      </c>
      <c r="AD27" s="28"/>
      <c r="AE27" s="26"/>
      <c r="AF27" s="19"/>
      <c r="AG27" s="21">
        <f t="shared" ref="AG27" si="23">E27+H27+K27+N27+Q27+T27+W27+Z27+AC27+AF27</f>
        <v>6</v>
      </c>
      <c r="AH27" s="22">
        <f>'7.Spieltag'!AJ27</f>
        <v>65</v>
      </c>
      <c r="AI27" s="29">
        <f>'7.Spieltag'!AK27</f>
        <v>15</v>
      </c>
      <c r="AJ27" s="24">
        <f t="shared" ref="AJ27" si="24">AG27+AH27</f>
        <v>71</v>
      </c>
      <c r="AK27" s="25">
        <f t="shared" si="11"/>
        <v>14</v>
      </c>
      <c r="AL27" s="1"/>
    </row>
    <row r="28" spans="1:38" ht="28.2" customHeight="1">
      <c r="AL28" s="1"/>
    </row>
    <row r="29" spans="1:38" ht="28.2" customHeight="1">
      <c r="AL29" s="1"/>
    </row>
    <row r="30" spans="1:38" ht="28.2" customHeight="1">
      <c r="AL30" s="1"/>
    </row>
  </sheetData>
  <sortState xmlns:xlrd2="http://schemas.microsoft.com/office/spreadsheetml/2017/richdata2" ref="A8:AK25">
    <sortCondition ref="A8:A25"/>
  </sortState>
  <phoneticPr fontId="0" type="noConversion"/>
  <conditionalFormatting sqref="U4 R4 X4 C6 F4 F6 I6 L6 O4 O6 AA4 AA6 I4 R6 C4 U6 L4 X6">
    <cfRule type="cellIs" dxfId="125" priority="11" operator="equal">
      <formula>"Schalke 04"</formula>
    </cfRule>
  </conditionalFormatting>
  <conditionalFormatting sqref="A27">
    <cfRule type="colorScale" priority="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27">
    <cfRule type="colorScale" priority="1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8:B27">
    <cfRule type="expression" dxfId="124" priority="6">
      <formula>($AG8&gt;40)</formula>
    </cfRule>
  </conditionalFormatting>
  <conditionalFormatting sqref="A31:A1048576 A1:A3 A5:A26">
    <cfRule type="colorScale" priority="103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6:AL10">
    <cfRule type="top10" dxfId="123" priority="1038" rank="3"/>
  </conditionalFormatting>
  <conditionalFormatting sqref="AI8:AI26">
    <cfRule type="colorScale" priority="137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G1:AG1048576">
    <cfRule type="top10" dxfId="122" priority="1" rank="3"/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P30"/>
  <sheetViews>
    <sheetView topLeftCell="A11" workbookViewId="0">
      <selection activeCell="AG9" sqref="AG9"/>
    </sheetView>
  </sheetViews>
  <sheetFormatPr baseColWidth="10" defaultColWidth="11.44140625" defaultRowHeight="10.199999999999999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>
      <c r="AD1" s="68"/>
      <c r="AE1" s="69"/>
      <c r="AF1" s="69"/>
      <c r="AK1" s="32"/>
    </row>
    <row r="2" spans="1:42" ht="11.4">
      <c r="B2" s="16"/>
      <c r="AD2" s="68"/>
      <c r="AE2" s="70"/>
      <c r="AF2" s="70"/>
    </row>
    <row r="3" spans="1:42" ht="11.4">
      <c r="B3" s="16"/>
      <c r="AD3" s="68"/>
      <c r="AE3" s="69"/>
      <c r="AF3" s="69"/>
    </row>
    <row r="4" spans="1:42" ht="16.2" thickBot="1">
      <c r="A4" s="2" t="s">
        <v>30</v>
      </c>
      <c r="B4" s="16"/>
      <c r="C4" s="68" t="s">
        <v>16</v>
      </c>
      <c r="F4" s="68" t="s">
        <v>56</v>
      </c>
      <c r="I4" s="68" t="s">
        <v>70</v>
      </c>
      <c r="L4" s="68" t="s">
        <v>15</v>
      </c>
      <c r="O4" s="68" t="s">
        <v>59</v>
      </c>
      <c r="R4" s="68" t="s">
        <v>68</v>
      </c>
      <c r="U4" s="68" t="s">
        <v>17</v>
      </c>
      <c r="X4" s="68" t="s">
        <v>13</v>
      </c>
      <c r="AA4" s="68" t="s">
        <v>21</v>
      </c>
      <c r="AD4" s="67"/>
      <c r="AE4" s="71"/>
      <c r="AF4" s="71"/>
      <c r="AK4" s="45"/>
    </row>
    <row r="5" spans="1:42" ht="13.8" thickBot="1">
      <c r="B5" s="16"/>
      <c r="F5" s="1"/>
      <c r="I5" s="13"/>
      <c r="AD5" s="67"/>
      <c r="AE5" s="71"/>
      <c r="AF5" s="71"/>
      <c r="AG5" s="83" t="s">
        <v>22</v>
      </c>
      <c r="AH5" s="30"/>
      <c r="AI5" s="30"/>
      <c r="AJ5" s="31"/>
      <c r="AK5" s="45"/>
      <c r="AL5" s="1"/>
    </row>
    <row r="6" spans="1:42" ht="16.2" thickBot="1">
      <c r="C6" s="68" t="s">
        <v>14</v>
      </c>
      <c r="F6" s="68" t="s">
        <v>58</v>
      </c>
      <c r="I6" s="68" t="s">
        <v>12</v>
      </c>
      <c r="L6" s="68" t="s">
        <v>69</v>
      </c>
      <c r="O6" s="68" t="s">
        <v>71</v>
      </c>
      <c r="R6" s="68" t="s">
        <v>57</v>
      </c>
      <c r="U6" s="68" t="s">
        <v>11</v>
      </c>
      <c r="X6" s="68" t="s">
        <v>67</v>
      </c>
      <c r="AA6" s="68" t="s">
        <v>18</v>
      </c>
      <c r="AD6" s="67"/>
      <c r="AE6" s="67"/>
      <c r="AF6" s="67"/>
      <c r="AG6" s="84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>
      <c r="A7" s="8" t="s">
        <v>6</v>
      </c>
      <c r="B7" s="14" t="s">
        <v>7</v>
      </c>
      <c r="C7" s="76" t="s">
        <v>20</v>
      </c>
      <c r="D7" s="76" t="s">
        <v>2</v>
      </c>
      <c r="E7" s="77" t="s">
        <v>1</v>
      </c>
      <c r="F7" s="76" t="s">
        <v>74</v>
      </c>
      <c r="G7" s="76" t="s">
        <v>74</v>
      </c>
      <c r="H7" s="77" t="s">
        <v>1</v>
      </c>
      <c r="I7" s="76" t="s">
        <v>74</v>
      </c>
      <c r="J7" s="76" t="s">
        <v>2</v>
      </c>
      <c r="K7" s="77" t="s">
        <v>1</v>
      </c>
      <c r="L7" s="76" t="s">
        <v>74</v>
      </c>
      <c r="M7" s="76" t="s">
        <v>2</v>
      </c>
      <c r="N7" s="77" t="s">
        <v>1</v>
      </c>
      <c r="O7" s="76" t="s">
        <v>19</v>
      </c>
      <c r="P7" s="76" t="s">
        <v>74</v>
      </c>
      <c r="Q7" s="77" t="s">
        <v>1</v>
      </c>
      <c r="R7" s="76" t="s">
        <v>2</v>
      </c>
      <c r="S7" s="76" t="s">
        <v>2</v>
      </c>
      <c r="T7" s="77" t="s">
        <v>1</v>
      </c>
      <c r="U7" s="76" t="s">
        <v>77</v>
      </c>
      <c r="V7" s="76" t="s">
        <v>74</v>
      </c>
      <c r="W7" s="77" t="s">
        <v>1</v>
      </c>
      <c r="X7" s="76" t="s">
        <v>76</v>
      </c>
      <c r="Y7" s="76" t="s">
        <v>76</v>
      </c>
      <c r="Z7" s="77" t="s">
        <v>1</v>
      </c>
      <c r="AA7" s="76" t="s">
        <v>74</v>
      </c>
      <c r="AB7" s="76" t="s">
        <v>74</v>
      </c>
      <c r="AC7" s="77" t="s">
        <v>1</v>
      </c>
      <c r="AD7" s="78"/>
      <c r="AE7" s="78"/>
      <c r="AF7" s="79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65</v>
      </c>
      <c r="AM7" s="38"/>
      <c r="AN7" s="34"/>
      <c r="AO7" s="39" t="s">
        <v>19</v>
      </c>
    </row>
    <row r="8" spans="1:42" ht="24.9" customHeight="1" thickBot="1">
      <c r="A8" s="29">
        <f t="shared" ref="A8" si="0">AK8</f>
        <v>4</v>
      </c>
      <c r="B8" s="21" t="s">
        <v>85</v>
      </c>
      <c r="C8" s="17" t="s">
        <v>74</v>
      </c>
      <c r="D8" s="18" t="s">
        <v>74</v>
      </c>
      <c r="E8" s="19">
        <f t="shared" ref="E8" si="1">IF(OR(EXACT($C$7,C8)*(EXACT($D$7,D8)))=TRUE,$AO$9,IF(($D$7-$C$7=D8-C8),$AO$8,IF(OR(EXACT($C$7&gt;$D$7,C8&gt;D8)*EXACT($C$7=$D$7,C8=D8)*EXACT($C$7&lt;$D$7,C8&lt;D8)),$AO$7,0)))</f>
        <v>0</v>
      </c>
      <c r="F8" s="17" t="s">
        <v>19</v>
      </c>
      <c r="G8" s="18" t="s">
        <v>19</v>
      </c>
      <c r="H8" s="19" t="str">
        <f t="shared" ref="H8" si="2">IF(OR(EXACT($F$7,F8)*(EXACT($G$7,G8)))=TRUE,$AO$9,IF(($G$7-$F$7=G8-F8),$AO$8,IF(OR(EXACT($F$7&gt;$G$7,F8&gt;G8)*EXACT($F$7=$G$7,F8=G8)*EXACT($F$7&lt;$G$7,F8&lt;G8)),$AO$7,0)))</f>
        <v>3</v>
      </c>
      <c r="I8" s="17" t="s">
        <v>74</v>
      </c>
      <c r="J8" s="18" t="s">
        <v>19</v>
      </c>
      <c r="K8" s="19" t="str">
        <f t="shared" ref="K8" si="3">IF(OR(EXACT($I$7,I8)*(EXACT($J$7,J8)))=TRUE,$AO$9,IF(($J$7-$I$7=J8-I8),$AO$8,IF(OR(EXACT($I$7&gt;$J$7,I8&gt;J8)*EXACT($I$7=$J$7,I8=J8)*EXACT($I$7&lt;$J$7,I8&lt;J8)),$AO$7,0)))</f>
        <v>2</v>
      </c>
      <c r="L8" s="17" t="s">
        <v>2</v>
      </c>
      <c r="M8" s="18" t="s">
        <v>74</v>
      </c>
      <c r="N8" s="85">
        <f>IF(OR(EXACT($L$7,L8)*(EXACT($M$7,M8)))=TRUE,$AO$9,IF(($M$7-$L$7=M8-L8),$AO$8,IF(OR(EXACT($L$7&gt;$M$7,L8&gt;M8)*EXACT($L$7=$M$7,L8=M8)*EXACT($L$7&lt;$M$7,L8&lt;M8)),$AO$7,0)))*2</f>
        <v>0</v>
      </c>
      <c r="O8" s="17" t="s">
        <v>2</v>
      </c>
      <c r="P8" s="18" t="s">
        <v>74</v>
      </c>
      <c r="Q8" s="19" t="str">
        <f t="shared" ref="Q8" si="4">IF(OR(EXACT($O$7,O8)*(EXACT($P$7,P8)))=TRUE,$AO$9,IF(($P$7-$O$7=P8-O8),$AO$8,IF(OR(EXACT($O$7&gt;$P$7,O8&gt;P8)*EXACT($O$7=$P$7,O8=P8)*EXACT($O$7&lt;$P$7,O8&lt;P8)),$AO$7,0)))</f>
        <v>2</v>
      </c>
      <c r="R8" s="17" t="s">
        <v>19</v>
      </c>
      <c r="S8" s="18" t="s">
        <v>74</v>
      </c>
      <c r="T8" s="19">
        <f t="shared" ref="T8" si="5">IF(OR(EXACT($R$7,R8)*(EXACT($S$7,S8)))=TRUE,$AO$9,IF(($S$7-$R$7=S8-R8),$AO$8,IF(OR(EXACT($R$7&gt;$S$7,R8&gt;S8)*EXACT($R$7=$S$7,R8=S8)*EXACT($R$7&lt;$S$7,R8&lt;S8)),$AO$7,0)))</f>
        <v>0</v>
      </c>
      <c r="U8" s="17" t="s">
        <v>77</v>
      </c>
      <c r="V8" s="18" t="s">
        <v>76</v>
      </c>
      <c r="W8" s="19">
        <f>IF(OR(EXACT($U$7,U8)*(EXACT($V$7,V8)))=TRUE,$AO$9,IF(($V$7-$U$7=V8-U8),$AO$8,IF(OR(EXACT($U$7&gt;$V$7,U8&gt;V8)*EXACT($U$7=$V$7,U8=V8)*EXACT($U$7&lt;$V$7,U8&lt;V8)),$AO$7,0)))*2</f>
        <v>4</v>
      </c>
      <c r="X8" s="17" t="s">
        <v>19</v>
      </c>
      <c r="Y8" s="18" t="s">
        <v>74</v>
      </c>
      <c r="Z8" s="19">
        <f t="shared" ref="Z8" si="6">IF(OR(EXACT($X$7,X8)*(EXACT($Y$7,Y8)))=TRUE,$AO$9,IF(($Y$7-$X$7=Y8-X8),$AO$8,IF(OR(EXACT($X$7&gt;$Y$7,X8&gt;Y8)*EXACT($X$7=$Y$7,X8=Y8)*EXACT($X$7&lt;$Y$7,X8&lt;Y8)),$AO$7,0)))</f>
        <v>0</v>
      </c>
      <c r="AA8" s="17" t="s">
        <v>74</v>
      </c>
      <c r="AB8" s="18" t="s">
        <v>74</v>
      </c>
      <c r="AC8" s="19" t="str">
        <f t="shared" ref="AC8" si="7">IF(OR(EXACT($AA$7,AA8)*(EXACT($AB$7,AB8)))=TRUE,$AO$9,IF(($AB$7-$AA$7=AB8-AA8),$AO$8,IF(OR(EXACT($AA$7&gt;$AB$7,AA8&gt;AB8)*EXACT($AA$7=$AB$7,AA8=AB8)*EXACT($AA$7&lt;$AB$7,AA8&lt;AB8)),$AO$7,0)))</f>
        <v>5</v>
      </c>
      <c r="AD8" s="20"/>
      <c r="AE8" s="18"/>
      <c r="AF8" s="19"/>
      <c r="AG8" s="21">
        <f t="shared" ref="AG8" si="8">E8+H8+K8+N8+Q8+T8+W8+Z8+AC8+AF8</f>
        <v>16</v>
      </c>
      <c r="AH8" s="22">
        <f>'8.Spieltag'!AJ8</f>
        <v>101</v>
      </c>
      <c r="AI8" s="29">
        <f>'8.Spieltag'!AK8</f>
        <v>5</v>
      </c>
      <c r="AJ8" s="24">
        <f t="shared" ref="AJ8" si="9">AG8+AH8</f>
        <v>117</v>
      </c>
      <c r="AK8" s="25">
        <f t="shared" ref="AK8:AK27" si="10">RANK(AJ8,$AJ$8:$AJ$27)</f>
        <v>4</v>
      </c>
      <c r="AL8" s="40" t="s">
        <v>66</v>
      </c>
      <c r="AM8" s="41"/>
      <c r="AN8" s="41"/>
      <c r="AO8" s="42" t="s">
        <v>2</v>
      </c>
    </row>
    <row r="9" spans="1:42" ht="24.9" customHeight="1" thickBot="1">
      <c r="A9" s="29">
        <f t="shared" ref="A9:A26" si="11">AK9</f>
        <v>18</v>
      </c>
      <c r="B9" s="21" t="s">
        <v>90</v>
      </c>
      <c r="C9" s="17" t="s">
        <v>2</v>
      </c>
      <c r="D9" s="18" t="s">
        <v>74</v>
      </c>
      <c r="E9" s="19" t="str">
        <f t="shared" ref="E9:E27" si="12">IF(OR(EXACT($C$7,C9)*(EXACT($D$7,D9)))=TRUE,$AO$9,IF(($D$7-$C$7=D9-C9),$AO$8,IF(OR(EXACT($C$7&gt;$D$7,C9&gt;D9)*EXACT($C$7=$D$7,C9=D9)*EXACT($C$7&lt;$D$7,C9&lt;D9)),$AO$7,0)))</f>
        <v>3</v>
      </c>
      <c r="F9" s="17" t="s">
        <v>19</v>
      </c>
      <c r="G9" s="18" t="s">
        <v>74</v>
      </c>
      <c r="H9" s="19">
        <f t="shared" ref="H9:H27" si="13">IF(OR(EXACT($F$7,F9)*(EXACT($G$7,G9)))=TRUE,$AO$9,IF(($G$7-$F$7=G9-F9),$AO$8,IF(OR(EXACT($F$7&gt;$G$7,F9&gt;G9)*EXACT($F$7=$G$7,F9=G9)*EXACT($F$7&lt;$G$7,F9&lt;G9)),$AO$7,0)))</f>
        <v>0</v>
      </c>
      <c r="I9" s="17" t="s">
        <v>74</v>
      </c>
      <c r="J9" s="18" t="s">
        <v>2</v>
      </c>
      <c r="K9" s="19" t="str">
        <f t="shared" ref="K9:K27" si="14">IF(OR(EXACT($I$7,I9)*(EXACT($J$7,J9)))=TRUE,$AO$9,IF(($J$7-$I$7=J9-I9),$AO$8,IF(OR(EXACT($I$7&gt;$J$7,I9&gt;J9)*EXACT($I$7=$J$7,I9=J9)*EXACT($I$7&lt;$J$7,I9&lt;J9)),$AO$7,0)))</f>
        <v>5</v>
      </c>
      <c r="L9" s="17" t="s">
        <v>77</v>
      </c>
      <c r="M9" s="18" t="s">
        <v>76</v>
      </c>
      <c r="N9" s="66">
        <f t="shared" ref="N9:N27" si="15">IF(OR(EXACT($L$7,L9)*(EXACT($M$7,M9)))=TRUE,$AO$9,IF(($M$7-$L$7=M9-L9),$AO$8,IF(OR(EXACT($L$7&gt;$M$7,L9&gt;M9)*EXACT($L$7=$M$7,L9=M9)*EXACT($L$7&lt;$M$7,L9&lt;M9)),$AO$7,0)))</f>
        <v>0</v>
      </c>
      <c r="O9" s="17" t="s">
        <v>2</v>
      </c>
      <c r="P9" s="18" t="s">
        <v>74</v>
      </c>
      <c r="Q9" s="19" t="str">
        <f t="shared" ref="Q9:Q27" si="16">IF(OR(EXACT($O$7,O9)*(EXACT($P$7,P9)))=TRUE,$AO$9,IF(($P$7-$O$7=P9-O9),$AO$8,IF(OR(EXACT($O$7&gt;$P$7,O9&gt;P9)*EXACT($O$7=$P$7,O9=P9)*EXACT($O$7&lt;$P$7,O9&lt;P9)),$AO$7,0)))</f>
        <v>2</v>
      </c>
      <c r="R9" s="17" t="s">
        <v>74</v>
      </c>
      <c r="S9" s="18" t="s">
        <v>74</v>
      </c>
      <c r="T9" s="19" t="str">
        <f t="shared" ref="T9:T27" si="17">IF(OR(EXACT($R$7,R9)*(EXACT($S$7,S9)))=TRUE,$AO$9,IF(($S$7-$R$7=S9-R9),$AO$8,IF(OR(EXACT($R$7&gt;$S$7,R9&gt;S9)*EXACT($R$7=$S$7,R9=S9)*EXACT($R$7&lt;$S$7,R9&lt;S9)),$AO$7,0)))</f>
        <v>3</v>
      </c>
      <c r="U9" s="17" t="s">
        <v>74</v>
      </c>
      <c r="V9" s="18" t="s">
        <v>19</v>
      </c>
      <c r="W9" s="85">
        <f t="shared" ref="W9:W26" si="18">IF(OR(EXACT($U$7,U9)*(EXACT($V$7,V9)))=TRUE,$AO$9,IF(($V$7-$U$7=V9-U9),$AO$8,IF(OR(EXACT($U$7&gt;$V$7,U9&gt;V9)*EXACT($U$7=$V$7,U9=V9)*EXACT($U$7&lt;$V$7,U9&lt;V9)),$AO$7,0)))*2*2</f>
        <v>0</v>
      </c>
      <c r="X9" s="17" t="s">
        <v>19</v>
      </c>
      <c r="Y9" s="18" t="s">
        <v>74</v>
      </c>
      <c r="Z9" s="19">
        <f t="shared" ref="Z9:Z27" si="19">IF(OR(EXACT($X$7,X9)*(EXACT($Y$7,Y9)))=TRUE,$AO$9,IF(($Y$7-$X$7=Y9-X9),$AO$8,IF(OR(EXACT($X$7&gt;$Y$7,X9&gt;Y9)*EXACT($X$7=$Y$7,X9=Y9)*EXACT($X$7&lt;$Y$7,X9&lt;Y9)),$AO$7,0)))</f>
        <v>0</v>
      </c>
      <c r="AA9" s="17" t="s">
        <v>74</v>
      </c>
      <c r="AB9" s="18" t="s">
        <v>2</v>
      </c>
      <c r="AC9" s="19">
        <f t="shared" ref="AC9:AC27" si="20">IF(OR(EXACT($AA$7,AA9)*(EXACT($AB$7,AB9)))=TRUE,$AO$9,IF(($AB$7-$AA$7=AB9-AA9),$AO$8,IF(OR(EXACT($AA$7&gt;$AB$7,AA9&gt;AB9)*EXACT($AA$7=$AB$7,AA9=AB9)*EXACT($AA$7&lt;$AB$7,AA9&lt;AB9)),$AO$7,0)))</f>
        <v>0</v>
      </c>
      <c r="AD9" s="28"/>
      <c r="AE9" s="26"/>
      <c r="AF9" s="19"/>
      <c r="AG9" s="21">
        <f t="shared" ref="AG9:AG25" si="21">E9+H9+K9+N9+Q9+T9+W9+Z9+AC9+AF9</f>
        <v>13</v>
      </c>
      <c r="AH9" s="22">
        <f>'8.Spieltag'!AJ9</f>
        <v>60</v>
      </c>
      <c r="AI9" s="29">
        <f>'8.Spieltag'!AK9</f>
        <v>18</v>
      </c>
      <c r="AJ9" s="24">
        <f t="shared" ref="AJ9:AJ25" si="22">AG9+AH9</f>
        <v>73</v>
      </c>
      <c r="AK9" s="25">
        <f t="shared" si="10"/>
        <v>18</v>
      </c>
      <c r="AL9" s="37" t="s">
        <v>23</v>
      </c>
      <c r="AM9" s="34"/>
      <c r="AN9" s="43"/>
      <c r="AO9" s="44" t="s">
        <v>20</v>
      </c>
    </row>
    <row r="10" spans="1:42" ht="24.9" customHeight="1" thickBot="1">
      <c r="A10" s="29">
        <f t="shared" si="11"/>
        <v>8</v>
      </c>
      <c r="B10" s="21" t="s">
        <v>95</v>
      </c>
      <c r="C10" s="17" t="s">
        <v>19</v>
      </c>
      <c r="D10" s="18" t="s">
        <v>74</v>
      </c>
      <c r="E10" s="19" t="str">
        <f t="shared" si="12"/>
        <v>2</v>
      </c>
      <c r="F10" s="17" t="s">
        <v>19</v>
      </c>
      <c r="G10" s="18" t="s">
        <v>74</v>
      </c>
      <c r="H10" s="19">
        <f t="shared" si="13"/>
        <v>0</v>
      </c>
      <c r="I10" s="17" t="s">
        <v>76</v>
      </c>
      <c r="J10" s="18" t="s">
        <v>77</v>
      </c>
      <c r="K10" s="85">
        <f>IF(OR(EXACT($I$7,I10)*(EXACT($J$7,J10)))=TRUE,$AO$9,IF(($J$7-$I$7=J10-I10),$AO$8,IF(OR(EXACT($I$7&gt;$J$7,I10&gt;J10)*EXACT($I$7=$J$7,I10=J10)*EXACT($I$7&lt;$J$7,I10&lt;J10)),$AO$7,0)))*2</f>
        <v>4</v>
      </c>
      <c r="L10" s="17" t="s">
        <v>2</v>
      </c>
      <c r="M10" s="18" t="s">
        <v>76</v>
      </c>
      <c r="N10" s="66">
        <f t="shared" si="15"/>
        <v>0</v>
      </c>
      <c r="O10" s="17" t="s">
        <v>2</v>
      </c>
      <c r="P10" s="18" t="s">
        <v>76</v>
      </c>
      <c r="Q10" s="19" t="str">
        <f t="shared" si="16"/>
        <v>2</v>
      </c>
      <c r="R10" s="17" t="s">
        <v>19</v>
      </c>
      <c r="S10" s="18" t="s">
        <v>74</v>
      </c>
      <c r="T10" s="19">
        <f t="shared" si="17"/>
        <v>0</v>
      </c>
      <c r="U10" s="17" t="s">
        <v>19</v>
      </c>
      <c r="V10" s="18" t="s">
        <v>74</v>
      </c>
      <c r="W10" s="19">
        <f>IF(OR(EXACT($U$7,U10)*(EXACT($V$7,V10)))=TRUE,$AO$9,IF(($V$7-$U$7=V10-U10),$AO$8,IF(OR(EXACT($U$7&gt;$V$7,U10&gt;V10)*EXACT($U$7=$V$7,U10=V10)*EXACT($U$7&lt;$V$7,U10&lt;V10)),$AO$7,0)))*2</f>
        <v>4</v>
      </c>
      <c r="X10" s="17" t="s">
        <v>19</v>
      </c>
      <c r="Y10" s="18" t="s">
        <v>74</v>
      </c>
      <c r="Z10" s="19">
        <f t="shared" si="19"/>
        <v>0</v>
      </c>
      <c r="AA10" s="17" t="s">
        <v>74</v>
      </c>
      <c r="AB10" s="18" t="s">
        <v>2</v>
      </c>
      <c r="AC10" s="19">
        <f t="shared" si="20"/>
        <v>0</v>
      </c>
      <c r="AD10" s="28"/>
      <c r="AE10" s="26"/>
      <c r="AF10" s="19"/>
      <c r="AG10" s="21">
        <f t="shared" si="21"/>
        <v>12</v>
      </c>
      <c r="AH10" s="22">
        <f>'8.Spieltag'!AJ10</f>
        <v>89</v>
      </c>
      <c r="AI10" s="29">
        <f>'8.Spieltag'!AK10</f>
        <v>8</v>
      </c>
      <c r="AJ10" s="24">
        <f t="shared" si="22"/>
        <v>101</v>
      </c>
      <c r="AK10" s="25">
        <f t="shared" si="10"/>
        <v>8</v>
      </c>
      <c r="AL10" s="80"/>
      <c r="AM10" s="81"/>
      <c r="AN10" s="81"/>
      <c r="AO10" s="82"/>
    </row>
    <row r="11" spans="1:42" ht="24.9" customHeight="1" thickBot="1">
      <c r="A11" s="29">
        <f t="shared" si="11"/>
        <v>7</v>
      </c>
      <c r="B11" s="21" t="s">
        <v>98</v>
      </c>
      <c r="C11" s="17" t="s">
        <v>2</v>
      </c>
      <c r="D11" s="18" t="s">
        <v>74</v>
      </c>
      <c r="E11" s="19" t="str">
        <f t="shared" si="12"/>
        <v>3</v>
      </c>
      <c r="F11" s="17" t="s">
        <v>19</v>
      </c>
      <c r="G11" s="18" t="s">
        <v>19</v>
      </c>
      <c r="H11" s="19" t="str">
        <f t="shared" si="13"/>
        <v>3</v>
      </c>
      <c r="I11" s="17" t="s">
        <v>74</v>
      </c>
      <c r="J11" s="18" t="s">
        <v>19</v>
      </c>
      <c r="K11" s="19" t="str">
        <f t="shared" si="14"/>
        <v>2</v>
      </c>
      <c r="L11" s="17" t="s">
        <v>77</v>
      </c>
      <c r="M11" s="18" t="s">
        <v>74</v>
      </c>
      <c r="N11" s="66">
        <f t="shared" si="15"/>
        <v>0</v>
      </c>
      <c r="O11" s="17" t="s">
        <v>2</v>
      </c>
      <c r="P11" s="18" t="s">
        <v>74</v>
      </c>
      <c r="Q11" s="19" t="str">
        <f t="shared" si="16"/>
        <v>2</v>
      </c>
      <c r="R11" s="17" t="s">
        <v>19</v>
      </c>
      <c r="S11" s="18" t="s">
        <v>74</v>
      </c>
      <c r="T11" s="19">
        <f t="shared" si="17"/>
        <v>0</v>
      </c>
      <c r="U11" s="17" t="s">
        <v>19</v>
      </c>
      <c r="V11" s="18" t="s">
        <v>19</v>
      </c>
      <c r="W11" s="85">
        <f t="shared" si="18"/>
        <v>0</v>
      </c>
      <c r="X11" s="17" t="s">
        <v>2</v>
      </c>
      <c r="Y11" s="18" t="s">
        <v>19</v>
      </c>
      <c r="Z11" s="19">
        <f t="shared" si="19"/>
        <v>0</v>
      </c>
      <c r="AA11" s="17" t="s">
        <v>74</v>
      </c>
      <c r="AB11" s="18" t="s">
        <v>19</v>
      </c>
      <c r="AC11" s="19">
        <f t="shared" si="20"/>
        <v>0</v>
      </c>
      <c r="AD11" s="28"/>
      <c r="AE11" s="26"/>
      <c r="AF11" s="19"/>
      <c r="AG11" s="21">
        <f t="shared" si="21"/>
        <v>10</v>
      </c>
      <c r="AH11" s="22">
        <f>'8.Spieltag'!AJ11</f>
        <v>95</v>
      </c>
      <c r="AI11" s="29">
        <f>'8.Spieltag'!AK11</f>
        <v>6</v>
      </c>
      <c r="AJ11" s="24">
        <f t="shared" si="22"/>
        <v>105</v>
      </c>
      <c r="AK11" s="25">
        <f t="shared" si="10"/>
        <v>7</v>
      </c>
      <c r="AL11" s="1"/>
      <c r="AP11" s="67"/>
    </row>
    <row r="12" spans="1:42" ht="24.9" customHeight="1" thickBot="1">
      <c r="A12" s="29">
        <f t="shared" si="11"/>
        <v>1</v>
      </c>
      <c r="B12" s="21" t="s">
        <v>88</v>
      </c>
      <c r="C12" s="17" t="s">
        <v>19</v>
      </c>
      <c r="D12" s="18" t="s">
        <v>19</v>
      </c>
      <c r="E12" s="19">
        <f t="shared" si="12"/>
        <v>0</v>
      </c>
      <c r="F12" s="17" t="s">
        <v>19</v>
      </c>
      <c r="G12" s="18" t="s">
        <v>74</v>
      </c>
      <c r="H12" s="19">
        <f t="shared" si="13"/>
        <v>0</v>
      </c>
      <c r="I12" s="17" t="s">
        <v>74</v>
      </c>
      <c r="J12" s="18" t="s">
        <v>2</v>
      </c>
      <c r="K12" s="19" t="str">
        <f t="shared" si="14"/>
        <v>5</v>
      </c>
      <c r="L12" s="17" t="s">
        <v>99</v>
      </c>
      <c r="M12" s="18" t="s">
        <v>76</v>
      </c>
      <c r="N12" s="85">
        <f>IF(OR(EXACT($L$7,L12)*(EXACT($M$7,M12)))=TRUE,$AO$9,IF(($M$7-$L$7=M12-L12),$AO$8,IF(OR(EXACT($L$7&gt;$M$7,L12&gt;M12)*EXACT($L$7=$M$7,L12=M12)*EXACT($L$7&lt;$M$7,L12&lt;M12)),$AO$7,0)))*2</f>
        <v>0</v>
      </c>
      <c r="O12" s="17" t="s">
        <v>77</v>
      </c>
      <c r="P12" s="18" t="s">
        <v>76</v>
      </c>
      <c r="Q12" s="19" t="str">
        <f t="shared" si="16"/>
        <v>2</v>
      </c>
      <c r="R12" s="17" t="s">
        <v>19</v>
      </c>
      <c r="S12" s="18" t="s">
        <v>19</v>
      </c>
      <c r="T12" s="19" t="str">
        <f t="shared" si="17"/>
        <v>3</v>
      </c>
      <c r="U12" s="17" t="s">
        <v>2</v>
      </c>
      <c r="V12" s="18" t="s">
        <v>76</v>
      </c>
      <c r="W12" s="19">
        <f>IF(OR(EXACT($U$7,U12)*(EXACT($V$7,V12)))=TRUE,$AO$9,IF(($V$7-$U$7=V12-U12),$AO$8,IF(OR(EXACT($U$7&gt;$V$7,U12&gt;V12)*EXACT($U$7=$V$7,U12=V12)*EXACT($U$7&lt;$V$7,U12&lt;V12)),$AO$7,0)))*2</f>
        <v>6</v>
      </c>
      <c r="X12" s="17" t="s">
        <v>2</v>
      </c>
      <c r="Y12" s="18" t="s">
        <v>74</v>
      </c>
      <c r="Z12" s="19">
        <f t="shared" si="19"/>
        <v>0</v>
      </c>
      <c r="AA12" s="17" t="s">
        <v>76</v>
      </c>
      <c r="AB12" s="18" t="s">
        <v>2</v>
      </c>
      <c r="AC12" s="19">
        <f t="shared" si="20"/>
        <v>0</v>
      </c>
      <c r="AD12" s="28"/>
      <c r="AE12" s="26"/>
      <c r="AF12" s="19"/>
      <c r="AG12" s="21">
        <f t="shared" si="21"/>
        <v>16</v>
      </c>
      <c r="AH12" s="22">
        <f>'8.Spieltag'!AJ12</f>
        <v>124</v>
      </c>
      <c r="AI12" s="29">
        <f>'8.Spieltag'!AK12</f>
        <v>1</v>
      </c>
      <c r="AJ12" s="24">
        <f t="shared" si="22"/>
        <v>140</v>
      </c>
      <c r="AK12" s="25">
        <f t="shared" si="10"/>
        <v>1</v>
      </c>
      <c r="AL12" s="1"/>
    </row>
    <row r="13" spans="1:42" ht="24.9" customHeight="1" thickBot="1">
      <c r="A13" s="29">
        <f t="shared" si="11"/>
        <v>11</v>
      </c>
      <c r="B13" s="21" t="s">
        <v>75</v>
      </c>
      <c r="C13" s="17" t="s">
        <v>19</v>
      </c>
      <c r="D13" s="18" t="s">
        <v>74</v>
      </c>
      <c r="E13" s="19" t="str">
        <f t="shared" si="12"/>
        <v>2</v>
      </c>
      <c r="F13" s="17" t="s">
        <v>19</v>
      </c>
      <c r="G13" s="18" t="s">
        <v>74</v>
      </c>
      <c r="H13" s="19">
        <f t="shared" si="13"/>
        <v>0</v>
      </c>
      <c r="I13" s="17" t="s">
        <v>76</v>
      </c>
      <c r="J13" s="18" t="s">
        <v>2</v>
      </c>
      <c r="K13" s="19" t="str">
        <f t="shared" si="14"/>
        <v>2</v>
      </c>
      <c r="L13" s="17" t="s">
        <v>77</v>
      </c>
      <c r="M13" s="18" t="s">
        <v>76</v>
      </c>
      <c r="N13" s="66">
        <f t="shared" si="15"/>
        <v>0</v>
      </c>
      <c r="O13" s="17" t="s">
        <v>2</v>
      </c>
      <c r="P13" s="18" t="s">
        <v>74</v>
      </c>
      <c r="Q13" s="19" t="str">
        <f t="shared" si="16"/>
        <v>2</v>
      </c>
      <c r="R13" s="17" t="s">
        <v>19</v>
      </c>
      <c r="S13" s="18" t="s">
        <v>74</v>
      </c>
      <c r="T13" s="19">
        <f t="shared" si="17"/>
        <v>0</v>
      </c>
      <c r="U13" s="17" t="s">
        <v>74</v>
      </c>
      <c r="V13" s="18" t="s">
        <v>74</v>
      </c>
      <c r="W13" s="85">
        <f t="shared" si="18"/>
        <v>0</v>
      </c>
      <c r="X13" s="17" t="s">
        <v>2</v>
      </c>
      <c r="Y13" s="18" t="s">
        <v>74</v>
      </c>
      <c r="Z13" s="19">
        <f t="shared" si="19"/>
        <v>0</v>
      </c>
      <c r="AA13" s="17" t="s">
        <v>19</v>
      </c>
      <c r="AB13" s="18" t="s">
        <v>74</v>
      </c>
      <c r="AC13" s="19">
        <f t="shared" si="20"/>
        <v>0</v>
      </c>
      <c r="AD13" s="27"/>
      <c r="AE13" s="26"/>
      <c r="AF13" s="19"/>
      <c r="AG13" s="21">
        <f t="shared" si="21"/>
        <v>6</v>
      </c>
      <c r="AH13" s="22">
        <f>'8.Spieltag'!AJ13</f>
        <v>85</v>
      </c>
      <c r="AI13" s="29">
        <f>'8.Spieltag'!AK13</f>
        <v>10</v>
      </c>
      <c r="AJ13" s="24">
        <f t="shared" si="22"/>
        <v>91</v>
      </c>
      <c r="AK13" s="25">
        <f t="shared" si="10"/>
        <v>11</v>
      </c>
      <c r="AL13" s="1"/>
    </row>
    <row r="14" spans="1:42" ht="24.9" customHeight="1" thickBot="1">
      <c r="A14" s="29">
        <f t="shared" si="11"/>
        <v>5</v>
      </c>
      <c r="B14" s="21" t="s">
        <v>93</v>
      </c>
      <c r="C14" s="17"/>
      <c r="D14" s="18"/>
      <c r="E14" s="19"/>
      <c r="F14" s="17" t="s">
        <v>19</v>
      </c>
      <c r="G14" s="18" t="s">
        <v>74</v>
      </c>
      <c r="H14" s="19">
        <f t="shared" si="13"/>
        <v>0</v>
      </c>
      <c r="I14" s="17" t="s">
        <v>74</v>
      </c>
      <c r="J14" s="18" t="s">
        <v>2</v>
      </c>
      <c r="K14" s="19" t="str">
        <f t="shared" si="14"/>
        <v>5</v>
      </c>
      <c r="L14" s="17" t="s">
        <v>2</v>
      </c>
      <c r="M14" s="18" t="s">
        <v>74</v>
      </c>
      <c r="N14" s="85">
        <f>IF(OR(EXACT($L$7,L14)*(EXACT($M$7,M14)))=TRUE,$AO$9,IF(($M$7-$L$7=M14-L14),$AO$8,IF(OR(EXACT($L$7&gt;$M$7,L14&gt;M14)*EXACT($L$7=$M$7,L14=M14)*EXACT($L$7&lt;$M$7,L14&lt;M14)),$AO$7,0)))*2</f>
        <v>0</v>
      </c>
      <c r="O14" s="17" t="s">
        <v>2</v>
      </c>
      <c r="P14" s="18" t="s">
        <v>76</v>
      </c>
      <c r="Q14" s="19" t="str">
        <f t="shared" si="16"/>
        <v>2</v>
      </c>
      <c r="R14" s="17" t="s">
        <v>19</v>
      </c>
      <c r="S14" s="18" t="s">
        <v>74</v>
      </c>
      <c r="T14" s="19">
        <f t="shared" si="17"/>
        <v>0</v>
      </c>
      <c r="U14" s="17" t="s">
        <v>2</v>
      </c>
      <c r="V14" s="18" t="s">
        <v>76</v>
      </c>
      <c r="W14" s="19">
        <f>IF(OR(EXACT($U$7,U14)*(EXACT($V$7,V14)))=TRUE,$AO$9,IF(($V$7-$U$7=V14-U14),$AO$8,IF(OR(EXACT($U$7&gt;$V$7,U14&gt;V14)*EXACT($U$7=$V$7,U14=V14)*EXACT($U$7&lt;$V$7,U14&lt;V14)),$AO$7,0)))*2</f>
        <v>6</v>
      </c>
      <c r="X14" s="17" t="s">
        <v>2</v>
      </c>
      <c r="Y14" s="18" t="s">
        <v>74</v>
      </c>
      <c r="Z14" s="19">
        <f t="shared" si="19"/>
        <v>0</v>
      </c>
      <c r="AA14" s="17" t="s">
        <v>74</v>
      </c>
      <c r="AB14" s="18" t="s">
        <v>19</v>
      </c>
      <c r="AC14" s="19">
        <f t="shared" si="20"/>
        <v>0</v>
      </c>
      <c r="AD14" s="28"/>
      <c r="AE14" s="26"/>
      <c r="AF14" s="19"/>
      <c r="AG14" s="21">
        <f t="shared" si="21"/>
        <v>13</v>
      </c>
      <c r="AH14" s="22">
        <f>'8.Spieltag'!AJ14</f>
        <v>102</v>
      </c>
      <c r="AI14" s="29">
        <f>'8.Spieltag'!AK14</f>
        <v>3</v>
      </c>
      <c r="AJ14" s="24">
        <f t="shared" si="22"/>
        <v>115</v>
      </c>
      <c r="AK14" s="25">
        <f t="shared" si="10"/>
        <v>5</v>
      </c>
      <c r="AL14" s="1"/>
    </row>
    <row r="15" spans="1:42" ht="24.9" customHeight="1" thickBot="1">
      <c r="A15" s="29">
        <f t="shared" si="11"/>
        <v>6</v>
      </c>
      <c r="B15" s="21" t="s">
        <v>81</v>
      </c>
      <c r="C15" s="17" t="s">
        <v>19</v>
      </c>
      <c r="D15" s="18" t="s">
        <v>76</v>
      </c>
      <c r="E15" s="19" t="str">
        <f t="shared" si="12"/>
        <v>3</v>
      </c>
      <c r="F15" s="17" t="s">
        <v>74</v>
      </c>
      <c r="G15" s="18" t="s">
        <v>74</v>
      </c>
      <c r="H15" s="19" t="str">
        <f t="shared" si="13"/>
        <v>5</v>
      </c>
      <c r="I15" s="17" t="s">
        <v>74</v>
      </c>
      <c r="J15" s="18" t="s">
        <v>2</v>
      </c>
      <c r="K15" s="19" t="str">
        <f t="shared" si="14"/>
        <v>5</v>
      </c>
      <c r="L15" s="17" t="s">
        <v>77</v>
      </c>
      <c r="M15" s="18" t="s">
        <v>76</v>
      </c>
      <c r="N15" s="66">
        <f t="shared" si="15"/>
        <v>0</v>
      </c>
      <c r="O15" s="17" t="s">
        <v>2</v>
      </c>
      <c r="P15" s="18" t="s">
        <v>76</v>
      </c>
      <c r="Q15" s="19" t="str">
        <f t="shared" si="16"/>
        <v>2</v>
      </c>
      <c r="R15" s="17" t="s">
        <v>74</v>
      </c>
      <c r="S15" s="18" t="s">
        <v>74</v>
      </c>
      <c r="T15" s="19" t="str">
        <f t="shared" si="17"/>
        <v>3</v>
      </c>
      <c r="U15" s="17" t="s">
        <v>76</v>
      </c>
      <c r="V15" s="18" t="s">
        <v>74</v>
      </c>
      <c r="W15" s="85">
        <f t="shared" si="18"/>
        <v>0</v>
      </c>
      <c r="X15" s="17" t="s">
        <v>19</v>
      </c>
      <c r="Y15" s="18" t="s">
        <v>74</v>
      </c>
      <c r="Z15" s="19">
        <f t="shared" si="19"/>
        <v>0</v>
      </c>
      <c r="AA15" s="17" t="s">
        <v>74</v>
      </c>
      <c r="AB15" s="18" t="s">
        <v>76</v>
      </c>
      <c r="AC15" s="19">
        <f t="shared" si="20"/>
        <v>0</v>
      </c>
      <c r="AD15" s="28"/>
      <c r="AE15" s="26"/>
      <c r="AF15" s="19"/>
      <c r="AG15" s="21">
        <f t="shared" si="21"/>
        <v>18</v>
      </c>
      <c r="AH15" s="22">
        <f>'8.Spieltag'!AJ15</f>
        <v>93</v>
      </c>
      <c r="AI15" s="29">
        <f>'8.Spieltag'!AK15</f>
        <v>7</v>
      </c>
      <c r="AJ15" s="24">
        <f t="shared" si="22"/>
        <v>111</v>
      </c>
      <c r="AK15" s="25">
        <f t="shared" si="10"/>
        <v>6</v>
      </c>
      <c r="AL15" s="1"/>
    </row>
    <row r="16" spans="1:42" ht="24.9" customHeight="1" thickBot="1">
      <c r="A16" s="29">
        <f t="shared" si="11"/>
        <v>13</v>
      </c>
      <c r="B16" s="21" t="s">
        <v>87</v>
      </c>
      <c r="C16" s="17" t="s">
        <v>2</v>
      </c>
      <c r="D16" s="18" t="s">
        <v>74</v>
      </c>
      <c r="E16" s="19" t="str">
        <f t="shared" si="12"/>
        <v>3</v>
      </c>
      <c r="F16" s="17" t="s">
        <v>19</v>
      </c>
      <c r="G16" s="18" t="s">
        <v>74</v>
      </c>
      <c r="H16" s="19">
        <f t="shared" si="13"/>
        <v>0</v>
      </c>
      <c r="I16" s="17" t="s">
        <v>74</v>
      </c>
      <c r="J16" s="18" t="s">
        <v>2</v>
      </c>
      <c r="K16" s="19" t="str">
        <f t="shared" si="14"/>
        <v>5</v>
      </c>
      <c r="L16" s="17" t="s">
        <v>20</v>
      </c>
      <c r="M16" s="18" t="s">
        <v>76</v>
      </c>
      <c r="N16" s="66">
        <f t="shared" si="15"/>
        <v>0</v>
      </c>
      <c r="O16" s="17" t="s">
        <v>77</v>
      </c>
      <c r="P16" s="18" t="s">
        <v>76</v>
      </c>
      <c r="Q16" s="19" t="str">
        <f t="shared" si="16"/>
        <v>2</v>
      </c>
      <c r="R16" s="17" t="s">
        <v>74</v>
      </c>
      <c r="S16" s="18" t="s">
        <v>74</v>
      </c>
      <c r="T16" s="19" t="str">
        <f t="shared" si="17"/>
        <v>3</v>
      </c>
      <c r="U16" s="17" t="s">
        <v>77</v>
      </c>
      <c r="V16" s="18" t="s">
        <v>76</v>
      </c>
      <c r="W16" s="19">
        <f>IF(OR(EXACT($U$7,U16)*(EXACT($V$7,V16)))=TRUE,$AO$9,IF(($V$7-$U$7=V16-U16),$AO$8,IF(OR(EXACT($U$7&gt;$V$7,U16&gt;V16)*EXACT($U$7=$V$7,U16=V16)*EXACT($U$7&lt;$V$7,U16&lt;V16)),$AO$7,0)))*2</f>
        <v>4</v>
      </c>
      <c r="X16" s="17" t="s">
        <v>19</v>
      </c>
      <c r="Y16" s="18" t="s">
        <v>74</v>
      </c>
      <c r="Z16" s="85">
        <f>IF(OR(EXACT($X$7,X16)*(EXACT($Y$7,Y16)))=TRUE,$AO$9,IF(($Y$7-$X$7=Y16-X16),$AO$8,IF(OR(EXACT($X$7&gt;$Y$7,X16&gt;Y16)*EXACT($X$7=$Y$7,X16=Y16)*EXACT($X$7&lt;$Y$7,X16&lt;Y16)),$AO$7,0)))*2</f>
        <v>0</v>
      </c>
      <c r="AA16" s="17" t="s">
        <v>74</v>
      </c>
      <c r="AB16" s="18" t="s">
        <v>19</v>
      </c>
      <c r="AC16" s="19">
        <f t="shared" si="20"/>
        <v>0</v>
      </c>
      <c r="AD16" s="28"/>
      <c r="AE16" s="26"/>
      <c r="AF16" s="19"/>
      <c r="AG16" s="21">
        <f t="shared" si="21"/>
        <v>17</v>
      </c>
      <c r="AH16" s="22">
        <f>'8.Spieltag'!AJ16</f>
        <v>71</v>
      </c>
      <c r="AI16" s="29">
        <f>'8.Spieltag'!AK16</f>
        <v>14</v>
      </c>
      <c r="AJ16" s="24">
        <f t="shared" si="22"/>
        <v>88</v>
      </c>
      <c r="AK16" s="25">
        <f t="shared" si="10"/>
        <v>13</v>
      </c>
      <c r="AL16" s="1"/>
    </row>
    <row r="17" spans="1:38" ht="24.9" customHeight="1" thickBot="1">
      <c r="A17" s="29">
        <f t="shared" si="11"/>
        <v>12</v>
      </c>
      <c r="B17" s="21" t="s">
        <v>80</v>
      </c>
      <c r="C17" s="17" t="s">
        <v>19</v>
      </c>
      <c r="D17" s="18" t="s">
        <v>74</v>
      </c>
      <c r="E17" s="19" t="str">
        <f t="shared" si="12"/>
        <v>2</v>
      </c>
      <c r="F17" s="17" t="s">
        <v>74</v>
      </c>
      <c r="G17" s="18" t="s">
        <v>74</v>
      </c>
      <c r="H17" s="19" t="str">
        <f t="shared" si="13"/>
        <v>5</v>
      </c>
      <c r="I17" s="17" t="s">
        <v>19</v>
      </c>
      <c r="J17" s="18" t="s">
        <v>19</v>
      </c>
      <c r="K17" s="19">
        <f t="shared" si="14"/>
        <v>0</v>
      </c>
      <c r="L17" s="17" t="s">
        <v>2</v>
      </c>
      <c r="M17" s="18" t="s">
        <v>76</v>
      </c>
      <c r="N17" s="66">
        <f t="shared" si="15"/>
        <v>0</v>
      </c>
      <c r="O17" s="17" t="s">
        <v>19</v>
      </c>
      <c r="P17" s="18" t="s">
        <v>74</v>
      </c>
      <c r="Q17" s="19" t="str">
        <f t="shared" si="16"/>
        <v>5</v>
      </c>
      <c r="R17" s="17" t="s">
        <v>74</v>
      </c>
      <c r="S17" s="18" t="s">
        <v>76</v>
      </c>
      <c r="T17" s="19">
        <f t="shared" si="17"/>
        <v>0</v>
      </c>
      <c r="U17" s="17" t="s">
        <v>76</v>
      </c>
      <c r="V17" s="18" t="s">
        <v>19</v>
      </c>
      <c r="W17" s="85">
        <f t="shared" si="18"/>
        <v>0</v>
      </c>
      <c r="X17" s="17" t="s">
        <v>20</v>
      </c>
      <c r="Y17" s="18" t="s">
        <v>19</v>
      </c>
      <c r="Z17" s="19">
        <f t="shared" si="19"/>
        <v>0</v>
      </c>
      <c r="AA17" s="17" t="s">
        <v>19</v>
      </c>
      <c r="AB17" s="18" t="s">
        <v>77</v>
      </c>
      <c r="AC17" s="19">
        <f t="shared" si="20"/>
        <v>0</v>
      </c>
      <c r="AD17" s="28"/>
      <c r="AE17" s="26"/>
      <c r="AF17" s="19"/>
      <c r="AG17" s="21">
        <f t="shared" si="21"/>
        <v>12</v>
      </c>
      <c r="AH17" s="22">
        <f>'8.Spieltag'!AJ17</f>
        <v>77</v>
      </c>
      <c r="AI17" s="29">
        <f>'8.Spieltag'!AK17</f>
        <v>13</v>
      </c>
      <c r="AJ17" s="24">
        <f t="shared" si="22"/>
        <v>89</v>
      </c>
      <c r="AK17" s="25">
        <f t="shared" si="10"/>
        <v>12</v>
      </c>
      <c r="AL17" s="1"/>
    </row>
    <row r="18" spans="1:38" ht="24.9" customHeight="1" thickBot="1">
      <c r="A18" s="29">
        <f t="shared" si="11"/>
        <v>19</v>
      </c>
      <c r="B18" s="21" t="s">
        <v>84</v>
      </c>
      <c r="C18" s="17"/>
      <c r="D18" s="18"/>
      <c r="E18" s="19"/>
      <c r="F18" s="17" t="s">
        <v>74</v>
      </c>
      <c r="G18" s="18" t="s">
        <v>74</v>
      </c>
      <c r="H18" s="19" t="str">
        <f t="shared" si="13"/>
        <v>5</v>
      </c>
      <c r="I18" s="17" t="s">
        <v>76</v>
      </c>
      <c r="J18" s="18" t="s">
        <v>77</v>
      </c>
      <c r="K18" s="85">
        <f>IF(OR(EXACT($I$7,I18)*(EXACT($J$7,J18)))=TRUE,$AO$9,IF(($J$7-$I$7=J18-I18),$AO$8,IF(OR(EXACT($I$7&gt;$J$7,I18&gt;J18)*EXACT($I$7=$J$7,I18=J18)*EXACT($I$7&lt;$J$7,I18&lt;J18)),$AO$7,0)))*2</f>
        <v>4</v>
      </c>
      <c r="L18" s="17" t="s">
        <v>77</v>
      </c>
      <c r="M18" s="18" t="s">
        <v>76</v>
      </c>
      <c r="N18" s="66">
        <f t="shared" si="15"/>
        <v>0</v>
      </c>
      <c r="O18" s="17" t="s">
        <v>2</v>
      </c>
      <c r="P18" s="18" t="s">
        <v>76</v>
      </c>
      <c r="Q18" s="19" t="str">
        <f t="shared" si="16"/>
        <v>2</v>
      </c>
      <c r="R18" s="17" t="s">
        <v>74</v>
      </c>
      <c r="S18" s="18" t="s">
        <v>19</v>
      </c>
      <c r="T18" s="19">
        <f t="shared" si="17"/>
        <v>0</v>
      </c>
      <c r="U18" s="17" t="s">
        <v>74</v>
      </c>
      <c r="V18" s="18" t="s">
        <v>19</v>
      </c>
      <c r="W18" s="19">
        <f>IF(OR(EXACT($U$7,U18)*(EXACT($V$7,V18)))=TRUE,$AO$9,IF(($V$7-$U$7=V18-U18),$AO$8,IF(OR(EXACT($U$7&gt;$V$7,U18&gt;V18)*EXACT($U$7=$V$7,U18=V18)*EXACT($U$7&lt;$V$7,U18&lt;V18)),$AO$7,0)))*2</f>
        <v>0</v>
      </c>
      <c r="X18" s="17" t="s">
        <v>2</v>
      </c>
      <c r="Y18" s="18" t="s">
        <v>74</v>
      </c>
      <c r="Z18" s="19">
        <f t="shared" si="19"/>
        <v>0</v>
      </c>
      <c r="AA18" s="17" t="s">
        <v>76</v>
      </c>
      <c r="AB18" s="18" t="s">
        <v>2</v>
      </c>
      <c r="AC18" s="19">
        <f t="shared" si="20"/>
        <v>0</v>
      </c>
      <c r="AD18" s="28"/>
      <c r="AE18" s="26"/>
      <c r="AF18" s="19"/>
      <c r="AG18" s="21">
        <f t="shared" si="21"/>
        <v>11</v>
      </c>
      <c r="AH18" s="22">
        <f>'8.Spieltag'!AJ18</f>
        <v>58</v>
      </c>
      <c r="AI18" s="29">
        <f>'8.Spieltag'!AK18</f>
        <v>20</v>
      </c>
      <c r="AJ18" s="24">
        <f t="shared" si="22"/>
        <v>69</v>
      </c>
      <c r="AK18" s="25">
        <f t="shared" si="10"/>
        <v>19</v>
      </c>
      <c r="AL18" s="1"/>
    </row>
    <row r="19" spans="1:38" ht="24.9" customHeight="1" thickBot="1">
      <c r="A19" s="29">
        <f t="shared" si="11"/>
        <v>13</v>
      </c>
      <c r="B19" s="21" t="s">
        <v>89</v>
      </c>
      <c r="C19" s="17" t="s">
        <v>19</v>
      </c>
      <c r="D19" s="18" t="s">
        <v>74</v>
      </c>
      <c r="E19" s="19" t="str">
        <f t="shared" si="12"/>
        <v>2</v>
      </c>
      <c r="F19" s="17" t="s">
        <v>74</v>
      </c>
      <c r="G19" s="18" t="s">
        <v>74</v>
      </c>
      <c r="H19" s="19" t="str">
        <f t="shared" si="13"/>
        <v>5</v>
      </c>
      <c r="I19" s="17" t="s">
        <v>76</v>
      </c>
      <c r="J19" s="18" t="s">
        <v>2</v>
      </c>
      <c r="K19" s="85">
        <f>IF(OR(EXACT($I$7,I19)*(EXACT($J$7,J19)))=TRUE,$AO$9,IF(($J$7-$I$7=J19-I19),$AO$8,IF(OR(EXACT($I$7&gt;$J$7,I19&gt;J19)*EXACT($I$7=$J$7,I19=J19)*EXACT($I$7&lt;$J$7,I19&lt;J19)),$AO$7,0)))*2</f>
        <v>4</v>
      </c>
      <c r="L19" s="17" t="s">
        <v>99</v>
      </c>
      <c r="M19" s="18" t="s">
        <v>76</v>
      </c>
      <c r="N19" s="66">
        <f t="shared" si="15"/>
        <v>0</v>
      </c>
      <c r="O19" s="17" t="s">
        <v>74</v>
      </c>
      <c r="P19" s="18" t="s">
        <v>76</v>
      </c>
      <c r="Q19" s="19" t="str">
        <f t="shared" si="16"/>
        <v>3</v>
      </c>
      <c r="R19" s="17" t="s">
        <v>74</v>
      </c>
      <c r="S19" s="18" t="s">
        <v>19</v>
      </c>
      <c r="T19" s="19">
        <f t="shared" si="17"/>
        <v>0</v>
      </c>
      <c r="U19" s="17" t="s">
        <v>77</v>
      </c>
      <c r="V19" s="18" t="s">
        <v>76</v>
      </c>
      <c r="W19" s="19">
        <f>IF(OR(EXACT($U$7,U19)*(EXACT($V$7,V19)))=TRUE,$AO$9,IF(($V$7-$U$7=V19-U19),$AO$8,IF(OR(EXACT($U$7&gt;$V$7,U19&gt;V19)*EXACT($U$7=$V$7,U19=V19)*EXACT($U$7&lt;$V$7,U19&lt;V19)),$AO$7,0)))*2</f>
        <v>4</v>
      </c>
      <c r="X19" s="17" t="s">
        <v>2</v>
      </c>
      <c r="Y19" s="18" t="s">
        <v>74</v>
      </c>
      <c r="Z19" s="19">
        <f t="shared" si="19"/>
        <v>0</v>
      </c>
      <c r="AA19" s="17" t="s">
        <v>76</v>
      </c>
      <c r="AB19" s="18" t="s">
        <v>2</v>
      </c>
      <c r="AC19" s="19">
        <f t="shared" si="20"/>
        <v>0</v>
      </c>
      <c r="AD19" s="28"/>
      <c r="AE19" s="26"/>
      <c r="AF19" s="19"/>
      <c r="AG19" s="21">
        <f t="shared" si="21"/>
        <v>18</v>
      </c>
      <c r="AH19" s="22">
        <f>'8.Spieltag'!AJ19</f>
        <v>70</v>
      </c>
      <c r="AI19" s="29">
        <f>'8.Spieltag'!AK19</f>
        <v>17</v>
      </c>
      <c r="AJ19" s="24">
        <f t="shared" si="22"/>
        <v>88</v>
      </c>
      <c r="AK19" s="25">
        <f t="shared" si="10"/>
        <v>13</v>
      </c>
      <c r="AL19" s="1"/>
    </row>
    <row r="20" spans="1:38" ht="24.9" customHeight="1" thickBot="1">
      <c r="A20" s="29">
        <f t="shared" si="11"/>
        <v>9</v>
      </c>
      <c r="B20" s="21" t="s">
        <v>83</v>
      </c>
      <c r="C20" s="17" t="s">
        <v>19</v>
      </c>
      <c r="D20" s="18" t="s">
        <v>74</v>
      </c>
      <c r="E20" s="19" t="str">
        <f t="shared" si="12"/>
        <v>2</v>
      </c>
      <c r="F20" s="17" t="s">
        <v>74</v>
      </c>
      <c r="G20" s="18" t="s">
        <v>74</v>
      </c>
      <c r="H20" s="19" t="str">
        <f t="shared" si="13"/>
        <v>5</v>
      </c>
      <c r="I20" s="17" t="s">
        <v>76</v>
      </c>
      <c r="J20" s="18" t="s">
        <v>19</v>
      </c>
      <c r="K20" s="19" t="str">
        <f t="shared" si="14"/>
        <v>3</v>
      </c>
      <c r="L20" s="17" t="s">
        <v>2</v>
      </c>
      <c r="M20" s="18" t="s">
        <v>76</v>
      </c>
      <c r="N20" s="66">
        <f t="shared" si="15"/>
        <v>0</v>
      </c>
      <c r="O20" s="17" t="s">
        <v>2</v>
      </c>
      <c r="P20" s="18" t="s">
        <v>74</v>
      </c>
      <c r="Q20" s="19" t="str">
        <f t="shared" si="16"/>
        <v>2</v>
      </c>
      <c r="R20" s="17" t="s">
        <v>74</v>
      </c>
      <c r="S20" s="18" t="s">
        <v>19</v>
      </c>
      <c r="T20" s="19">
        <f t="shared" si="17"/>
        <v>0</v>
      </c>
      <c r="U20" s="17" t="s">
        <v>74</v>
      </c>
      <c r="V20" s="18" t="s">
        <v>19</v>
      </c>
      <c r="W20" s="85">
        <f t="shared" si="18"/>
        <v>0</v>
      </c>
      <c r="X20" s="17" t="s">
        <v>74</v>
      </c>
      <c r="Y20" s="18" t="s">
        <v>76</v>
      </c>
      <c r="Z20" s="19">
        <f t="shared" si="19"/>
        <v>0</v>
      </c>
      <c r="AA20" s="17" t="s">
        <v>19</v>
      </c>
      <c r="AB20" s="18" t="s">
        <v>19</v>
      </c>
      <c r="AC20" s="19" t="str">
        <f t="shared" si="20"/>
        <v>3</v>
      </c>
      <c r="AD20" s="28"/>
      <c r="AE20" s="26"/>
      <c r="AF20" s="19"/>
      <c r="AG20" s="21">
        <f t="shared" si="21"/>
        <v>15</v>
      </c>
      <c r="AH20" s="22">
        <f>'8.Spieltag'!AJ20</f>
        <v>84</v>
      </c>
      <c r="AI20" s="29">
        <f>'8.Spieltag'!AK20</f>
        <v>11</v>
      </c>
      <c r="AJ20" s="24">
        <f t="shared" si="22"/>
        <v>99</v>
      </c>
      <c r="AK20" s="25">
        <f t="shared" si="10"/>
        <v>9</v>
      </c>
      <c r="AL20" s="1"/>
    </row>
    <row r="21" spans="1:38" ht="24.9" customHeight="1" thickBot="1">
      <c r="A21" s="29">
        <f t="shared" si="11"/>
        <v>2</v>
      </c>
      <c r="B21" s="21" t="s">
        <v>86</v>
      </c>
      <c r="C21" s="17" t="s">
        <v>19</v>
      </c>
      <c r="D21" s="18" t="s">
        <v>74</v>
      </c>
      <c r="E21" s="19" t="str">
        <f t="shared" si="12"/>
        <v>2</v>
      </c>
      <c r="F21" s="17" t="s">
        <v>74</v>
      </c>
      <c r="G21" s="18" t="s">
        <v>74</v>
      </c>
      <c r="H21" s="19" t="str">
        <f t="shared" si="13"/>
        <v>5</v>
      </c>
      <c r="I21" s="17" t="s">
        <v>74</v>
      </c>
      <c r="J21" s="18" t="s">
        <v>19</v>
      </c>
      <c r="K21" s="19" t="str">
        <f t="shared" si="14"/>
        <v>2</v>
      </c>
      <c r="L21" s="17" t="s">
        <v>77</v>
      </c>
      <c r="M21" s="18" t="s">
        <v>74</v>
      </c>
      <c r="N21" s="66">
        <f t="shared" si="15"/>
        <v>0</v>
      </c>
      <c r="O21" s="17" t="s">
        <v>2</v>
      </c>
      <c r="P21" s="18" t="s">
        <v>76</v>
      </c>
      <c r="Q21" s="19" t="str">
        <f t="shared" si="16"/>
        <v>2</v>
      </c>
      <c r="R21" s="17" t="s">
        <v>74</v>
      </c>
      <c r="S21" s="18" t="s">
        <v>74</v>
      </c>
      <c r="T21" s="19" t="str">
        <f t="shared" si="17"/>
        <v>3</v>
      </c>
      <c r="U21" s="17" t="s">
        <v>74</v>
      </c>
      <c r="V21" s="18" t="s">
        <v>74</v>
      </c>
      <c r="W21" s="85">
        <f t="shared" si="18"/>
        <v>0</v>
      </c>
      <c r="X21" s="17" t="s">
        <v>19</v>
      </c>
      <c r="Y21" s="18" t="s">
        <v>76</v>
      </c>
      <c r="Z21" s="19">
        <f t="shared" si="19"/>
        <v>0</v>
      </c>
      <c r="AA21" s="17" t="s">
        <v>74</v>
      </c>
      <c r="AB21" s="18" t="s">
        <v>74</v>
      </c>
      <c r="AC21" s="19" t="str">
        <f t="shared" si="20"/>
        <v>5</v>
      </c>
      <c r="AD21" s="28"/>
      <c r="AE21" s="26"/>
      <c r="AF21" s="19"/>
      <c r="AG21" s="21">
        <f t="shared" si="21"/>
        <v>19</v>
      </c>
      <c r="AH21" s="22">
        <f>'8.Spieltag'!AJ21</f>
        <v>105</v>
      </c>
      <c r="AI21" s="29">
        <f>'8.Spieltag'!AK21</f>
        <v>2</v>
      </c>
      <c r="AJ21" s="24">
        <f t="shared" si="22"/>
        <v>124</v>
      </c>
      <c r="AK21" s="25">
        <f t="shared" si="10"/>
        <v>2</v>
      </c>
      <c r="AL21" s="1"/>
    </row>
    <row r="22" spans="1:38" ht="24.9" customHeight="1" thickBot="1">
      <c r="A22" s="29">
        <f t="shared" si="11"/>
        <v>15</v>
      </c>
      <c r="B22" s="21" t="s">
        <v>96</v>
      </c>
      <c r="C22" s="17" t="s">
        <v>19</v>
      </c>
      <c r="D22" s="18" t="s">
        <v>19</v>
      </c>
      <c r="E22" s="19">
        <f t="shared" si="12"/>
        <v>0</v>
      </c>
      <c r="F22" s="17" t="s">
        <v>74</v>
      </c>
      <c r="G22" s="18" t="s">
        <v>19</v>
      </c>
      <c r="H22" s="19">
        <f t="shared" si="13"/>
        <v>0</v>
      </c>
      <c r="I22" s="17" t="s">
        <v>76</v>
      </c>
      <c r="J22" s="18" t="s">
        <v>77</v>
      </c>
      <c r="K22" s="19" t="str">
        <f t="shared" si="14"/>
        <v>2</v>
      </c>
      <c r="L22" s="17" t="s">
        <v>76</v>
      </c>
      <c r="M22" s="18" t="s">
        <v>2</v>
      </c>
      <c r="N22" s="66" t="str">
        <f t="shared" si="15"/>
        <v>2</v>
      </c>
      <c r="O22" s="17" t="s">
        <v>77</v>
      </c>
      <c r="P22" s="18" t="s">
        <v>74</v>
      </c>
      <c r="Q22" s="19" t="str">
        <f t="shared" si="16"/>
        <v>2</v>
      </c>
      <c r="R22" s="17" t="s">
        <v>19</v>
      </c>
      <c r="S22" s="18" t="s">
        <v>74</v>
      </c>
      <c r="T22" s="19">
        <f t="shared" si="17"/>
        <v>0</v>
      </c>
      <c r="U22" s="17" t="s">
        <v>76</v>
      </c>
      <c r="V22" s="18" t="s">
        <v>74</v>
      </c>
      <c r="W22" s="85">
        <f t="shared" si="18"/>
        <v>0</v>
      </c>
      <c r="X22" s="17" t="s">
        <v>19</v>
      </c>
      <c r="Y22" s="18" t="s">
        <v>76</v>
      </c>
      <c r="Z22" s="19">
        <f t="shared" si="19"/>
        <v>0</v>
      </c>
      <c r="AA22" s="17" t="s">
        <v>19</v>
      </c>
      <c r="AB22" s="18" t="s">
        <v>74</v>
      </c>
      <c r="AC22" s="19">
        <f t="shared" si="20"/>
        <v>0</v>
      </c>
      <c r="AD22" s="28"/>
      <c r="AE22" s="26"/>
      <c r="AF22" s="19"/>
      <c r="AG22" s="21">
        <f t="shared" si="21"/>
        <v>6</v>
      </c>
      <c r="AH22" s="22">
        <f>'8.Spieltag'!AJ22</f>
        <v>78</v>
      </c>
      <c r="AI22" s="29">
        <f>'8.Spieltag'!AK22</f>
        <v>12</v>
      </c>
      <c r="AJ22" s="24">
        <f t="shared" si="22"/>
        <v>84</v>
      </c>
      <c r="AK22" s="25">
        <f t="shared" si="10"/>
        <v>15</v>
      </c>
      <c r="AL22" s="1"/>
    </row>
    <row r="23" spans="1:38" ht="24.9" customHeight="1" thickBot="1">
      <c r="A23" s="29">
        <f t="shared" si="11"/>
        <v>17</v>
      </c>
      <c r="B23" s="21" t="s">
        <v>94</v>
      </c>
      <c r="C23" s="17" t="s">
        <v>74</v>
      </c>
      <c r="D23" s="18" t="s">
        <v>19</v>
      </c>
      <c r="E23" s="19">
        <f t="shared" si="12"/>
        <v>0</v>
      </c>
      <c r="F23" s="17" t="s">
        <v>76</v>
      </c>
      <c r="G23" s="18" t="s">
        <v>19</v>
      </c>
      <c r="H23" s="19">
        <f t="shared" si="13"/>
        <v>0</v>
      </c>
      <c r="I23" s="17" t="s">
        <v>76</v>
      </c>
      <c r="J23" s="18" t="s">
        <v>2</v>
      </c>
      <c r="K23" s="19" t="str">
        <f t="shared" si="14"/>
        <v>2</v>
      </c>
      <c r="L23" s="17" t="s">
        <v>77</v>
      </c>
      <c r="M23" s="18" t="s">
        <v>74</v>
      </c>
      <c r="N23" s="66">
        <f t="shared" si="15"/>
        <v>0</v>
      </c>
      <c r="O23" s="17" t="s">
        <v>2</v>
      </c>
      <c r="P23" s="18" t="s">
        <v>76</v>
      </c>
      <c r="Q23" s="19" t="str">
        <f t="shared" si="16"/>
        <v>2</v>
      </c>
      <c r="R23" s="17" t="s">
        <v>74</v>
      </c>
      <c r="S23" s="18" t="s">
        <v>19</v>
      </c>
      <c r="T23" s="19">
        <f t="shared" si="17"/>
        <v>0</v>
      </c>
      <c r="U23" s="17" t="s">
        <v>74</v>
      </c>
      <c r="V23" s="18" t="s">
        <v>74</v>
      </c>
      <c r="W23" s="85">
        <f t="shared" si="18"/>
        <v>0</v>
      </c>
      <c r="X23" s="17" t="s">
        <v>2</v>
      </c>
      <c r="Y23" s="18" t="s">
        <v>76</v>
      </c>
      <c r="Z23" s="19">
        <f t="shared" si="19"/>
        <v>0</v>
      </c>
      <c r="AA23" s="17" t="s">
        <v>76</v>
      </c>
      <c r="AB23" s="18" t="s">
        <v>19</v>
      </c>
      <c r="AC23" s="19">
        <f t="shared" si="20"/>
        <v>0</v>
      </c>
      <c r="AD23" s="28"/>
      <c r="AE23" s="26"/>
      <c r="AF23" s="19"/>
      <c r="AG23" s="21">
        <f t="shared" si="21"/>
        <v>4</v>
      </c>
      <c r="AH23" s="22">
        <f>'8.Spieltag'!AJ23</f>
        <v>71</v>
      </c>
      <c r="AI23" s="29">
        <f>'8.Spieltag'!AK23</f>
        <v>14</v>
      </c>
      <c r="AJ23" s="24">
        <f t="shared" si="22"/>
        <v>75</v>
      </c>
      <c r="AK23" s="25">
        <f t="shared" si="10"/>
        <v>17</v>
      </c>
      <c r="AL23" s="1"/>
    </row>
    <row r="24" spans="1:38" ht="24.9" customHeight="1" thickBot="1">
      <c r="A24" s="29">
        <f t="shared" si="11"/>
        <v>20</v>
      </c>
      <c r="B24" s="21" t="s">
        <v>92</v>
      </c>
      <c r="C24" s="17" t="s">
        <v>19</v>
      </c>
      <c r="D24" s="18" t="s">
        <v>74</v>
      </c>
      <c r="E24" s="19" t="str">
        <f t="shared" si="12"/>
        <v>2</v>
      </c>
      <c r="F24" s="17" t="s">
        <v>74</v>
      </c>
      <c r="G24" s="18" t="s">
        <v>19</v>
      </c>
      <c r="H24" s="19">
        <f t="shared" si="13"/>
        <v>0</v>
      </c>
      <c r="I24" s="17" t="s">
        <v>74</v>
      </c>
      <c r="J24" s="18" t="s">
        <v>77</v>
      </c>
      <c r="K24" s="19" t="str">
        <f t="shared" si="14"/>
        <v>2</v>
      </c>
      <c r="L24" s="17" t="s">
        <v>2</v>
      </c>
      <c r="M24" s="18" t="s">
        <v>74</v>
      </c>
      <c r="N24" s="85">
        <f>IF(OR(EXACT($L$7,L24)*(EXACT($M$7,M24)))=TRUE,$AO$9,IF(($M$7-$L$7=M24-L24),$AO$8,IF(OR(EXACT($L$7&gt;$M$7,L24&gt;M24)*EXACT($L$7=$M$7,L24=M24)*EXACT($L$7&lt;$M$7,L24&lt;M24)),$AO$7,0)))*2</f>
        <v>0</v>
      </c>
      <c r="O24" s="17" t="s">
        <v>2</v>
      </c>
      <c r="P24" s="18" t="s">
        <v>74</v>
      </c>
      <c r="Q24" s="19" t="str">
        <f t="shared" si="16"/>
        <v>2</v>
      </c>
      <c r="R24" s="17" t="s">
        <v>74</v>
      </c>
      <c r="S24" s="18" t="s">
        <v>19</v>
      </c>
      <c r="T24" s="19">
        <f t="shared" si="17"/>
        <v>0</v>
      </c>
      <c r="U24" s="17" t="s">
        <v>74</v>
      </c>
      <c r="V24" s="18" t="s">
        <v>19</v>
      </c>
      <c r="W24" s="19">
        <f>IF(OR(EXACT($U$7,U24)*(EXACT($V$7,V24)))=TRUE,$AO$9,IF(($V$7-$U$7=V24-U24),$AO$8,IF(OR(EXACT($U$7&gt;$V$7,U24&gt;V24)*EXACT($U$7=$V$7,U24=V24)*EXACT($U$7&lt;$V$7,U24&lt;V24)),$AO$7,0)))*2</f>
        <v>0</v>
      </c>
      <c r="X24" s="17" t="s">
        <v>19</v>
      </c>
      <c r="Y24" s="18" t="s">
        <v>74</v>
      </c>
      <c r="Z24" s="19">
        <f t="shared" si="19"/>
        <v>0</v>
      </c>
      <c r="AA24" s="17" t="s">
        <v>74</v>
      </c>
      <c r="AB24" s="18" t="s">
        <v>19</v>
      </c>
      <c r="AC24" s="19">
        <f t="shared" si="20"/>
        <v>0</v>
      </c>
      <c r="AD24" s="28"/>
      <c r="AE24" s="26"/>
      <c r="AF24" s="19"/>
      <c r="AG24" s="21">
        <f t="shared" si="21"/>
        <v>6</v>
      </c>
      <c r="AH24" s="22">
        <f>'8.Spieltag'!AJ24</f>
        <v>59</v>
      </c>
      <c r="AI24" s="29">
        <f>'8.Spieltag'!AK24</f>
        <v>19</v>
      </c>
      <c r="AJ24" s="24">
        <f t="shared" si="22"/>
        <v>65</v>
      </c>
      <c r="AK24" s="25">
        <f t="shared" si="10"/>
        <v>20</v>
      </c>
      <c r="AL24" s="1"/>
    </row>
    <row r="25" spans="1:38" ht="24.9" customHeight="1" thickBot="1">
      <c r="A25" s="29">
        <f t="shared" si="11"/>
        <v>9</v>
      </c>
      <c r="B25" s="21" t="s">
        <v>78</v>
      </c>
      <c r="C25" s="17" t="s">
        <v>19</v>
      </c>
      <c r="D25" s="18" t="s">
        <v>76</v>
      </c>
      <c r="E25" s="19" t="str">
        <f t="shared" si="12"/>
        <v>3</v>
      </c>
      <c r="F25" s="17" t="s">
        <v>19</v>
      </c>
      <c r="G25" s="18" t="s">
        <v>74</v>
      </c>
      <c r="H25" s="19">
        <f t="shared" si="13"/>
        <v>0</v>
      </c>
      <c r="I25" s="17" t="s">
        <v>76</v>
      </c>
      <c r="J25" s="18" t="s">
        <v>2</v>
      </c>
      <c r="K25" s="19" t="str">
        <f t="shared" si="14"/>
        <v>2</v>
      </c>
      <c r="L25" s="17" t="s">
        <v>77</v>
      </c>
      <c r="M25" s="18" t="s">
        <v>76</v>
      </c>
      <c r="N25" s="66">
        <f t="shared" si="15"/>
        <v>0</v>
      </c>
      <c r="O25" s="17" t="s">
        <v>19</v>
      </c>
      <c r="P25" s="18" t="s">
        <v>74</v>
      </c>
      <c r="Q25" s="19" t="str">
        <f t="shared" si="16"/>
        <v>5</v>
      </c>
      <c r="R25" s="17" t="s">
        <v>19</v>
      </c>
      <c r="S25" s="18" t="s">
        <v>76</v>
      </c>
      <c r="T25" s="19">
        <f t="shared" si="17"/>
        <v>0</v>
      </c>
      <c r="U25" s="17" t="s">
        <v>19</v>
      </c>
      <c r="V25" s="18" t="s">
        <v>19</v>
      </c>
      <c r="W25" s="85">
        <f t="shared" si="18"/>
        <v>0</v>
      </c>
      <c r="X25" s="17" t="s">
        <v>74</v>
      </c>
      <c r="Y25" s="18" t="s">
        <v>76</v>
      </c>
      <c r="Z25" s="19">
        <f t="shared" si="19"/>
        <v>0</v>
      </c>
      <c r="AA25" s="17" t="s">
        <v>76</v>
      </c>
      <c r="AB25" s="18" t="s">
        <v>76</v>
      </c>
      <c r="AC25" s="19" t="str">
        <f t="shared" si="20"/>
        <v>3</v>
      </c>
      <c r="AD25" s="28"/>
      <c r="AE25" s="26"/>
      <c r="AF25" s="19"/>
      <c r="AG25" s="21">
        <f t="shared" si="21"/>
        <v>13</v>
      </c>
      <c r="AH25" s="22">
        <f>'8.Spieltag'!AJ25</f>
        <v>86</v>
      </c>
      <c r="AI25" s="29">
        <f>'8.Spieltag'!AK25</f>
        <v>9</v>
      </c>
      <c r="AJ25" s="24">
        <f t="shared" si="22"/>
        <v>99</v>
      </c>
      <c r="AK25" s="25">
        <f t="shared" si="10"/>
        <v>9</v>
      </c>
      <c r="AL25" s="1"/>
    </row>
    <row r="26" spans="1:38" ht="28.2" customHeight="1" thickBot="1">
      <c r="A26" s="29">
        <f t="shared" si="11"/>
        <v>3</v>
      </c>
      <c r="B26" s="21" t="s">
        <v>82</v>
      </c>
      <c r="C26" s="17" t="s">
        <v>19</v>
      </c>
      <c r="D26" s="18" t="s">
        <v>76</v>
      </c>
      <c r="E26" s="19" t="str">
        <f t="shared" si="12"/>
        <v>3</v>
      </c>
      <c r="F26" s="17" t="s">
        <v>74</v>
      </c>
      <c r="G26" s="18" t="s">
        <v>74</v>
      </c>
      <c r="H26" s="19" t="str">
        <f t="shared" si="13"/>
        <v>5</v>
      </c>
      <c r="I26" s="17" t="s">
        <v>74</v>
      </c>
      <c r="J26" s="18" t="s">
        <v>2</v>
      </c>
      <c r="K26" s="19" t="str">
        <f t="shared" si="14"/>
        <v>5</v>
      </c>
      <c r="L26" s="17" t="s">
        <v>77</v>
      </c>
      <c r="M26" s="18" t="s">
        <v>76</v>
      </c>
      <c r="N26" s="66">
        <f t="shared" si="15"/>
        <v>0</v>
      </c>
      <c r="O26" s="17" t="s">
        <v>2</v>
      </c>
      <c r="P26" s="18" t="s">
        <v>76</v>
      </c>
      <c r="Q26" s="19" t="str">
        <f t="shared" si="16"/>
        <v>2</v>
      </c>
      <c r="R26" s="17" t="s">
        <v>74</v>
      </c>
      <c r="S26" s="18" t="s">
        <v>74</v>
      </c>
      <c r="T26" s="19" t="str">
        <f t="shared" si="17"/>
        <v>3</v>
      </c>
      <c r="U26" s="17" t="s">
        <v>76</v>
      </c>
      <c r="V26" s="18" t="s">
        <v>74</v>
      </c>
      <c r="W26" s="85">
        <f t="shared" si="18"/>
        <v>0</v>
      </c>
      <c r="X26" s="17" t="s">
        <v>19</v>
      </c>
      <c r="Y26" s="18" t="s">
        <v>74</v>
      </c>
      <c r="Z26" s="19">
        <f t="shared" si="19"/>
        <v>0</v>
      </c>
      <c r="AA26" s="17" t="s">
        <v>74</v>
      </c>
      <c r="AB26" s="18" t="s">
        <v>76</v>
      </c>
      <c r="AC26" s="19">
        <f t="shared" si="20"/>
        <v>0</v>
      </c>
      <c r="AD26" s="28"/>
      <c r="AE26" s="26"/>
      <c r="AF26" s="19"/>
      <c r="AG26" s="21">
        <f t="shared" ref="AG26" si="23">E26+H26+K26+N26+Q26+T26+W26+Z26+AC26+AF26</f>
        <v>18</v>
      </c>
      <c r="AH26" s="22">
        <f>'8.Spieltag'!AJ26</f>
        <v>102</v>
      </c>
      <c r="AI26" s="29">
        <f>'8.Spieltag'!AK26</f>
        <v>3</v>
      </c>
      <c r="AJ26" s="24">
        <f t="shared" ref="AJ26" si="24">AG26+AH26</f>
        <v>120</v>
      </c>
      <c r="AK26" s="25">
        <f t="shared" si="10"/>
        <v>3</v>
      </c>
      <c r="AL26" s="1"/>
    </row>
    <row r="27" spans="1:38" ht="28.2" customHeight="1" thickBot="1">
      <c r="A27" s="29">
        <f t="shared" ref="A27" si="25">AK27</f>
        <v>15</v>
      </c>
      <c r="B27" s="21" t="s">
        <v>73</v>
      </c>
      <c r="C27" s="17" t="s">
        <v>19</v>
      </c>
      <c r="D27" s="18" t="s">
        <v>74</v>
      </c>
      <c r="E27" s="19" t="str">
        <f t="shared" si="12"/>
        <v>2</v>
      </c>
      <c r="F27" s="17" t="s">
        <v>19</v>
      </c>
      <c r="G27" s="18" t="s">
        <v>74</v>
      </c>
      <c r="H27" s="19">
        <f t="shared" si="13"/>
        <v>0</v>
      </c>
      <c r="I27" s="17" t="s">
        <v>74</v>
      </c>
      <c r="J27" s="18" t="s">
        <v>2</v>
      </c>
      <c r="K27" s="19" t="str">
        <f t="shared" si="14"/>
        <v>5</v>
      </c>
      <c r="L27" s="17" t="s">
        <v>2</v>
      </c>
      <c r="M27" s="18" t="s">
        <v>74</v>
      </c>
      <c r="N27" s="66">
        <f t="shared" si="15"/>
        <v>0</v>
      </c>
      <c r="O27" s="17" t="s">
        <v>77</v>
      </c>
      <c r="P27" s="18" t="s">
        <v>74</v>
      </c>
      <c r="Q27" s="19" t="str">
        <f t="shared" si="16"/>
        <v>2</v>
      </c>
      <c r="R27" s="17" t="s">
        <v>19</v>
      </c>
      <c r="S27" s="18" t="s">
        <v>74</v>
      </c>
      <c r="T27" s="19">
        <f t="shared" si="17"/>
        <v>0</v>
      </c>
      <c r="U27" s="17" t="s">
        <v>20</v>
      </c>
      <c r="V27" s="18" t="s">
        <v>74</v>
      </c>
      <c r="W27" s="86">
        <f>IF(OR(EXACT($U$7,U27)*(EXACT($V$7,V27)))=TRUE,$AO$9,IF(($V$7-$U$7=V27-U27),$AO$8,IF(OR(EXACT($U$7&gt;$V$7,U27&gt;V27)*EXACT($U$7=$V$7,U27=V27)*EXACT($U$7&lt;$V$7,U27&lt;V27)),$AO$7,0)))*2</f>
        <v>4</v>
      </c>
      <c r="X27" s="17" t="s">
        <v>19</v>
      </c>
      <c r="Y27" s="18" t="s">
        <v>76</v>
      </c>
      <c r="Z27" s="19">
        <f t="shared" si="19"/>
        <v>0</v>
      </c>
      <c r="AA27" s="17" t="s">
        <v>19</v>
      </c>
      <c r="AB27" s="18" t="s">
        <v>74</v>
      </c>
      <c r="AC27" s="19">
        <f t="shared" si="20"/>
        <v>0</v>
      </c>
      <c r="AD27" s="28"/>
      <c r="AE27" s="26"/>
      <c r="AF27" s="19"/>
      <c r="AG27" s="21">
        <f t="shared" ref="AG27" si="26">E27+H27+K27+N27+Q27+T27+W27+Z27+AC27+AF27</f>
        <v>13</v>
      </c>
      <c r="AH27" s="22">
        <f>'8.Spieltag'!AJ27</f>
        <v>71</v>
      </c>
      <c r="AI27" s="29">
        <f>'8.Spieltag'!AK27</f>
        <v>14</v>
      </c>
      <c r="AJ27" s="24">
        <f t="shared" ref="AJ27" si="27">AG27+AH27</f>
        <v>84</v>
      </c>
      <c r="AK27" s="25">
        <f t="shared" si="10"/>
        <v>15</v>
      </c>
      <c r="AL27" s="1"/>
    </row>
    <row r="28" spans="1:38" ht="28.2" customHeight="1">
      <c r="AL28" s="1"/>
    </row>
    <row r="29" spans="1:38" ht="28.2" customHeight="1">
      <c r="AL29" s="1"/>
    </row>
    <row r="30" spans="1:38" ht="28.2" customHeight="1">
      <c r="AL30" s="1"/>
    </row>
  </sheetData>
  <sortState xmlns:xlrd2="http://schemas.microsoft.com/office/spreadsheetml/2017/richdata2" ref="A8:AK25">
    <sortCondition ref="A8:A25"/>
  </sortState>
  <phoneticPr fontId="0" type="noConversion"/>
  <conditionalFormatting sqref="F4 I4 X4 AA4 U4 R4 I6 C6 L6 O6 U6 R6 C4 F6 L4 X6 O4 AA6">
    <cfRule type="cellIs" dxfId="121" priority="11" operator="equal">
      <formula>"Schalke 04"</formula>
    </cfRule>
  </conditionalFormatting>
  <conditionalFormatting sqref="A27">
    <cfRule type="colorScale" priority="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27">
    <cfRule type="colorScale" priority="1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8:B27">
    <cfRule type="expression" dxfId="120" priority="6">
      <formula>($AG8&gt;40)</formula>
    </cfRule>
  </conditionalFormatting>
  <conditionalFormatting sqref="A31:A1048576 A1:A3 A5:A26">
    <cfRule type="colorScale" priority="101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6:AL10">
    <cfRule type="top10" dxfId="119" priority="1023" rank="3"/>
  </conditionalFormatting>
  <conditionalFormatting sqref="AI8:AI26">
    <cfRule type="colorScale" priority="136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G1:AG1048576">
    <cfRule type="top10" dxfId="118" priority="1" rank="3"/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35</vt:i4>
      </vt:variant>
      <vt:variant>
        <vt:lpstr>Benannte Bereiche</vt:lpstr>
      </vt:variant>
      <vt:variant>
        <vt:i4>29</vt:i4>
      </vt:variant>
    </vt:vector>
  </HeadingPairs>
  <TitlesOfParts>
    <vt:vector size="64" baseType="lpstr">
      <vt:lpstr>1.Spieltag</vt:lpstr>
      <vt:lpstr>2.Spieltag </vt:lpstr>
      <vt:lpstr>3.Spieltag</vt:lpstr>
      <vt:lpstr>4.Spieltag</vt:lpstr>
      <vt:lpstr>5.Spieltag</vt:lpstr>
      <vt:lpstr>6.Spieltag</vt:lpstr>
      <vt:lpstr>7.Spieltag</vt:lpstr>
      <vt:lpstr>8.Spieltag</vt:lpstr>
      <vt:lpstr>9.Spieltag</vt:lpstr>
      <vt:lpstr>10.Spieltag</vt:lpstr>
      <vt:lpstr>11.Spieltag</vt:lpstr>
      <vt:lpstr>12.Spieltag</vt:lpstr>
      <vt:lpstr>13.Spieltag</vt:lpstr>
      <vt:lpstr>14.Spieltag</vt:lpstr>
      <vt:lpstr>15.Spieltag</vt:lpstr>
      <vt:lpstr>16.Spieltag</vt:lpstr>
      <vt:lpstr>17.Spieltag</vt:lpstr>
      <vt:lpstr>18.Spieltag</vt:lpstr>
      <vt:lpstr>19.Spieltag</vt:lpstr>
      <vt:lpstr>20.Spieltag</vt:lpstr>
      <vt:lpstr>21.Spieltag</vt:lpstr>
      <vt:lpstr>22.Spieltag</vt:lpstr>
      <vt:lpstr>23.Spieltag</vt:lpstr>
      <vt:lpstr>24.Spieltag</vt:lpstr>
      <vt:lpstr>25.Spieltag</vt:lpstr>
      <vt:lpstr>26.Spieltag</vt:lpstr>
      <vt:lpstr>27.Spieltag</vt:lpstr>
      <vt:lpstr>28.Spieltag</vt:lpstr>
      <vt:lpstr>29.Spieltag</vt:lpstr>
      <vt:lpstr>30.Spieltag</vt:lpstr>
      <vt:lpstr>31.Spieltag</vt:lpstr>
      <vt:lpstr>32.Spieltag</vt:lpstr>
      <vt:lpstr>33.Spieltag</vt:lpstr>
      <vt:lpstr>34.Spieltag</vt:lpstr>
      <vt:lpstr>Ergebnisse</vt:lpstr>
      <vt:lpstr>'1.Spieltag'!Druckbereich</vt:lpstr>
      <vt:lpstr>'10.Spieltag'!Druckbereich</vt:lpstr>
      <vt:lpstr>'11.Spieltag'!Druckbereich</vt:lpstr>
      <vt:lpstr>'12.Spieltag'!Druckbereich</vt:lpstr>
      <vt:lpstr>'13.Spieltag'!Druckbereich</vt:lpstr>
      <vt:lpstr>'14.Spieltag'!Druckbereich</vt:lpstr>
      <vt:lpstr>'15.Spieltag'!Druckbereich</vt:lpstr>
      <vt:lpstr>'16.Spieltag'!Druckbereich</vt:lpstr>
      <vt:lpstr>'17.Spieltag'!Druckbereich</vt:lpstr>
      <vt:lpstr>'18.Spieltag'!Druckbereich</vt:lpstr>
      <vt:lpstr>'19.Spieltag'!Druckbereich</vt:lpstr>
      <vt:lpstr>'2.Spieltag '!Druckbereich</vt:lpstr>
      <vt:lpstr>'20.Spieltag'!Druckbereich</vt:lpstr>
      <vt:lpstr>'21.Spieltag'!Druckbereich</vt:lpstr>
      <vt:lpstr>'22.Spieltag'!Druckbereich</vt:lpstr>
      <vt:lpstr>'23.Spieltag'!Druckbereich</vt:lpstr>
      <vt:lpstr>'24.Spieltag'!Druckbereich</vt:lpstr>
      <vt:lpstr>'26.Spieltag'!Druckbereich</vt:lpstr>
      <vt:lpstr>'27.Spieltag'!Druckbereich</vt:lpstr>
      <vt:lpstr>'28.Spieltag'!Druckbereich</vt:lpstr>
      <vt:lpstr>'3.Spieltag'!Druckbereich</vt:lpstr>
      <vt:lpstr>'30.Spieltag'!Druckbereich</vt:lpstr>
      <vt:lpstr>'32.Spieltag'!Druckbereich</vt:lpstr>
      <vt:lpstr>'4.Spieltag'!Druckbereich</vt:lpstr>
      <vt:lpstr>'5.Spieltag'!Druckbereich</vt:lpstr>
      <vt:lpstr>'6.Spieltag'!Druckbereich</vt:lpstr>
      <vt:lpstr>'7.Spieltag'!Druckbereich</vt:lpstr>
      <vt:lpstr>'8.Spieltag'!Druckbereich</vt:lpstr>
      <vt:lpstr>'9.Spieltag'!Druckbereich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EWW</dc:creator>
  <cp:lastModifiedBy>Franz Schain</cp:lastModifiedBy>
  <cp:lastPrinted>2021-03-08T08:33:40Z</cp:lastPrinted>
  <dcterms:created xsi:type="dcterms:W3CDTF">1998-11-12T06:25:58Z</dcterms:created>
  <dcterms:modified xsi:type="dcterms:W3CDTF">2021-04-22T06:39:48Z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-634583741</vt:i4>
  </property>
  <property fmtid="{D5CDD505-2E9C-101B-9397-08002B2CF9AE}" pid="3" name="_EmailSubject">
    <vt:lpwstr>Bundesliga</vt:lpwstr>
  </property>
  <property fmtid="{D5CDD505-2E9C-101B-9397-08002B2CF9AE}" pid="4" name="_AuthorEmail">
    <vt:lpwstr>Willms@Elektrowerk.de</vt:lpwstr>
  </property>
  <property fmtid="{D5CDD505-2E9C-101B-9397-08002B2CF9AE}" pid="5" name="_AuthorEmailDisplayName">
    <vt:lpwstr>Arno Willms</vt:lpwstr>
  </property>
  <property fmtid="{D5CDD505-2E9C-101B-9397-08002B2CF9AE}" pid="6" name="_ReviewingToolsShownOnce">
    <vt:lpwstr/>
  </property>
</Properties>
</file>