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B061B14C-2F0D-42FA-B433-AAB03A706274}" xr6:coauthVersionLast="47" xr6:coauthVersionMax="47" xr10:uidLastSave="{00000000-0000-0000-0000-000000000000}"/>
  <bookViews>
    <workbookView xWindow="-108" yWindow="-108" windowWidth="23256" windowHeight="12576" tabRatio="514" activeTab="1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Tabelle1" sheetId="39" r:id="rId35"/>
    <sheet name="Ergebnisse" sheetId="35" r:id="rId36"/>
  </sheets>
  <definedNames>
    <definedName name="_xlnm.Print_Area" localSheetId="0">'1.Spieltag'!$A$4:$AK$27</definedName>
    <definedName name="_xlnm.Print_Area" localSheetId="9">'10.Spieltag'!$A$4:$AK$27</definedName>
    <definedName name="_xlnm.Print_Area" localSheetId="10">'11.Spieltag'!$A$4:$AK$27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9" i="19" l="1"/>
  <c r="B9" i="19"/>
  <c r="B10" i="19"/>
  <c r="B11" i="19"/>
  <c r="B12" i="19"/>
  <c r="B13" i="19"/>
  <c r="B14" i="19"/>
  <c r="B15" i="19"/>
  <c r="B16" i="19"/>
  <c r="B17" i="19"/>
  <c r="B18" i="19"/>
  <c r="B20" i="19"/>
  <c r="B21" i="19"/>
  <c r="B22" i="19"/>
  <c r="B23" i="19"/>
  <c r="B24" i="19"/>
  <c r="B25" i="19"/>
  <c r="B26" i="19"/>
  <c r="B27" i="19"/>
  <c r="B8" i="19"/>
  <c r="Z14" i="19"/>
  <c r="Z14" i="9"/>
  <c r="Z14" i="8"/>
  <c r="Z14" i="33"/>
  <c r="Z14" i="32"/>
  <c r="Z14" i="31"/>
  <c r="Z14" i="30"/>
  <c r="Z14" i="29"/>
  <c r="Z14" i="28"/>
  <c r="Z14" i="26"/>
  <c r="Z14" i="25"/>
  <c r="Z14" i="24"/>
  <c r="Z14" i="23"/>
  <c r="Z14" i="22"/>
  <c r="Z14" i="21"/>
  <c r="Z14" i="20"/>
  <c r="Z14" i="10"/>
  <c r="Z14" i="18"/>
  <c r="Z14" i="7"/>
  <c r="Z14" i="15"/>
  <c r="Z14" i="14"/>
  <c r="Z14" i="13"/>
  <c r="Z14" i="12"/>
  <c r="Z14" i="11"/>
  <c r="Z14" i="6"/>
  <c r="Z14" i="2"/>
  <c r="Z14" i="3"/>
  <c r="Z14" i="4"/>
  <c r="Z14" i="5"/>
  <c r="Z14" i="27"/>
  <c r="Z14" i="16"/>
  <c r="Z14" i="34"/>
  <c r="Z15" i="1"/>
  <c r="Z10" i="19"/>
  <c r="Z10" i="9"/>
  <c r="Z10" i="8"/>
  <c r="Z10" i="33"/>
  <c r="Z10" i="32"/>
  <c r="Z10" i="31"/>
  <c r="Z10" i="30"/>
  <c r="Z10" i="29"/>
  <c r="Z10" i="28"/>
  <c r="Z10" i="26"/>
  <c r="Z10" i="25"/>
  <c r="Z10" i="24"/>
  <c r="Z10" i="23"/>
  <c r="Z10" i="22"/>
  <c r="Z10" i="21"/>
  <c r="Z10" i="20"/>
  <c r="Z10" i="10"/>
  <c r="Z10" i="18"/>
  <c r="Z10" i="7"/>
  <c r="Z10" i="15"/>
  <c r="Z10" i="14"/>
  <c r="Z10" i="13"/>
  <c r="Z10" i="12"/>
  <c r="Z10" i="11"/>
  <c r="Z10" i="6"/>
  <c r="Z10" i="2"/>
  <c r="Z10" i="3"/>
  <c r="Z10" i="4"/>
  <c r="Z10" i="5"/>
  <c r="Z10" i="27"/>
  <c r="Z10" i="16"/>
  <c r="Z10" i="34"/>
  <c r="Z9" i="19"/>
  <c r="Z9" i="9"/>
  <c r="Z9" i="8"/>
  <c r="Z9" i="33"/>
  <c r="Z9" i="32"/>
  <c r="Z9" i="31"/>
  <c r="Z9" i="30"/>
  <c r="Z9" i="29"/>
  <c r="Z9" i="28"/>
  <c r="Z9" i="26"/>
  <c r="Z9" i="25"/>
  <c r="Z9" i="24"/>
  <c r="Z9" i="23"/>
  <c r="Z9" i="22"/>
  <c r="Z9" i="21"/>
  <c r="Z9" i="20"/>
  <c r="Z9" i="10"/>
  <c r="Z9" i="18"/>
  <c r="Z9" i="7"/>
  <c r="Z9" i="15"/>
  <c r="Z9" i="14"/>
  <c r="Z9" i="13"/>
  <c r="Z9" i="12"/>
  <c r="Z9" i="11"/>
  <c r="Z9" i="6"/>
  <c r="Z9" i="2"/>
  <c r="Z9" i="3"/>
  <c r="Z9" i="4"/>
  <c r="Z9" i="5"/>
  <c r="Z9" i="27"/>
  <c r="Z9" i="16"/>
  <c r="Z9" i="34"/>
  <c r="Z17" i="1"/>
  <c r="Z18" i="1"/>
  <c r="AC27" i="19" l="1"/>
  <c r="Z27" i="19"/>
  <c r="W27" i="19"/>
  <c r="T27" i="19"/>
  <c r="Q27" i="19"/>
  <c r="N27" i="19"/>
  <c r="K27" i="19"/>
  <c r="H27" i="19"/>
  <c r="E27" i="19"/>
  <c r="AC26" i="19"/>
  <c r="Z26" i="19"/>
  <c r="W26" i="19"/>
  <c r="T26" i="19"/>
  <c r="Q26" i="19"/>
  <c r="N26" i="19"/>
  <c r="K26" i="19"/>
  <c r="H26" i="19"/>
  <c r="E26" i="19"/>
  <c r="AC25" i="19"/>
  <c r="Z25" i="19"/>
  <c r="W25" i="19"/>
  <c r="T25" i="19"/>
  <c r="Q25" i="19"/>
  <c r="N25" i="19"/>
  <c r="K25" i="19"/>
  <c r="H25" i="19"/>
  <c r="E25" i="19"/>
  <c r="AC24" i="19"/>
  <c r="Z24" i="19"/>
  <c r="W24" i="19"/>
  <c r="T24" i="19"/>
  <c r="Q24" i="19"/>
  <c r="N24" i="19"/>
  <c r="K24" i="19"/>
  <c r="H24" i="19"/>
  <c r="E24" i="19"/>
  <c r="AC23" i="19"/>
  <c r="Z23" i="19"/>
  <c r="W23" i="19"/>
  <c r="T23" i="19"/>
  <c r="Q23" i="19"/>
  <c r="N23" i="19"/>
  <c r="K23" i="19"/>
  <c r="H23" i="19"/>
  <c r="E23" i="19"/>
  <c r="AC22" i="19"/>
  <c r="Z22" i="19"/>
  <c r="W22" i="19"/>
  <c r="T22" i="19"/>
  <c r="Q22" i="19"/>
  <c r="N22" i="19"/>
  <c r="K22" i="19"/>
  <c r="H22" i="19"/>
  <c r="E22" i="19"/>
  <c r="AC21" i="19"/>
  <c r="Z21" i="19"/>
  <c r="W21" i="19"/>
  <c r="T21" i="19"/>
  <c r="Q21" i="19"/>
  <c r="N21" i="19"/>
  <c r="K21" i="19"/>
  <c r="H21" i="19"/>
  <c r="E21" i="19"/>
  <c r="AC20" i="19"/>
  <c r="Z20" i="19"/>
  <c r="W20" i="19"/>
  <c r="T20" i="19"/>
  <c r="Q20" i="19"/>
  <c r="N20" i="19"/>
  <c r="K20" i="19"/>
  <c r="H20" i="19"/>
  <c r="E20" i="19"/>
  <c r="AC19" i="19"/>
  <c r="Z19" i="19"/>
  <c r="W19" i="19"/>
  <c r="T19" i="19"/>
  <c r="Q19" i="19"/>
  <c r="N19" i="19"/>
  <c r="K19" i="19"/>
  <c r="H19" i="19"/>
  <c r="E19" i="19"/>
  <c r="AC18" i="19"/>
  <c r="Z18" i="19"/>
  <c r="W18" i="19"/>
  <c r="T18" i="19"/>
  <c r="Q18" i="19"/>
  <c r="N18" i="19"/>
  <c r="K18" i="19"/>
  <c r="H18" i="19"/>
  <c r="E18" i="19"/>
  <c r="AC17" i="19"/>
  <c r="Z17" i="19"/>
  <c r="W17" i="19"/>
  <c r="T17" i="19"/>
  <c r="Q17" i="19"/>
  <c r="N17" i="19"/>
  <c r="K17" i="19"/>
  <c r="H17" i="19"/>
  <c r="E17" i="19"/>
  <c r="AC16" i="19"/>
  <c r="Z16" i="19"/>
  <c r="W16" i="19"/>
  <c r="T16" i="19"/>
  <c r="Q16" i="19"/>
  <c r="N16" i="19"/>
  <c r="K16" i="19"/>
  <c r="H16" i="19"/>
  <c r="E16" i="19"/>
  <c r="AC15" i="19"/>
  <c r="Z15" i="19"/>
  <c r="W15" i="19"/>
  <c r="T15" i="19"/>
  <c r="Q15" i="19"/>
  <c r="N15" i="19"/>
  <c r="K15" i="19"/>
  <c r="H15" i="19"/>
  <c r="E15" i="19"/>
  <c r="AC14" i="19"/>
  <c r="W14" i="19"/>
  <c r="T14" i="19"/>
  <c r="Q14" i="19"/>
  <c r="N14" i="19"/>
  <c r="K14" i="19"/>
  <c r="H14" i="19"/>
  <c r="E14" i="19"/>
  <c r="AC13" i="19"/>
  <c r="Z13" i="19"/>
  <c r="W13" i="19"/>
  <c r="T13" i="19"/>
  <c r="Q13" i="19"/>
  <c r="N13" i="19"/>
  <c r="K13" i="19"/>
  <c r="H13" i="19"/>
  <c r="E13" i="19"/>
  <c r="AC12" i="19"/>
  <c r="Z12" i="19"/>
  <c r="W12" i="19"/>
  <c r="T12" i="19"/>
  <c r="Q12" i="19"/>
  <c r="N12" i="19"/>
  <c r="K12" i="19"/>
  <c r="H12" i="19"/>
  <c r="E12" i="19"/>
  <c r="AC11" i="19"/>
  <c r="Z11" i="19"/>
  <c r="W11" i="19"/>
  <c r="T11" i="19"/>
  <c r="Q11" i="19"/>
  <c r="N11" i="19"/>
  <c r="K11" i="19"/>
  <c r="H11" i="19"/>
  <c r="E11" i="19"/>
  <c r="AC10" i="19"/>
  <c r="W10" i="19"/>
  <c r="T10" i="19"/>
  <c r="Q10" i="19"/>
  <c r="N10" i="19"/>
  <c r="K10" i="19"/>
  <c r="H10" i="19"/>
  <c r="E10" i="19"/>
  <c r="AC9" i="19"/>
  <c r="W9" i="19"/>
  <c r="T9" i="19"/>
  <c r="Q9" i="19"/>
  <c r="N9" i="19"/>
  <c r="K9" i="19"/>
  <c r="H9" i="19"/>
  <c r="E9" i="19"/>
  <c r="AC8" i="19"/>
  <c r="Z8" i="19"/>
  <c r="W8" i="19"/>
  <c r="T8" i="19"/>
  <c r="Q8" i="19"/>
  <c r="N8" i="19"/>
  <c r="K8" i="19"/>
  <c r="H8" i="19"/>
  <c r="E8" i="19"/>
  <c r="AC27" i="9"/>
  <c r="Z27" i="9"/>
  <c r="W27" i="9"/>
  <c r="T27" i="9"/>
  <c r="Q27" i="9"/>
  <c r="N27" i="9"/>
  <c r="K27" i="9"/>
  <c r="H27" i="9"/>
  <c r="E27" i="9"/>
  <c r="AC26" i="9"/>
  <c r="Z26" i="9"/>
  <c r="W26" i="9"/>
  <c r="T26" i="9"/>
  <c r="Q26" i="9"/>
  <c r="N26" i="9"/>
  <c r="K26" i="9"/>
  <c r="H26" i="9"/>
  <c r="E26" i="9"/>
  <c r="AC25" i="9"/>
  <c r="Z25" i="9"/>
  <c r="W25" i="9"/>
  <c r="T25" i="9"/>
  <c r="Q25" i="9"/>
  <c r="N25" i="9"/>
  <c r="K25" i="9"/>
  <c r="H25" i="9"/>
  <c r="E25" i="9"/>
  <c r="AC24" i="9"/>
  <c r="Z24" i="9"/>
  <c r="W24" i="9"/>
  <c r="T24" i="9"/>
  <c r="Q24" i="9"/>
  <c r="N24" i="9"/>
  <c r="K24" i="9"/>
  <c r="H24" i="9"/>
  <c r="E24" i="9"/>
  <c r="AC23" i="9"/>
  <c r="Z23" i="9"/>
  <c r="W23" i="9"/>
  <c r="T23" i="9"/>
  <c r="Q23" i="9"/>
  <c r="N23" i="9"/>
  <c r="K23" i="9"/>
  <c r="H23" i="9"/>
  <c r="E23" i="9"/>
  <c r="AC22" i="9"/>
  <c r="Z22" i="9"/>
  <c r="W22" i="9"/>
  <c r="T22" i="9"/>
  <c r="Q22" i="9"/>
  <c r="N22" i="9"/>
  <c r="K22" i="9"/>
  <c r="H22" i="9"/>
  <c r="E22" i="9"/>
  <c r="AC21" i="9"/>
  <c r="Z21" i="9"/>
  <c r="W21" i="9"/>
  <c r="T21" i="9"/>
  <c r="Q21" i="9"/>
  <c r="N21" i="9"/>
  <c r="K21" i="9"/>
  <c r="H21" i="9"/>
  <c r="E21" i="9"/>
  <c r="AC20" i="9"/>
  <c r="Z20" i="9"/>
  <c r="W20" i="9"/>
  <c r="T20" i="9"/>
  <c r="Q20" i="9"/>
  <c r="N20" i="9"/>
  <c r="K20" i="9"/>
  <c r="H20" i="9"/>
  <c r="E20" i="9"/>
  <c r="AC19" i="9"/>
  <c r="Z19" i="9"/>
  <c r="W19" i="9"/>
  <c r="T19" i="9"/>
  <c r="Q19" i="9"/>
  <c r="N19" i="9"/>
  <c r="K19" i="9"/>
  <c r="H19" i="9"/>
  <c r="E19" i="9"/>
  <c r="AC18" i="9"/>
  <c r="Z18" i="9"/>
  <c r="W18" i="9"/>
  <c r="T18" i="9"/>
  <c r="Q18" i="9"/>
  <c r="N18" i="9"/>
  <c r="K18" i="9"/>
  <c r="H18" i="9"/>
  <c r="E18" i="9"/>
  <c r="AC17" i="9"/>
  <c r="Z17" i="9"/>
  <c r="W17" i="9"/>
  <c r="T17" i="9"/>
  <c r="Q17" i="9"/>
  <c r="N17" i="9"/>
  <c r="K17" i="9"/>
  <c r="H17" i="9"/>
  <c r="E17" i="9"/>
  <c r="AC16" i="9"/>
  <c r="Z16" i="9"/>
  <c r="W16" i="9"/>
  <c r="T16" i="9"/>
  <c r="Q16" i="9"/>
  <c r="N16" i="9"/>
  <c r="K16" i="9"/>
  <c r="H16" i="9"/>
  <c r="E16" i="9"/>
  <c r="AC15" i="9"/>
  <c r="Z15" i="9"/>
  <c r="W15" i="9"/>
  <c r="T15" i="9"/>
  <c r="Q15" i="9"/>
  <c r="N15" i="9"/>
  <c r="K15" i="9"/>
  <c r="H15" i="9"/>
  <c r="E15" i="9"/>
  <c r="AC14" i="9"/>
  <c r="W14" i="9"/>
  <c r="T14" i="9"/>
  <c r="Q14" i="9"/>
  <c r="N14" i="9"/>
  <c r="K14" i="9"/>
  <c r="H14" i="9"/>
  <c r="E14" i="9"/>
  <c r="AC13" i="9"/>
  <c r="Z13" i="9"/>
  <c r="W13" i="9"/>
  <c r="T13" i="9"/>
  <c r="Q13" i="9"/>
  <c r="N13" i="9"/>
  <c r="K13" i="9"/>
  <c r="H13" i="9"/>
  <c r="E13" i="9"/>
  <c r="AC12" i="9"/>
  <c r="Z12" i="9"/>
  <c r="W12" i="9"/>
  <c r="T12" i="9"/>
  <c r="Q12" i="9"/>
  <c r="N12" i="9"/>
  <c r="K12" i="9"/>
  <c r="H12" i="9"/>
  <c r="E12" i="9"/>
  <c r="AC11" i="9"/>
  <c r="Z11" i="9"/>
  <c r="W11" i="9"/>
  <c r="T11" i="9"/>
  <c r="Q11" i="9"/>
  <c r="N11" i="9"/>
  <c r="K11" i="9"/>
  <c r="H11" i="9"/>
  <c r="E11" i="9"/>
  <c r="AC10" i="9"/>
  <c r="W10" i="9"/>
  <c r="T10" i="9"/>
  <c r="Q10" i="9"/>
  <c r="N10" i="9"/>
  <c r="K10" i="9"/>
  <c r="H10" i="9"/>
  <c r="E10" i="9"/>
  <c r="AC9" i="9"/>
  <c r="W9" i="9"/>
  <c r="T9" i="9"/>
  <c r="Q9" i="9"/>
  <c r="N9" i="9"/>
  <c r="K9" i="9"/>
  <c r="H9" i="9"/>
  <c r="E9" i="9"/>
  <c r="AC8" i="9"/>
  <c r="Z8" i="9"/>
  <c r="W8" i="9"/>
  <c r="T8" i="9"/>
  <c r="Q8" i="9"/>
  <c r="N8" i="9"/>
  <c r="K8" i="9"/>
  <c r="H8" i="9"/>
  <c r="E8" i="9"/>
  <c r="AC27" i="8"/>
  <c r="Z27" i="8"/>
  <c r="W27" i="8"/>
  <c r="T27" i="8"/>
  <c r="Q27" i="8"/>
  <c r="N27" i="8"/>
  <c r="K27" i="8"/>
  <c r="H27" i="8"/>
  <c r="E27" i="8"/>
  <c r="AC26" i="8"/>
  <c r="Z26" i="8"/>
  <c r="W26" i="8"/>
  <c r="T26" i="8"/>
  <c r="Q26" i="8"/>
  <c r="N26" i="8"/>
  <c r="K26" i="8"/>
  <c r="H26" i="8"/>
  <c r="E26" i="8"/>
  <c r="AC25" i="8"/>
  <c r="Z25" i="8"/>
  <c r="W25" i="8"/>
  <c r="T25" i="8"/>
  <c r="Q25" i="8"/>
  <c r="N25" i="8"/>
  <c r="K25" i="8"/>
  <c r="H25" i="8"/>
  <c r="E25" i="8"/>
  <c r="AC24" i="8"/>
  <c r="Z24" i="8"/>
  <c r="W24" i="8"/>
  <c r="T24" i="8"/>
  <c r="Q24" i="8"/>
  <c r="N24" i="8"/>
  <c r="K24" i="8"/>
  <c r="H24" i="8"/>
  <c r="E24" i="8"/>
  <c r="AC23" i="8"/>
  <c r="Z23" i="8"/>
  <c r="W23" i="8"/>
  <c r="T23" i="8"/>
  <c r="Q23" i="8"/>
  <c r="N23" i="8"/>
  <c r="K23" i="8"/>
  <c r="H23" i="8"/>
  <c r="E23" i="8"/>
  <c r="AC22" i="8"/>
  <c r="Z22" i="8"/>
  <c r="W22" i="8"/>
  <c r="T22" i="8"/>
  <c r="Q22" i="8"/>
  <c r="N22" i="8"/>
  <c r="K22" i="8"/>
  <c r="H22" i="8"/>
  <c r="E22" i="8"/>
  <c r="AC21" i="8"/>
  <c r="Z21" i="8"/>
  <c r="W21" i="8"/>
  <c r="T21" i="8"/>
  <c r="Q21" i="8"/>
  <c r="N21" i="8"/>
  <c r="K21" i="8"/>
  <c r="H21" i="8"/>
  <c r="E21" i="8"/>
  <c r="AC20" i="8"/>
  <c r="Z20" i="8"/>
  <c r="W20" i="8"/>
  <c r="T20" i="8"/>
  <c r="Q20" i="8"/>
  <c r="N20" i="8"/>
  <c r="K20" i="8"/>
  <c r="H20" i="8"/>
  <c r="E20" i="8"/>
  <c r="AC19" i="8"/>
  <c r="Z19" i="8"/>
  <c r="W19" i="8"/>
  <c r="T19" i="8"/>
  <c r="Q19" i="8"/>
  <c r="N19" i="8"/>
  <c r="K19" i="8"/>
  <c r="H19" i="8"/>
  <c r="E19" i="8"/>
  <c r="AC18" i="8"/>
  <c r="Z18" i="8"/>
  <c r="W18" i="8"/>
  <c r="T18" i="8"/>
  <c r="Q18" i="8"/>
  <c r="N18" i="8"/>
  <c r="K18" i="8"/>
  <c r="H18" i="8"/>
  <c r="E18" i="8"/>
  <c r="AC17" i="8"/>
  <c r="Z17" i="8"/>
  <c r="W17" i="8"/>
  <c r="T17" i="8"/>
  <c r="Q17" i="8"/>
  <c r="N17" i="8"/>
  <c r="K17" i="8"/>
  <c r="H17" i="8"/>
  <c r="E17" i="8"/>
  <c r="AC16" i="8"/>
  <c r="Z16" i="8"/>
  <c r="W16" i="8"/>
  <c r="T16" i="8"/>
  <c r="Q16" i="8"/>
  <c r="N16" i="8"/>
  <c r="K16" i="8"/>
  <c r="H16" i="8"/>
  <c r="E16" i="8"/>
  <c r="AC15" i="8"/>
  <c r="Z15" i="8"/>
  <c r="W15" i="8"/>
  <c r="T15" i="8"/>
  <c r="Q15" i="8"/>
  <c r="N15" i="8"/>
  <c r="K15" i="8"/>
  <c r="H15" i="8"/>
  <c r="E15" i="8"/>
  <c r="AC14" i="8"/>
  <c r="W14" i="8"/>
  <c r="T14" i="8"/>
  <c r="Q14" i="8"/>
  <c r="N14" i="8"/>
  <c r="K14" i="8"/>
  <c r="H14" i="8"/>
  <c r="E14" i="8"/>
  <c r="AC13" i="8"/>
  <c r="Z13" i="8"/>
  <c r="W13" i="8"/>
  <c r="T13" i="8"/>
  <c r="Q13" i="8"/>
  <c r="N13" i="8"/>
  <c r="K13" i="8"/>
  <c r="H13" i="8"/>
  <c r="E13" i="8"/>
  <c r="AC12" i="8"/>
  <c r="Z12" i="8"/>
  <c r="W12" i="8"/>
  <c r="T12" i="8"/>
  <c r="Q12" i="8"/>
  <c r="N12" i="8"/>
  <c r="K12" i="8"/>
  <c r="H12" i="8"/>
  <c r="E12" i="8"/>
  <c r="AC11" i="8"/>
  <c r="Z11" i="8"/>
  <c r="W11" i="8"/>
  <c r="T11" i="8"/>
  <c r="Q11" i="8"/>
  <c r="N11" i="8"/>
  <c r="K11" i="8"/>
  <c r="H11" i="8"/>
  <c r="E11" i="8"/>
  <c r="AC10" i="8"/>
  <c r="W10" i="8"/>
  <c r="T10" i="8"/>
  <c r="Q10" i="8"/>
  <c r="N10" i="8"/>
  <c r="K10" i="8"/>
  <c r="H10" i="8"/>
  <c r="E10" i="8"/>
  <c r="AC9" i="8"/>
  <c r="W9" i="8"/>
  <c r="T9" i="8"/>
  <c r="Q9" i="8"/>
  <c r="N9" i="8"/>
  <c r="K9" i="8"/>
  <c r="H9" i="8"/>
  <c r="E9" i="8"/>
  <c r="AC8" i="8"/>
  <c r="Z8" i="8"/>
  <c r="W8" i="8"/>
  <c r="T8" i="8"/>
  <c r="Q8" i="8"/>
  <c r="N8" i="8"/>
  <c r="K8" i="8"/>
  <c r="H8" i="8"/>
  <c r="E8" i="8"/>
  <c r="AC27" i="33"/>
  <c r="Z27" i="33"/>
  <c r="W27" i="33"/>
  <c r="T27" i="33"/>
  <c r="Q27" i="33"/>
  <c r="N27" i="33"/>
  <c r="K27" i="33"/>
  <c r="H27" i="33"/>
  <c r="E27" i="33"/>
  <c r="AC26" i="33"/>
  <c r="Z26" i="33"/>
  <c r="W26" i="33"/>
  <c r="T26" i="33"/>
  <c r="Q26" i="33"/>
  <c r="N26" i="33"/>
  <c r="K26" i="33"/>
  <c r="H26" i="33"/>
  <c r="E26" i="33"/>
  <c r="AC25" i="33"/>
  <c r="Z25" i="33"/>
  <c r="W25" i="33"/>
  <c r="T25" i="33"/>
  <c r="Q25" i="33"/>
  <c r="N25" i="33"/>
  <c r="K25" i="33"/>
  <c r="H25" i="33"/>
  <c r="E25" i="33"/>
  <c r="AC24" i="33"/>
  <c r="Z24" i="33"/>
  <c r="W24" i="33"/>
  <c r="T24" i="33"/>
  <c r="Q24" i="33"/>
  <c r="N24" i="33"/>
  <c r="K24" i="33"/>
  <c r="H24" i="33"/>
  <c r="E24" i="33"/>
  <c r="AC23" i="33"/>
  <c r="Z23" i="33"/>
  <c r="W23" i="33"/>
  <c r="T23" i="33"/>
  <c r="Q23" i="33"/>
  <c r="N23" i="33"/>
  <c r="K23" i="33"/>
  <c r="H23" i="33"/>
  <c r="E23" i="33"/>
  <c r="AC22" i="33"/>
  <c r="Z22" i="33"/>
  <c r="W22" i="33"/>
  <c r="T22" i="33"/>
  <c r="Q22" i="33"/>
  <c r="N22" i="33"/>
  <c r="K22" i="33"/>
  <c r="H22" i="33"/>
  <c r="E22" i="33"/>
  <c r="AC21" i="33"/>
  <c r="Z21" i="33"/>
  <c r="W21" i="33"/>
  <c r="T21" i="33"/>
  <c r="Q21" i="33"/>
  <c r="N21" i="33"/>
  <c r="K21" i="33"/>
  <c r="H21" i="33"/>
  <c r="E21" i="33"/>
  <c r="AC20" i="33"/>
  <c r="Z20" i="33"/>
  <c r="W20" i="33"/>
  <c r="T20" i="33"/>
  <c r="Q20" i="33"/>
  <c r="N20" i="33"/>
  <c r="K20" i="33"/>
  <c r="H20" i="33"/>
  <c r="E20" i="33"/>
  <c r="AC19" i="33"/>
  <c r="Z19" i="33"/>
  <c r="W19" i="33"/>
  <c r="T19" i="33"/>
  <c r="Q19" i="33"/>
  <c r="N19" i="33"/>
  <c r="K19" i="33"/>
  <c r="H19" i="33"/>
  <c r="E19" i="33"/>
  <c r="AC18" i="33"/>
  <c r="Z18" i="33"/>
  <c r="W18" i="33"/>
  <c r="T18" i="33"/>
  <c r="Q18" i="33"/>
  <c r="N18" i="33"/>
  <c r="K18" i="33"/>
  <c r="H18" i="33"/>
  <c r="E18" i="33"/>
  <c r="AC17" i="33"/>
  <c r="Z17" i="33"/>
  <c r="W17" i="33"/>
  <c r="T17" i="33"/>
  <c r="Q17" i="33"/>
  <c r="N17" i="33"/>
  <c r="K17" i="33"/>
  <c r="H17" i="33"/>
  <c r="E17" i="33"/>
  <c r="AC16" i="33"/>
  <c r="Z16" i="33"/>
  <c r="W16" i="33"/>
  <c r="T16" i="33"/>
  <c r="Q16" i="33"/>
  <c r="N16" i="33"/>
  <c r="K16" i="33"/>
  <c r="H16" i="33"/>
  <c r="E16" i="33"/>
  <c r="AC15" i="33"/>
  <c r="Z15" i="33"/>
  <c r="W15" i="33"/>
  <c r="T15" i="33"/>
  <c r="Q15" i="33"/>
  <c r="N15" i="33"/>
  <c r="K15" i="33"/>
  <c r="H15" i="33"/>
  <c r="E15" i="33"/>
  <c r="AC14" i="33"/>
  <c r="W14" i="33"/>
  <c r="T14" i="33"/>
  <c r="Q14" i="33"/>
  <c r="N14" i="33"/>
  <c r="K14" i="33"/>
  <c r="H14" i="33"/>
  <c r="E14" i="33"/>
  <c r="AC13" i="33"/>
  <c r="Z13" i="33"/>
  <c r="W13" i="33"/>
  <c r="T13" i="33"/>
  <c r="Q13" i="33"/>
  <c r="N13" i="33"/>
  <c r="K13" i="33"/>
  <c r="H13" i="33"/>
  <c r="E13" i="33"/>
  <c r="AC12" i="33"/>
  <c r="Z12" i="33"/>
  <c r="W12" i="33"/>
  <c r="T12" i="33"/>
  <c r="Q12" i="33"/>
  <c r="N12" i="33"/>
  <c r="K12" i="33"/>
  <c r="H12" i="33"/>
  <c r="E12" i="33"/>
  <c r="AC11" i="33"/>
  <c r="Z11" i="33"/>
  <c r="W11" i="33"/>
  <c r="T11" i="33"/>
  <c r="Q11" i="33"/>
  <c r="N11" i="33"/>
  <c r="K11" i="33"/>
  <c r="H11" i="33"/>
  <c r="E11" i="33"/>
  <c r="AC10" i="33"/>
  <c r="W10" i="33"/>
  <c r="T10" i="33"/>
  <c r="Q10" i="33"/>
  <c r="N10" i="33"/>
  <c r="K10" i="33"/>
  <c r="H10" i="33"/>
  <c r="E10" i="33"/>
  <c r="AC9" i="33"/>
  <c r="W9" i="33"/>
  <c r="T9" i="33"/>
  <c r="Q9" i="33"/>
  <c r="N9" i="33"/>
  <c r="K9" i="33"/>
  <c r="H9" i="33"/>
  <c r="E9" i="33"/>
  <c r="AC8" i="33"/>
  <c r="Z8" i="33"/>
  <c r="W8" i="33"/>
  <c r="T8" i="33"/>
  <c r="Q8" i="33"/>
  <c r="N8" i="33"/>
  <c r="K8" i="33"/>
  <c r="H8" i="33"/>
  <c r="E8" i="33"/>
  <c r="AC27" i="32"/>
  <c r="Z27" i="32"/>
  <c r="W27" i="32"/>
  <c r="T27" i="32"/>
  <c r="Q27" i="32"/>
  <c r="N27" i="32"/>
  <c r="K27" i="32"/>
  <c r="H27" i="32"/>
  <c r="E27" i="32"/>
  <c r="AC26" i="32"/>
  <c r="Z26" i="32"/>
  <c r="W26" i="32"/>
  <c r="T26" i="32"/>
  <c r="Q26" i="32"/>
  <c r="N26" i="32"/>
  <c r="K26" i="32"/>
  <c r="H26" i="32"/>
  <c r="E26" i="32"/>
  <c r="AC25" i="32"/>
  <c r="Z25" i="32"/>
  <c r="W25" i="32"/>
  <c r="T25" i="32"/>
  <c r="Q25" i="32"/>
  <c r="N25" i="32"/>
  <c r="K25" i="32"/>
  <c r="H25" i="32"/>
  <c r="E25" i="32"/>
  <c r="AC24" i="32"/>
  <c r="Z24" i="32"/>
  <c r="W24" i="32"/>
  <c r="T24" i="32"/>
  <c r="Q24" i="32"/>
  <c r="N24" i="32"/>
  <c r="K24" i="32"/>
  <c r="H24" i="32"/>
  <c r="E24" i="32"/>
  <c r="AC23" i="32"/>
  <c r="Z23" i="32"/>
  <c r="W23" i="32"/>
  <c r="T23" i="32"/>
  <c r="Q23" i="32"/>
  <c r="N23" i="32"/>
  <c r="K23" i="32"/>
  <c r="H23" i="32"/>
  <c r="E23" i="32"/>
  <c r="AC22" i="32"/>
  <c r="Z22" i="32"/>
  <c r="W22" i="32"/>
  <c r="T22" i="32"/>
  <c r="Q22" i="32"/>
  <c r="N22" i="32"/>
  <c r="K22" i="32"/>
  <c r="H22" i="32"/>
  <c r="E22" i="32"/>
  <c r="AC21" i="32"/>
  <c r="Z21" i="32"/>
  <c r="W21" i="32"/>
  <c r="T21" i="32"/>
  <c r="Q21" i="32"/>
  <c r="N21" i="32"/>
  <c r="K21" i="32"/>
  <c r="H21" i="32"/>
  <c r="E21" i="32"/>
  <c r="AC20" i="32"/>
  <c r="Z20" i="32"/>
  <c r="W20" i="32"/>
  <c r="T20" i="32"/>
  <c r="Q20" i="32"/>
  <c r="N20" i="32"/>
  <c r="K20" i="32"/>
  <c r="H20" i="32"/>
  <c r="E20" i="32"/>
  <c r="AC19" i="32"/>
  <c r="Z19" i="32"/>
  <c r="W19" i="32"/>
  <c r="T19" i="32"/>
  <c r="Q19" i="32"/>
  <c r="N19" i="32"/>
  <c r="K19" i="32"/>
  <c r="H19" i="32"/>
  <c r="E19" i="32"/>
  <c r="AC18" i="32"/>
  <c r="Z18" i="32"/>
  <c r="W18" i="32"/>
  <c r="T18" i="32"/>
  <c r="Q18" i="32"/>
  <c r="N18" i="32"/>
  <c r="K18" i="32"/>
  <c r="H18" i="32"/>
  <c r="E18" i="32"/>
  <c r="AC17" i="32"/>
  <c r="Z17" i="32"/>
  <c r="W17" i="32"/>
  <c r="T17" i="32"/>
  <c r="Q17" i="32"/>
  <c r="N17" i="32"/>
  <c r="K17" i="32"/>
  <c r="H17" i="32"/>
  <c r="E17" i="32"/>
  <c r="AC16" i="32"/>
  <c r="Z16" i="32"/>
  <c r="W16" i="32"/>
  <c r="T16" i="32"/>
  <c r="Q16" i="32"/>
  <c r="N16" i="32"/>
  <c r="K16" i="32"/>
  <c r="H16" i="32"/>
  <c r="E16" i="32"/>
  <c r="AC15" i="32"/>
  <c r="Z15" i="32"/>
  <c r="W15" i="32"/>
  <c r="T15" i="32"/>
  <c r="Q15" i="32"/>
  <c r="N15" i="32"/>
  <c r="K15" i="32"/>
  <c r="H15" i="32"/>
  <c r="E15" i="32"/>
  <c r="AC14" i="32"/>
  <c r="W14" i="32"/>
  <c r="T14" i="32"/>
  <c r="Q14" i="32"/>
  <c r="N14" i="32"/>
  <c r="K14" i="32"/>
  <c r="H14" i="32"/>
  <c r="E14" i="32"/>
  <c r="AC13" i="32"/>
  <c r="Z13" i="32"/>
  <c r="W13" i="32"/>
  <c r="T13" i="32"/>
  <c r="Q13" i="32"/>
  <c r="N13" i="32"/>
  <c r="K13" i="32"/>
  <c r="H13" i="32"/>
  <c r="E13" i="32"/>
  <c r="AC12" i="32"/>
  <c r="Z12" i="32"/>
  <c r="W12" i="32"/>
  <c r="T12" i="32"/>
  <c r="Q12" i="32"/>
  <c r="N12" i="32"/>
  <c r="K12" i="32"/>
  <c r="H12" i="32"/>
  <c r="E12" i="32"/>
  <c r="AC11" i="32"/>
  <c r="Z11" i="32"/>
  <c r="W11" i="32"/>
  <c r="T11" i="32"/>
  <c r="Q11" i="32"/>
  <c r="N11" i="32"/>
  <c r="K11" i="32"/>
  <c r="H11" i="32"/>
  <c r="E11" i="32"/>
  <c r="AC10" i="32"/>
  <c r="W10" i="32"/>
  <c r="T10" i="32"/>
  <c r="Q10" i="32"/>
  <c r="N10" i="32"/>
  <c r="K10" i="32"/>
  <c r="H10" i="32"/>
  <c r="E10" i="32"/>
  <c r="AC9" i="32"/>
  <c r="W9" i="32"/>
  <c r="T9" i="32"/>
  <c r="Q9" i="32"/>
  <c r="N9" i="32"/>
  <c r="K9" i="32"/>
  <c r="H9" i="32"/>
  <c r="E9" i="32"/>
  <c r="AC8" i="32"/>
  <c r="Z8" i="32"/>
  <c r="W8" i="32"/>
  <c r="T8" i="32"/>
  <c r="Q8" i="32"/>
  <c r="N8" i="32"/>
  <c r="K8" i="32"/>
  <c r="H8" i="32"/>
  <c r="E8" i="32"/>
  <c r="AC27" i="31"/>
  <c r="Z27" i="31"/>
  <c r="W27" i="31"/>
  <c r="T27" i="31"/>
  <c r="Q27" i="31"/>
  <c r="N27" i="31"/>
  <c r="K27" i="31"/>
  <c r="H27" i="31"/>
  <c r="E27" i="31"/>
  <c r="AC26" i="31"/>
  <c r="Z26" i="31"/>
  <c r="W26" i="31"/>
  <c r="T26" i="31"/>
  <c r="Q26" i="31"/>
  <c r="N26" i="31"/>
  <c r="K26" i="31"/>
  <c r="H26" i="31"/>
  <c r="E26" i="31"/>
  <c r="AC25" i="31"/>
  <c r="Z25" i="31"/>
  <c r="W25" i="31"/>
  <c r="T25" i="31"/>
  <c r="Q25" i="31"/>
  <c r="N25" i="31"/>
  <c r="K25" i="31"/>
  <c r="H25" i="31"/>
  <c r="E25" i="31"/>
  <c r="AC24" i="31"/>
  <c r="Z24" i="31"/>
  <c r="W24" i="31"/>
  <c r="T24" i="31"/>
  <c r="Q24" i="31"/>
  <c r="N24" i="31"/>
  <c r="K24" i="31"/>
  <c r="H24" i="31"/>
  <c r="E24" i="31"/>
  <c r="AC23" i="31"/>
  <c r="Z23" i="31"/>
  <c r="W23" i="31"/>
  <c r="T23" i="31"/>
  <c r="Q23" i="31"/>
  <c r="N23" i="31"/>
  <c r="K23" i="31"/>
  <c r="H23" i="31"/>
  <c r="E23" i="31"/>
  <c r="AC22" i="31"/>
  <c r="Z22" i="31"/>
  <c r="W22" i="31"/>
  <c r="T22" i="31"/>
  <c r="Q22" i="31"/>
  <c r="N22" i="31"/>
  <c r="K22" i="31"/>
  <c r="H22" i="31"/>
  <c r="E22" i="31"/>
  <c r="AC21" i="31"/>
  <c r="Z21" i="31"/>
  <c r="W21" i="31"/>
  <c r="T21" i="31"/>
  <c r="Q21" i="31"/>
  <c r="N21" i="31"/>
  <c r="K21" i="31"/>
  <c r="H21" i="31"/>
  <c r="E21" i="31"/>
  <c r="AC20" i="31"/>
  <c r="Z20" i="31"/>
  <c r="W20" i="31"/>
  <c r="T20" i="31"/>
  <c r="Q20" i="31"/>
  <c r="N20" i="31"/>
  <c r="K20" i="31"/>
  <c r="H20" i="31"/>
  <c r="E20" i="31"/>
  <c r="AC19" i="31"/>
  <c r="Z19" i="31"/>
  <c r="W19" i="31"/>
  <c r="T19" i="31"/>
  <c r="Q19" i="31"/>
  <c r="N19" i="31"/>
  <c r="K19" i="31"/>
  <c r="H19" i="31"/>
  <c r="E19" i="31"/>
  <c r="AC18" i="31"/>
  <c r="Z18" i="31"/>
  <c r="W18" i="31"/>
  <c r="T18" i="31"/>
  <c r="Q18" i="31"/>
  <c r="N18" i="31"/>
  <c r="K18" i="31"/>
  <c r="H18" i="31"/>
  <c r="E18" i="31"/>
  <c r="AC17" i="31"/>
  <c r="Z17" i="31"/>
  <c r="W17" i="31"/>
  <c r="T17" i="31"/>
  <c r="Q17" i="31"/>
  <c r="N17" i="31"/>
  <c r="K17" i="31"/>
  <c r="H17" i="31"/>
  <c r="E17" i="31"/>
  <c r="AC16" i="31"/>
  <c r="Z16" i="31"/>
  <c r="W16" i="31"/>
  <c r="T16" i="31"/>
  <c r="Q16" i="31"/>
  <c r="N16" i="31"/>
  <c r="K16" i="31"/>
  <c r="H16" i="31"/>
  <c r="E16" i="31"/>
  <c r="AC15" i="31"/>
  <c r="Z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Z13" i="31"/>
  <c r="W13" i="31"/>
  <c r="T13" i="31"/>
  <c r="Q13" i="31"/>
  <c r="N13" i="31"/>
  <c r="K13" i="31"/>
  <c r="H13" i="31"/>
  <c r="E13" i="31"/>
  <c r="AC12" i="31"/>
  <c r="Z12" i="31"/>
  <c r="W12" i="31"/>
  <c r="T12" i="31"/>
  <c r="Q12" i="31"/>
  <c r="N12" i="31"/>
  <c r="K12" i="31"/>
  <c r="H12" i="31"/>
  <c r="E12" i="31"/>
  <c r="AC11" i="31"/>
  <c r="Z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Z8" i="31"/>
  <c r="W8" i="31"/>
  <c r="T8" i="31"/>
  <c r="Q8" i="31"/>
  <c r="N8" i="31"/>
  <c r="K8" i="31"/>
  <c r="H8" i="31"/>
  <c r="E8" i="31"/>
  <c r="AC27" i="30"/>
  <c r="Z27" i="30"/>
  <c r="W27" i="30"/>
  <c r="T27" i="30"/>
  <c r="Q27" i="30"/>
  <c r="N27" i="30"/>
  <c r="K27" i="30"/>
  <c r="H27" i="30"/>
  <c r="E27" i="30"/>
  <c r="AC26" i="30"/>
  <c r="Z26" i="30"/>
  <c r="W26" i="30"/>
  <c r="T26" i="30"/>
  <c r="Q26" i="30"/>
  <c r="N26" i="30"/>
  <c r="K26" i="30"/>
  <c r="H26" i="30"/>
  <c r="E26" i="30"/>
  <c r="AC25" i="30"/>
  <c r="Z25" i="30"/>
  <c r="W25" i="30"/>
  <c r="T25" i="30"/>
  <c r="Q25" i="30"/>
  <c r="N25" i="30"/>
  <c r="K25" i="30"/>
  <c r="H25" i="30"/>
  <c r="E25" i="30"/>
  <c r="AC24" i="30"/>
  <c r="Z24" i="30"/>
  <c r="W24" i="30"/>
  <c r="T24" i="30"/>
  <c r="Q24" i="30"/>
  <c r="N24" i="30"/>
  <c r="K24" i="30"/>
  <c r="H24" i="30"/>
  <c r="E24" i="30"/>
  <c r="AC23" i="30"/>
  <c r="Z23" i="30"/>
  <c r="W23" i="30"/>
  <c r="T23" i="30"/>
  <c r="Q23" i="30"/>
  <c r="N23" i="30"/>
  <c r="K23" i="30"/>
  <c r="H23" i="30"/>
  <c r="E23" i="30"/>
  <c r="AC22" i="30"/>
  <c r="Z22" i="30"/>
  <c r="W22" i="30"/>
  <c r="T22" i="30"/>
  <c r="Q22" i="30"/>
  <c r="N22" i="30"/>
  <c r="K22" i="30"/>
  <c r="H22" i="30"/>
  <c r="E22" i="30"/>
  <c r="AC21" i="30"/>
  <c r="Z21" i="30"/>
  <c r="W21" i="30"/>
  <c r="T21" i="30"/>
  <c r="Q21" i="30"/>
  <c r="N21" i="30"/>
  <c r="K21" i="30"/>
  <c r="H21" i="30"/>
  <c r="E21" i="30"/>
  <c r="AC20" i="30"/>
  <c r="Z20" i="30"/>
  <c r="W20" i="30"/>
  <c r="T20" i="30"/>
  <c r="Q20" i="30"/>
  <c r="N20" i="30"/>
  <c r="K20" i="30"/>
  <c r="H20" i="30"/>
  <c r="E20" i="30"/>
  <c r="AC19" i="30"/>
  <c r="Z19" i="30"/>
  <c r="W19" i="30"/>
  <c r="T19" i="30"/>
  <c r="Q19" i="30"/>
  <c r="N19" i="30"/>
  <c r="K19" i="30"/>
  <c r="H19" i="30"/>
  <c r="E19" i="30"/>
  <c r="AC18" i="30"/>
  <c r="Z18" i="30"/>
  <c r="W18" i="30"/>
  <c r="T18" i="30"/>
  <c r="Q18" i="30"/>
  <c r="N18" i="30"/>
  <c r="K18" i="30"/>
  <c r="H18" i="30"/>
  <c r="E18" i="30"/>
  <c r="AC17" i="30"/>
  <c r="Z17" i="30"/>
  <c r="W17" i="30"/>
  <c r="T17" i="30"/>
  <c r="Q17" i="30"/>
  <c r="N17" i="30"/>
  <c r="K17" i="30"/>
  <c r="H17" i="30"/>
  <c r="E17" i="30"/>
  <c r="AC16" i="30"/>
  <c r="Z16" i="30"/>
  <c r="W16" i="30"/>
  <c r="T16" i="30"/>
  <c r="Q16" i="30"/>
  <c r="N16" i="30"/>
  <c r="K16" i="30"/>
  <c r="H16" i="30"/>
  <c r="E16" i="30"/>
  <c r="AC15" i="30"/>
  <c r="Z15" i="30"/>
  <c r="W15" i="30"/>
  <c r="T15" i="30"/>
  <c r="Q15" i="30"/>
  <c r="N15" i="30"/>
  <c r="K15" i="30"/>
  <c r="H15" i="30"/>
  <c r="E15" i="30"/>
  <c r="AC14" i="30"/>
  <c r="W14" i="30"/>
  <c r="T14" i="30"/>
  <c r="Q14" i="30"/>
  <c r="N14" i="30"/>
  <c r="K14" i="30"/>
  <c r="H14" i="30"/>
  <c r="E14" i="30"/>
  <c r="AC13" i="30"/>
  <c r="Z13" i="30"/>
  <c r="W13" i="30"/>
  <c r="T13" i="30"/>
  <c r="Q13" i="30"/>
  <c r="N13" i="30"/>
  <c r="K13" i="30"/>
  <c r="H13" i="30"/>
  <c r="E13" i="30"/>
  <c r="AC12" i="30"/>
  <c r="Z12" i="30"/>
  <c r="W12" i="30"/>
  <c r="T12" i="30"/>
  <c r="Q12" i="30"/>
  <c r="N12" i="30"/>
  <c r="K12" i="30"/>
  <c r="H12" i="30"/>
  <c r="E12" i="30"/>
  <c r="AC11" i="30"/>
  <c r="Z11" i="30"/>
  <c r="W11" i="30"/>
  <c r="T11" i="30"/>
  <c r="Q11" i="30"/>
  <c r="N11" i="30"/>
  <c r="K11" i="30"/>
  <c r="H11" i="30"/>
  <c r="E11" i="30"/>
  <c r="AC10" i="30"/>
  <c r="W10" i="30"/>
  <c r="T10" i="30"/>
  <c r="Q10" i="30"/>
  <c r="N10" i="30"/>
  <c r="K10" i="30"/>
  <c r="H10" i="30"/>
  <c r="E10" i="30"/>
  <c r="AC9" i="30"/>
  <c r="W9" i="30"/>
  <c r="T9" i="30"/>
  <c r="Q9" i="30"/>
  <c r="N9" i="30"/>
  <c r="K9" i="30"/>
  <c r="H9" i="30"/>
  <c r="E9" i="30"/>
  <c r="AC8" i="30"/>
  <c r="Z8" i="30"/>
  <c r="W8" i="30"/>
  <c r="T8" i="30"/>
  <c r="Q8" i="30"/>
  <c r="N8" i="30"/>
  <c r="K8" i="30"/>
  <c r="H8" i="30"/>
  <c r="E8" i="30"/>
  <c r="AC27" i="29"/>
  <c r="Z27" i="29"/>
  <c r="W27" i="29"/>
  <c r="T27" i="29"/>
  <c r="Q27" i="29"/>
  <c r="N27" i="29"/>
  <c r="K27" i="29"/>
  <c r="H27" i="29"/>
  <c r="E27" i="29"/>
  <c r="AC26" i="29"/>
  <c r="Z26" i="29"/>
  <c r="W26" i="29"/>
  <c r="T26" i="29"/>
  <c r="Q26" i="29"/>
  <c r="N26" i="29"/>
  <c r="K26" i="29"/>
  <c r="H26" i="29"/>
  <c r="E26" i="29"/>
  <c r="AC25" i="29"/>
  <c r="Z25" i="29"/>
  <c r="W25" i="29"/>
  <c r="T25" i="29"/>
  <c r="Q25" i="29"/>
  <c r="N25" i="29"/>
  <c r="K25" i="29"/>
  <c r="H25" i="29"/>
  <c r="E25" i="29"/>
  <c r="AC24" i="29"/>
  <c r="Z24" i="29"/>
  <c r="W24" i="29"/>
  <c r="T24" i="29"/>
  <c r="Q24" i="29"/>
  <c r="N24" i="29"/>
  <c r="K24" i="29"/>
  <c r="H24" i="29"/>
  <c r="E24" i="29"/>
  <c r="AC23" i="29"/>
  <c r="Z23" i="29"/>
  <c r="W23" i="29"/>
  <c r="T23" i="29"/>
  <c r="Q23" i="29"/>
  <c r="N23" i="29"/>
  <c r="K23" i="29"/>
  <c r="H23" i="29"/>
  <c r="E23" i="29"/>
  <c r="AC22" i="29"/>
  <c r="Z22" i="29"/>
  <c r="W22" i="29"/>
  <c r="T22" i="29"/>
  <c r="Q22" i="29"/>
  <c r="N22" i="29"/>
  <c r="K22" i="29"/>
  <c r="H22" i="29"/>
  <c r="E22" i="29"/>
  <c r="AC21" i="29"/>
  <c r="Z21" i="29"/>
  <c r="W21" i="29"/>
  <c r="T21" i="29"/>
  <c r="Q21" i="29"/>
  <c r="N21" i="29"/>
  <c r="K21" i="29"/>
  <c r="H21" i="29"/>
  <c r="E21" i="29"/>
  <c r="AC20" i="29"/>
  <c r="Z20" i="29"/>
  <c r="W20" i="29"/>
  <c r="T20" i="29"/>
  <c r="Q20" i="29"/>
  <c r="N20" i="29"/>
  <c r="K20" i="29"/>
  <c r="H20" i="29"/>
  <c r="E20" i="29"/>
  <c r="AC19" i="29"/>
  <c r="Z19" i="29"/>
  <c r="W19" i="29"/>
  <c r="T19" i="29"/>
  <c r="Q19" i="29"/>
  <c r="N19" i="29"/>
  <c r="K19" i="29"/>
  <c r="H19" i="29"/>
  <c r="E19" i="29"/>
  <c r="AC18" i="29"/>
  <c r="Z18" i="29"/>
  <c r="W18" i="29"/>
  <c r="T18" i="29"/>
  <c r="Q18" i="29"/>
  <c r="N18" i="29"/>
  <c r="K18" i="29"/>
  <c r="H18" i="29"/>
  <c r="E18" i="29"/>
  <c r="AC17" i="29"/>
  <c r="Z17" i="29"/>
  <c r="W17" i="29"/>
  <c r="T17" i="29"/>
  <c r="Q17" i="29"/>
  <c r="N17" i="29"/>
  <c r="K17" i="29"/>
  <c r="H17" i="29"/>
  <c r="E17" i="29"/>
  <c r="AC16" i="29"/>
  <c r="Z16" i="29"/>
  <c r="W16" i="29"/>
  <c r="T16" i="29"/>
  <c r="Q16" i="29"/>
  <c r="N16" i="29"/>
  <c r="K16" i="29"/>
  <c r="H16" i="29"/>
  <c r="E16" i="29"/>
  <c r="AC15" i="29"/>
  <c r="Z15" i="29"/>
  <c r="W15" i="29"/>
  <c r="T15" i="29"/>
  <c r="Q15" i="29"/>
  <c r="N15" i="29"/>
  <c r="K15" i="29"/>
  <c r="H15" i="29"/>
  <c r="E15" i="29"/>
  <c r="AC14" i="29"/>
  <c r="W14" i="29"/>
  <c r="T14" i="29"/>
  <c r="Q14" i="29"/>
  <c r="N14" i="29"/>
  <c r="K14" i="29"/>
  <c r="H14" i="29"/>
  <c r="E14" i="29"/>
  <c r="AC13" i="29"/>
  <c r="Z13" i="29"/>
  <c r="W13" i="29"/>
  <c r="T13" i="29"/>
  <c r="Q13" i="29"/>
  <c r="N13" i="29"/>
  <c r="K13" i="29"/>
  <c r="H13" i="29"/>
  <c r="E13" i="29"/>
  <c r="AC12" i="29"/>
  <c r="Z12" i="29"/>
  <c r="W12" i="29"/>
  <c r="T12" i="29"/>
  <c r="Q12" i="29"/>
  <c r="N12" i="29"/>
  <c r="K12" i="29"/>
  <c r="H12" i="29"/>
  <c r="E12" i="29"/>
  <c r="AC11" i="29"/>
  <c r="Z11" i="29"/>
  <c r="W11" i="29"/>
  <c r="T11" i="29"/>
  <c r="Q11" i="29"/>
  <c r="N11" i="29"/>
  <c r="K11" i="29"/>
  <c r="H11" i="29"/>
  <c r="E11" i="29"/>
  <c r="AC10" i="29"/>
  <c r="W10" i="29"/>
  <c r="T10" i="29"/>
  <c r="Q10" i="29"/>
  <c r="N10" i="29"/>
  <c r="K10" i="29"/>
  <c r="H10" i="29"/>
  <c r="E10" i="29"/>
  <c r="AC9" i="29"/>
  <c r="W9" i="29"/>
  <c r="T9" i="29"/>
  <c r="Q9" i="29"/>
  <c r="N9" i="29"/>
  <c r="K9" i="29"/>
  <c r="H9" i="29"/>
  <c r="E9" i="29"/>
  <c r="AC8" i="29"/>
  <c r="Z8" i="29"/>
  <c r="W8" i="29"/>
  <c r="T8" i="29"/>
  <c r="Q8" i="29"/>
  <c r="N8" i="29"/>
  <c r="K8" i="29"/>
  <c r="H8" i="29"/>
  <c r="E8" i="29"/>
  <c r="AC27" i="28"/>
  <c r="Z27" i="28"/>
  <c r="W27" i="28"/>
  <c r="T27" i="28"/>
  <c r="Q27" i="28"/>
  <c r="N27" i="28"/>
  <c r="K27" i="28"/>
  <c r="H27" i="28"/>
  <c r="E27" i="28"/>
  <c r="AC26" i="28"/>
  <c r="Z26" i="28"/>
  <c r="W26" i="28"/>
  <c r="T26" i="28"/>
  <c r="Q26" i="28"/>
  <c r="N26" i="28"/>
  <c r="K26" i="28"/>
  <c r="H26" i="28"/>
  <c r="E26" i="28"/>
  <c r="AC25" i="28"/>
  <c r="Z25" i="28"/>
  <c r="W25" i="28"/>
  <c r="T25" i="28"/>
  <c r="Q25" i="28"/>
  <c r="N25" i="28"/>
  <c r="K25" i="28"/>
  <c r="H25" i="28"/>
  <c r="E25" i="28"/>
  <c r="AC24" i="28"/>
  <c r="Z24" i="28"/>
  <c r="W24" i="28"/>
  <c r="T24" i="28"/>
  <c r="Q24" i="28"/>
  <c r="N24" i="28"/>
  <c r="K24" i="28"/>
  <c r="H24" i="28"/>
  <c r="E24" i="28"/>
  <c r="AC23" i="28"/>
  <c r="Z23" i="28"/>
  <c r="W23" i="28"/>
  <c r="T23" i="28"/>
  <c r="Q23" i="28"/>
  <c r="N23" i="28"/>
  <c r="K23" i="28"/>
  <c r="H23" i="28"/>
  <c r="E23" i="28"/>
  <c r="AC22" i="28"/>
  <c r="Z22" i="28"/>
  <c r="W22" i="28"/>
  <c r="T22" i="28"/>
  <c r="Q22" i="28"/>
  <c r="N22" i="28"/>
  <c r="K22" i="28"/>
  <c r="H22" i="28"/>
  <c r="E22" i="28"/>
  <c r="AC21" i="28"/>
  <c r="Z21" i="28"/>
  <c r="W21" i="28"/>
  <c r="T21" i="28"/>
  <c r="Q21" i="28"/>
  <c r="N21" i="28"/>
  <c r="K21" i="28"/>
  <c r="H21" i="28"/>
  <c r="E21" i="28"/>
  <c r="AC20" i="28"/>
  <c r="Z20" i="28"/>
  <c r="W20" i="28"/>
  <c r="T20" i="28"/>
  <c r="Q20" i="28"/>
  <c r="N20" i="28"/>
  <c r="K20" i="28"/>
  <c r="H20" i="28"/>
  <c r="E20" i="28"/>
  <c r="AC19" i="28"/>
  <c r="Z19" i="28"/>
  <c r="W19" i="28"/>
  <c r="T19" i="28"/>
  <c r="Q19" i="28"/>
  <c r="N19" i="28"/>
  <c r="K19" i="28"/>
  <c r="H19" i="28"/>
  <c r="E19" i="28"/>
  <c r="AC18" i="28"/>
  <c r="Z18" i="28"/>
  <c r="W18" i="28"/>
  <c r="T18" i="28"/>
  <c r="Q18" i="28"/>
  <c r="N18" i="28"/>
  <c r="K18" i="28"/>
  <c r="H18" i="28"/>
  <c r="E18" i="28"/>
  <c r="AC17" i="28"/>
  <c r="Z17" i="28"/>
  <c r="W17" i="28"/>
  <c r="T17" i="28"/>
  <c r="Q17" i="28"/>
  <c r="N17" i="28"/>
  <c r="K17" i="28"/>
  <c r="H17" i="28"/>
  <c r="E17" i="28"/>
  <c r="AC16" i="28"/>
  <c r="Z16" i="28"/>
  <c r="W16" i="28"/>
  <c r="T16" i="28"/>
  <c r="Q16" i="28"/>
  <c r="N16" i="28"/>
  <c r="K16" i="28"/>
  <c r="H16" i="28"/>
  <c r="E16" i="28"/>
  <c r="AC15" i="28"/>
  <c r="Z15" i="28"/>
  <c r="W15" i="28"/>
  <c r="T15" i="28"/>
  <c r="Q15" i="28"/>
  <c r="N15" i="28"/>
  <c r="K15" i="28"/>
  <c r="H15" i="28"/>
  <c r="E15" i="28"/>
  <c r="AC14" i="28"/>
  <c r="W14" i="28"/>
  <c r="T14" i="28"/>
  <c r="Q14" i="28"/>
  <c r="N14" i="28"/>
  <c r="K14" i="28"/>
  <c r="H14" i="28"/>
  <c r="E14" i="28"/>
  <c r="AC13" i="28"/>
  <c r="Z13" i="28"/>
  <c r="W13" i="28"/>
  <c r="T13" i="28"/>
  <c r="Q13" i="28"/>
  <c r="N13" i="28"/>
  <c r="K13" i="28"/>
  <c r="H13" i="28"/>
  <c r="E13" i="28"/>
  <c r="AC12" i="28"/>
  <c r="Z12" i="28"/>
  <c r="W12" i="28"/>
  <c r="T12" i="28"/>
  <c r="Q12" i="28"/>
  <c r="N12" i="28"/>
  <c r="K12" i="28"/>
  <c r="H12" i="28"/>
  <c r="E12" i="28"/>
  <c r="AC11" i="28"/>
  <c r="Z11" i="28"/>
  <c r="W11" i="28"/>
  <c r="T11" i="28"/>
  <c r="Q11" i="28"/>
  <c r="N11" i="28"/>
  <c r="K11" i="28"/>
  <c r="H11" i="28"/>
  <c r="E11" i="28"/>
  <c r="AC10" i="28"/>
  <c r="W10" i="28"/>
  <c r="T10" i="28"/>
  <c r="Q10" i="28"/>
  <c r="N10" i="28"/>
  <c r="K10" i="28"/>
  <c r="H10" i="28"/>
  <c r="E10" i="28"/>
  <c r="AC9" i="28"/>
  <c r="W9" i="28"/>
  <c r="T9" i="28"/>
  <c r="Q9" i="28"/>
  <c r="N9" i="28"/>
  <c r="K9" i="28"/>
  <c r="H9" i="28"/>
  <c r="E9" i="28"/>
  <c r="AC8" i="28"/>
  <c r="Z8" i="28"/>
  <c r="W8" i="28"/>
  <c r="T8" i="28"/>
  <c r="Q8" i="28"/>
  <c r="N8" i="28"/>
  <c r="K8" i="28"/>
  <c r="H8" i="28"/>
  <c r="E8" i="28"/>
  <c r="AC27" i="26"/>
  <c r="Z27" i="26"/>
  <c r="W27" i="26"/>
  <c r="T27" i="26"/>
  <c r="Q27" i="26"/>
  <c r="N27" i="26"/>
  <c r="K27" i="26"/>
  <c r="H27" i="26"/>
  <c r="E27" i="26"/>
  <c r="AC26" i="26"/>
  <c r="Z26" i="26"/>
  <c r="W26" i="26"/>
  <c r="T26" i="26"/>
  <c r="Q26" i="26"/>
  <c r="N26" i="26"/>
  <c r="K26" i="26"/>
  <c r="H26" i="26"/>
  <c r="E26" i="26"/>
  <c r="AC25" i="26"/>
  <c r="Z25" i="26"/>
  <c r="W25" i="26"/>
  <c r="T25" i="26"/>
  <c r="Q25" i="26"/>
  <c r="N25" i="26"/>
  <c r="K25" i="26"/>
  <c r="H25" i="26"/>
  <c r="E25" i="26"/>
  <c r="AC24" i="26"/>
  <c r="Z24" i="26"/>
  <c r="W24" i="26"/>
  <c r="T24" i="26"/>
  <c r="Q24" i="26"/>
  <c r="N24" i="26"/>
  <c r="K24" i="26"/>
  <c r="H24" i="26"/>
  <c r="E24" i="26"/>
  <c r="AC23" i="26"/>
  <c r="Z23" i="26"/>
  <c r="W23" i="26"/>
  <c r="T23" i="26"/>
  <c r="Q23" i="26"/>
  <c r="N23" i="26"/>
  <c r="K23" i="26"/>
  <c r="H23" i="26"/>
  <c r="E23" i="26"/>
  <c r="AC22" i="26"/>
  <c r="Z22" i="26"/>
  <c r="W22" i="26"/>
  <c r="T22" i="26"/>
  <c r="Q22" i="26"/>
  <c r="N22" i="26"/>
  <c r="K22" i="26"/>
  <c r="H22" i="26"/>
  <c r="E22" i="26"/>
  <c r="AC21" i="26"/>
  <c r="Z21" i="26"/>
  <c r="W21" i="26"/>
  <c r="T21" i="26"/>
  <c r="Q21" i="26"/>
  <c r="N21" i="26"/>
  <c r="K21" i="26"/>
  <c r="H21" i="26"/>
  <c r="E21" i="26"/>
  <c r="AC20" i="26"/>
  <c r="Z20" i="26"/>
  <c r="W20" i="26"/>
  <c r="T20" i="26"/>
  <c r="Q20" i="26"/>
  <c r="N20" i="26"/>
  <c r="K20" i="26"/>
  <c r="H20" i="26"/>
  <c r="E20" i="26"/>
  <c r="AC19" i="26"/>
  <c r="Z19" i="26"/>
  <c r="W19" i="26"/>
  <c r="T19" i="26"/>
  <c r="Q19" i="26"/>
  <c r="N19" i="26"/>
  <c r="K19" i="26"/>
  <c r="H19" i="26"/>
  <c r="E19" i="26"/>
  <c r="AC18" i="26"/>
  <c r="Z18" i="26"/>
  <c r="W18" i="26"/>
  <c r="T18" i="26"/>
  <c r="Q18" i="26"/>
  <c r="N18" i="26"/>
  <c r="K18" i="26"/>
  <c r="H18" i="26"/>
  <c r="E18" i="26"/>
  <c r="AC17" i="26"/>
  <c r="Z17" i="26"/>
  <c r="W17" i="26"/>
  <c r="T17" i="26"/>
  <c r="Q17" i="26"/>
  <c r="N17" i="26"/>
  <c r="K17" i="26"/>
  <c r="H17" i="26"/>
  <c r="E17" i="26"/>
  <c r="AC16" i="26"/>
  <c r="Z16" i="26"/>
  <c r="W16" i="26"/>
  <c r="T16" i="26"/>
  <c r="Q16" i="26"/>
  <c r="N16" i="26"/>
  <c r="K16" i="26"/>
  <c r="H16" i="26"/>
  <c r="E16" i="26"/>
  <c r="AC15" i="26"/>
  <c r="Z15" i="26"/>
  <c r="W15" i="26"/>
  <c r="T15" i="26"/>
  <c r="Q15" i="26"/>
  <c r="N15" i="26"/>
  <c r="K15" i="26"/>
  <c r="H15" i="26"/>
  <c r="E15" i="26"/>
  <c r="AC14" i="26"/>
  <c r="W14" i="26"/>
  <c r="T14" i="26"/>
  <c r="Q14" i="26"/>
  <c r="N14" i="26"/>
  <c r="K14" i="26"/>
  <c r="H14" i="26"/>
  <c r="E14" i="26"/>
  <c r="AC13" i="26"/>
  <c r="Z13" i="26"/>
  <c r="W13" i="26"/>
  <c r="T13" i="26"/>
  <c r="Q13" i="26"/>
  <c r="N13" i="26"/>
  <c r="K13" i="26"/>
  <c r="H13" i="26"/>
  <c r="E13" i="26"/>
  <c r="AC12" i="26"/>
  <c r="Z12" i="26"/>
  <c r="W12" i="26"/>
  <c r="T12" i="26"/>
  <c r="Q12" i="26"/>
  <c r="N12" i="26"/>
  <c r="K12" i="26"/>
  <c r="H12" i="26"/>
  <c r="E12" i="26"/>
  <c r="AC11" i="26"/>
  <c r="Z11" i="26"/>
  <c r="W11" i="26"/>
  <c r="T11" i="26"/>
  <c r="Q11" i="26"/>
  <c r="N11" i="26"/>
  <c r="K11" i="26"/>
  <c r="H11" i="26"/>
  <c r="E11" i="26"/>
  <c r="AC10" i="26"/>
  <c r="W10" i="26"/>
  <c r="T10" i="26"/>
  <c r="Q10" i="26"/>
  <c r="N10" i="26"/>
  <c r="K10" i="26"/>
  <c r="H10" i="26"/>
  <c r="E10" i="26"/>
  <c r="AC9" i="26"/>
  <c r="W9" i="26"/>
  <c r="T9" i="26"/>
  <c r="Q9" i="26"/>
  <c r="N9" i="26"/>
  <c r="K9" i="26"/>
  <c r="H9" i="26"/>
  <c r="E9" i="26"/>
  <c r="AC8" i="26"/>
  <c r="Z8" i="26"/>
  <c r="W8" i="26"/>
  <c r="T8" i="26"/>
  <c r="Q8" i="26"/>
  <c r="N8" i="26"/>
  <c r="K8" i="26"/>
  <c r="H8" i="26"/>
  <c r="E8" i="26"/>
  <c r="AC27" i="25"/>
  <c r="Z27" i="25"/>
  <c r="W27" i="25"/>
  <c r="T27" i="25"/>
  <c r="Q27" i="25"/>
  <c r="N27" i="25"/>
  <c r="K27" i="25"/>
  <c r="H27" i="25"/>
  <c r="E27" i="25"/>
  <c r="AC26" i="25"/>
  <c r="Z26" i="25"/>
  <c r="W26" i="25"/>
  <c r="T26" i="25"/>
  <c r="Q26" i="25"/>
  <c r="N26" i="25"/>
  <c r="K26" i="25"/>
  <c r="H26" i="25"/>
  <c r="E26" i="25"/>
  <c r="AC25" i="25"/>
  <c r="Z25" i="25"/>
  <c r="W25" i="25"/>
  <c r="T25" i="25"/>
  <c r="Q25" i="25"/>
  <c r="N25" i="25"/>
  <c r="K25" i="25"/>
  <c r="H25" i="25"/>
  <c r="E25" i="25"/>
  <c r="AC24" i="25"/>
  <c r="Z24" i="25"/>
  <c r="W24" i="25"/>
  <c r="T24" i="25"/>
  <c r="Q24" i="25"/>
  <c r="N24" i="25"/>
  <c r="K24" i="25"/>
  <c r="H24" i="25"/>
  <c r="E24" i="25"/>
  <c r="AC23" i="25"/>
  <c r="Z23" i="25"/>
  <c r="W23" i="25"/>
  <c r="T23" i="25"/>
  <c r="Q23" i="25"/>
  <c r="N23" i="25"/>
  <c r="K23" i="25"/>
  <c r="H23" i="25"/>
  <c r="E23" i="25"/>
  <c r="AC22" i="25"/>
  <c r="Z22" i="25"/>
  <c r="W22" i="25"/>
  <c r="T22" i="25"/>
  <c r="Q22" i="25"/>
  <c r="N22" i="25"/>
  <c r="K22" i="25"/>
  <c r="H22" i="25"/>
  <c r="E22" i="25"/>
  <c r="AC21" i="25"/>
  <c r="Z21" i="25"/>
  <c r="W21" i="25"/>
  <c r="T21" i="25"/>
  <c r="Q21" i="25"/>
  <c r="N21" i="25"/>
  <c r="K21" i="25"/>
  <c r="H21" i="25"/>
  <c r="E21" i="25"/>
  <c r="AC20" i="25"/>
  <c r="Z20" i="25"/>
  <c r="W20" i="25"/>
  <c r="T20" i="25"/>
  <c r="Q20" i="25"/>
  <c r="N20" i="25"/>
  <c r="K20" i="25"/>
  <c r="H20" i="25"/>
  <c r="E20" i="25"/>
  <c r="AC19" i="25"/>
  <c r="Z19" i="25"/>
  <c r="W19" i="25"/>
  <c r="T19" i="25"/>
  <c r="Q19" i="25"/>
  <c r="N19" i="25"/>
  <c r="K19" i="25"/>
  <c r="H19" i="25"/>
  <c r="E19" i="25"/>
  <c r="AC18" i="25"/>
  <c r="Z18" i="25"/>
  <c r="W18" i="25"/>
  <c r="T18" i="25"/>
  <c r="Q18" i="25"/>
  <c r="N18" i="25"/>
  <c r="K18" i="25"/>
  <c r="H18" i="25"/>
  <c r="E18" i="25"/>
  <c r="AC17" i="25"/>
  <c r="Z17" i="25"/>
  <c r="W17" i="25"/>
  <c r="T17" i="25"/>
  <c r="Q17" i="25"/>
  <c r="N17" i="25"/>
  <c r="K17" i="25"/>
  <c r="H17" i="25"/>
  <c r="E17" i="25"/>
  <c r="AC16" i="25"/>
  <c r="Z16" i="25"/>
  <c r="W16" i="25"/>
  <c r="T16" i="25"/>
  <c r="Q16" i="25"/>
  <c r="N16" i="25"/>
  <c r="K16" i="25"/>
  <c r="H16" i="25"/>
  <c r="E16" i="25"/>
  <c r="AC15" i="25"/>
  <c r="Z15" i="25"/>
  <c r="W15" i="25"/>
  <c r="T15" i="25"/>
  <c r="Q15" i="25"/>
  <c r="N15" i="25"/>
  <c r="K15" i="25"/>
  <c r="H15" i="25"/>
  <c r="E15" i="25"/>
  <c r="AC14" i="25"/>
  <c r="W14" i="25"/>
  <c r="T14" i="25"/>
  <c r="Q14" i="25"/>
  <c r="N14" i="25"/>
  <c r="K14" i="25"/>
  <c r="H14" i="25"/>
  <c r="E14" i="25"/>
  <c r="AC13" i="25"/>
  <c r="Z13" i="25"/>
  <c r="W13" i="25"/>
  <c r="T13" i="25"/>
  <c r="Q13" i="25"/>
  <c r="N13" i="25"/>
  <c r="K13" i="25"/>
  <c r="H13" i="25"/>
  <c r="E13" i="25"/>
  <c r="AC12" i="25"/>
  <c r="Z12" i="25"/>
  <c r="W12" i="25"/>
  <c r="T12" i="25"/>
  <c r="Q12" i="25"/>
  <c r="N12" i="25"/>
  <c r="K12" i="25"/>
  <c r="H12" i="25"/>
  <c r="E12" i="25"/>
  <c r="AC11" i="25"/>
  <c r="Z11" i="25"/>
  <c r="W11" i="25"/>
  <c r="T11" i="25"/>
  <c r="Q11" i="25"/>
  <c r="N11" i="25"/>
  <c r="K11" i="25"/>
  <c r="H11" i="25"/>
  <c r="E11" i="25"/>
  <c r="AC10" i="25"/>
  <c r="W10" i="25"/>
  <c r="T10" i="25"/>
  <c r="Q10" i="25"/>
  <c r="N10" i="25"/>
  <c r="K10" i="25"/>
  <c r="H10" i="25"/>
  <c r="E10" i="25"/>
  <c r="AC9" i="25"/>
  <c r="W9" i="25"/>
  <c r="T9" i="25"/>
  <c r="Q9" i="25"/>
  <c r="N9" i="25"/>
  <c r="K9" i="25"/>
  <c r="H9" i="25"/>
  <c r="E9" i="25"/>
  <c r="AC8" i="25"/>
  <c r="Z8" i="25"/>
  <c r="W8" i="25"/>
  <c r="T8" i="25"/>
  <c r="Q8" i="25"/>
  <c r="N8" i="25"/>
  <c r="K8" i="25"/>
  <c r="H8" i="25"/>
  <c r="E8" i="25"/>
  <c r="AC27" i="24"/>
  <c r="Z27" i="24"/>
  <c r="W27" i="24"/>
  <c r="T27" i="24"/>
  <c r="Q27" i="24"/>
  <c r="N27" i="24"/>
  <c r="K27" i="24"/>
  <c r="H27" i="24"/>
  <c r="E27" i="24"/>
  <c r="AC26" i="24"/>
  <c r="Z26" i="24"/>
  <c r="W26" i="24"/>
  <c r="T26" i="24"/>
  <c r="Q26" i="24"/>
  <c r="N26" i="24"/>
  <c r="K26" i="24"/>
  <c r="H26" i="24"/>
  <c r="E26" i="24"/>
  <c r="AC25" i="24"/>
  <c r="Z25" i="24"/>
  <c r="W25" i="24"/>
  <c r="T25" i="24"/>
  <c r="Q25" i="24"/>
  <c r="N25" i="24"/>
  <c r="K25" i="24"/>
  <c r="H25" i="24"/>
  <c r="E25" i="24"/>
  <c r="AC24" i="24"/>
  <c r="Z24" i="24"/>
  <c r="W24" i="24"/>
  <c r="T24" i="24"/>
  <c r="Q24" i="24"/>
  <c r="N24" i="24"/>
  <c r="K24" i="24"/>
  <c r="H24" i="24"/>
  <c r="E24" i="24"/>
  <c r="AC23" i="24"/>
  <c r="Z23" i="24"/>
  <c r="W23" i="24"/>
  <c r="T23" i="24"/>
  <c r="Q23" i="24"/>
  <c r="N23" i="24"/>
  <c r="K23" i="24"/>
  <c r="H23" i="24"/>
  <c r="E23" i="24"/>
  <c r="AC22" i="24"/>
  <c r="Z22" i="24"/>
  <c r="W22" i="24"/>
  <c r="T22" i="24"/>
  <c r="Q22" i="24"/>
  <c r="N22" i="24"/>
  <c r="K22" i="24"/>
  <c r="H22" i="24"/>
  <c r="E22" i="24"/>
  <c r="AC21" i="24"/>
  <c r="Z21" i="24"/>
  <c r="W21" i="24"/>
  <c r="T21" i="24"/>
  <c r="Q21" i="24"/>
  <c r="N21" i="24"/>
  <c r="K21" i="24"/>
  <c r="H21" i="24"/>
  <c r="E21" i="24"/>
  <c r="AC20" i="24"/>
  <c r="Z20" i="24"/>
  <c r="W20" i="24"/>
  <c r="T20" i="24"/>
  <c r="Q20" i="24"/>
  <c r="N20" i="24"/>
  <c r="K20" i="24"/>
  <c r="H20" i="24"/>
  <c r="E20" i="24"/>
  <c r="AC19" i="24"/>
  <c r="Z19" i="24"/>
  <c r="W19" i="24"/>
  <c r="T19" i="24"/>
  <c r="Q19" i="24"/>
  <c r="N19" i="24"/>
  <c r="K19" i="24"/>
  <c r="H19" i="24"/>
  <c r="E19" i="24"/>
  <c r="AC18" i="24"/>
  <c r="Z18" i="24"/>
  <c r="W18" i="24"/>
  <c r="T18" i="24"/>
  <c r="Q18" i="24"/>
  <c r="N18" i="24"/>
  <c r="K18" i="24"/>
  <c r="H18" i="24"/>
  <c r="E18" i="24"/>
  <c r="AC17" i="24"/>
  <c r="Z17" i="24"/>
  <c r="W17" i="24"/>
  <c r="T17" i="24"/>
  <c r="Q17" i="24"/>
  <c r="N17" i="24"/>
  <c r="K17" i="24"/>
  <c r="H17" i="24"/>
  <c r="E17" i="24"/>
  <c r="AC16" i="24"/>
  <c r="Z16" i="24"/>
  <c r="W16" i="24"/>
  <c r="T16" i="24"/>
  <c r="Q16" i="24"/>
  <c r="N16" i="24"/>
  <c r="K16" i="24"/>
  <c r="H16" i="24"/>
  <c r="E16" i="24"/>
  <c r="AC15" i="24"/>
  <c r="Z15" i="24"/>
  <c r="W15" i="24"/>
  <c r="T15" i="24"/>
  <c r="Q15" i="24"/>
  <c r="N15" i="24"/>
  <c r="K15" i="24"/>
  <c r="H15" i="24"/>
  <c r="E15" i="24"/>
  <c r="AC14" i="24"/>
  <c r="W14" i="24"/>
  <c r="T14" i="24"/>
  <c r="Q14" i="24"/>
  <c r="N14" i="24"/>
  <c r="K14" i="24"/>
  <c r="H14" i="24"/>
  <c r="E14" i="24"/>
  <c r="AC13" i="24"/>
  <c r="Z13" i="24"/>
  <c r="W13" i="24"/>
  <c r="T13" i="24"/>
  <c r="Q13" i="24"/>
  <c r="N13" i="24"/>
  <c r="K13" i="24"/>
  <c r="H13" i="24"/>
  <c r="E13" i="24"/>
  <c r="AC12" i="24"/>
  <c r="Z12" i="24"/>
  <c r="W12" i="24"/>
  <c r="T12" i="24"/>
  <c r="Q12" i="24"/>
  <c r="N12" i="24"/>
  <c r="K12" i="24"/>
  <c r="H12" i="24"/>
  <c r="E12" i="24"/>
  <c r="AC11" i="24"/>
  <c r="Z11" i="24"/>
  <c r="W11" i="24"/>
  <c r="T11" i="24"/>
  <c r="Q11" i="24"/>
  <c r="N11" i="24"/>
  <c r="K11" i="24"/>
  <c r="H11" i="24"/>
  <c r="E11" i="24"/>
  <c r="AC10" i="24"/>
  <c r="W10" i="24"/>
  <c r="T10" i="24"/>
  <c r="Q10" i="24"/>
  <c r="N10" i="24"/>
  <c r="K10" i="24"/>
  <c r="H10" i="24"/>
  <c r="E10" i="24"/>
  <c r="AC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27" i="23"/>
  <c r="Z27" i="23"/>
  <c r="W27" i="23"/>
  <c r="T27" i="23"/>
  <c r="Q27" i="23"/>
  <c r="N27" i="23"/>
  <c r="K27" i="23"/>
  <c r="H27" i="23"/>
  <c r="E27" i="23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W10" i="23"/>
  <c r="T10" i="23"/>
  <c r="Q10" i="23"/>
  <c r="N10" i="23"/>
  <c r="K10" i="23"/>
  <c r="H10" i="23"/>
  <c r="E10" i="23"/>
  <c r="AC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7" i="22"/>
  <c r="Z27" i="22"/>
  <c r="W27" i="22"/>
  <c r="T27" i="22"/>
  <c r="Q27" i="22"/>
  <c r="N27" i="22"/>
  <c r="K27" i="22"/>
  <c r="H27" i="22"/>
  <c r="E27" i="22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7" i="21"/>
  <c r="Z27" i="21"/>
  <c r="W27" i="21"/>
  <c r="T27" i="21"/>
  <c r="Q27" i="21"/>
  <c r="N27" i="21"/>
  <c r="K27" i="21"/>
  <c r="H27" i="21"/>
  <c r="E27" i="21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W10" i="21"/>
  <c r="T10" i="21"/>
  <c r="Q10" i="21"/>
  <c r="N10" i="21"/>
  <c r="K10" i="21"/>
  <c r="H10" i="21"/>
  <c r="E10" i="21"/>
  <c r="AC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7" i="20"/>
  <c r="Z27" i="20"/>
  <c r="W27" i="20"/>
  <c r="T27" i="20"/>
  <c r="Q27" i="20"/>
  <c r="N27" i="20"/>
  <c r="K27" i="20"/>
  <c r="H27" i="20"/>
  <c r="E27" i="20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W10" i="20"/>
  <c r="T10" i="20"/>
  <c r="Q10" i="20"/>
  <c r="N10" i="20"/>
  <c r="K10" i="20"/>
  <c r="H10" i="20"/>
  <c r="E10" i="20"/>
  <c r="AC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7" i="10"/>
  <c r="Z27" i="10"/>
  <c r="W27" i="10"/>
  <c r="T27" i="10"/>
  <c r="Q27" i="10"/>
  <c r="N27" i="10"/>
  <c r="K27" i="10"/>
  <c r="H27" i="10"/>
  <c r="E27" i="10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7" i="18"/>
  <c r="Z27" i="18"/>
  <c r="W27" i="18"/>
  <c r="T27" i="18"/>
  <c r="Q27" i="18"/>
  <c r="N27" i="18"/>
  <c r="K27" i="18"/>
  <c r="H27" i="18"/>
  <c r="E27" i="18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W10" i="18"/>
  <c r="T10" i="18"/>
  <c r="Q10" i="18"/>
  <c r="N10" i="18"/>
  <c r="K10" i="18"/>
  <c r="H10" i="18"/>
  <c r="E10" i="18"/>
  <c r="AC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Z27" i="7"/>
  <c r="W27" i="7"/>
  <c r="T27" i="7"/>
  <c r="Q27" i="7"/>
  <c r="N27" i="7"/>
  <c r="K27" i="7"/>
  <c r="H27" i="7"/>
  <c r="E27" i="7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W10" i="7"/>
  <c r="T10" i="7"/>
  <c r="Q10" i="7"/>
  <c r="N10" i="7"/>
  <c r="K10" i="7"/>
  <c r="H10" i="7"/>
  <c r="E10" i="7"/>
  <c r="AC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Z27" i="15"/>
  <c r="W27" i="15"/>
  <c r="T27" i="15"/>
  <c r="Q27" i="15"/>
  <c r="N27" i="15"/>
  <c r="K27" i="15"/>
  <c r="H27" i="15"/>
  <c r="E27" i="15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W10" i="15"/>
  <c r="T10" i="15"/>
  <c r="Q10" i="15"/>
  <c r="N10" i="15"/>
  <c r="K10" i="15"/>
  <c r="H10" i="15"/>
  <c r="E10" i="15"/>
  <c r="AC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Z27" i="14"/>
  <c r="W27" i="14"/>
  <c r="T27" i="14"/>
  <c r="Q27" i="14"/>
  <c r="N27" i="14"/>
  <c r="K27" i="14"/>
  <c r="H27" i="14"/>
  <c r="E27" i="14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W10" i="14"/>
  <c r="T10" i="14"/>
  <c r="Q10" i="14"/>
  <c r="N10" i="14"/>
  <c r="K10" i="14"/>
  <c r="H10" i="14"/>
  <c r="E10" i="14"/>
  <c r="AC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Z27" i="13"/>
  <c r="W27" i="13"/>
  <c r="T27" i="13"/>
  <c r="Q27" i="13"/>
  <c r="N27" i="13"/>
  <c r="K27" i="13"/>
  <c r="H27" i="13"/>
  <c r="E27" i="13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W10" i="13"/>
  <c r="T10" i="13"/>
  <c r="Q10" i="13"/>
  <c r="N10" i="13"/>
  <c r="K10" i="13"/>
  <c r="H10" i="13"/>
  <c r="E10" i="13"/>
  <c r="AC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Z27" i="12"/>
  <c r="W27" i="12"/>
  <c r="T27" i="12"/>
  <c r="Q27" i="12"/>
  <c r="N27" i="12"/>
  <c r="K27" i="12"/>
  <c r="H27" i="12"/>
  <c r="E27" i="12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W10" i="12"/>
  <c r="T10" i="12"/>
  <c r="Q10" i="12"/>
  <c r="N10" i="12"/>
  <c r="K10" i="12"/>
  <c r="H10" i="12"/>
  <c r="E10" i="12"/>
  <c r="AC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Z27" i="11"/>
  <c r="W27" i="11"/>
  <c r="T27" i="11"/>
  <c r="Q27" i="11"/>
  <c r="N27" i="11"/>
  <c r="K27" i="11"/>
  <c r="H27" i="11"/>
  <c r="E27" i="11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Z27" i="6"/>
  <c r="W27" i="6"/>
  <c r="T27" i="6"/>
  <c r="Q27" i="6"/>
  <c r="N27" i="6"/>
  <c r="K27" i="6"/>
  <c r="H27" i="6"/>
  <c r="E27" i="6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W10" i="6"/>
  <c r="T10" i="6"/>
  <c r="Q10" i="6"/>
  <c r="N10" i="6"/>
  <c r="K10" i="6"/>
  <c r="H10" i="6"/>
  <c r="E10" i="6"/>
  <c r="AC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Z27" i="2"/>
  <c r="W27" i="2"/>
  <c r="T27" i="2"/>
  <c r="Q27" i="2"/>
  <c r="N27" i="2"/>
  <c r="K27" i="2"/>
  <c r="H27" i="2"/>
  <c r="E27" i="2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Z27" i="3"/>
  <c r="W27" i="3"/>
  <c r="T27" i="3"/>
  <c r="Q27" i="3"/>
  <c r="N27" i="3"/>
  <c r="K27" i="3"/>
  <c r="H27" i="3"/>
  <c r="E27" i="3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Z27" i="4"/>
  <c r="W27" i="4"/>
  <c r="T27" i="4"/>
  <c r="Q27" i="4"/>
  <c r="N27" i="4"/>
  <c r="K27" i="4"/>
  <c r="H27" i="4"/>
  <c r="E27" i="4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Z27" i="5"/>
  <c r="W27" i="5"/>
  <c r="T27" i="5"/>
  <c r="Q27" i="5"/>
  <c r="N27" i="5"/>
  <c r="K27" i="5"/>
  <c r="H27" i="5"/>
  <c r="E27" i="5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Z27" i="27"/>
  <c r="W27" i="27"/>
  <c r="T27" i="27"/>
  <c r="Q27" i="27"/>
  <c r="N27" i="27"/>
  <c r="K27" i="27"/>
  <c r="H27" i="27"/>
  <c r="E27" i="27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Z27" i="16"/>
  <c r="W27" i="16"/>
  <c r="T27" i="16"/>
  <c r="Q27" i="16"/>
  <c r="N27" i="16"/>
  <c r="K27" i="16"/>
  <c r="H27" i="16"/>
  <c r="E27" i="16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Z27" i="34"/>
  <c r="W27" i="34"/>
  <c r="T27" i="34"/>
  <c r="Q27" i="34"/>
  <c r="N27" i="34"/>
  <c r="K27" i="34"/>
  <c r="H27" i="34"/>
  <c r="E27" i="34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AI28" i="22"/>
  <c r="AH28" i="22"/>
  <c r="AG28" i="22" l="1"/>
  <c r="AJ28" i="22" l="1"/>
  <c r="R23" i="35"/>
  <c r="B22" i="35"/>
  <c r="AC16" i="1"/>
  <c r="Q16" i="1"/>
  <c r="N16" i="1"/>
  <c r="K16" i="1"/>
  <c r="H16" i="1"/>
  <c r="AG27" i="34" l="1"/>
  <c r="AJ22" i="35" s="1"/>
  <c r="AG27" i="6"/>
  <c r="AC22" i="35" s="1"/>
  <c r="AG27" i="10"/>
  <c r="U22" i="35" s="1"/>
  <c r="AG27" i="28"/>
  <c r="M22" i="35" s="1"/>
  <c r="AM23" i="35"/>
  <c r="AK24" i="35"/>
  <c r="AN23" i="35"/>
  <c r="AL23" i="35"/>
  <c r="AN24" i="35"/>
  <c r="AL24" i="35"/>
  <c r="AK25" i="35"/>
  <c r="AF22" i="35"/>
  <c r="AG27" i="15"/>
  <c r="X22" i="35" s="1"/>
  <c r="AG27" i="24"/>
  <c r="P22" i="35" s="1"/>
  <c r="AG27" i="33"/>
  <c r="H22" i="35" s="1"/>
  <c r="AG27" i="3"/>
  <c r="AG27" i="11"/>
  <c r="AB22" i="35" s="1"/>
  <c r="AG27" i="7"/>
  <c r="W22" i="35" s="1"/>
  <c r="AG27" i="20"/>
  <c r="T22" i="35" s="1"/>
  <c r="AG27" i="25"/>
  <c r="O22" i="35" s="1"/>
  <c r="AG27" i="29"/>
  <c r="L22" i="35" s="1"/>
  <c r="AG27" i="8"/>
  <c r="G22" i="35" s="1"/>
  <c r="AG27" i="16"/>
  <c r="AI22" i="35" s="1"/>
  <c r="AG27" i="18"/>
  <c r="V22" i="35" s="1"/>
  <c r="D22" i="35"/>
  <c r="AG27" i="12"/>
  <c r="AA22" i="35" s="1"/>
  <c r="AG27" i="21"/>
  <c r="S22" i="35" s="1"/>
  <c r="AG27" i="30"/>
  <c r="K22" i="35" s="1"/>
  <c r="AG27" i="27"/>
  <c r="AH22" i="35" s="1"/>
  <c r="AG27" i="13"/>
  <c r="Z22" i="35" s="1"/>
  <c r="AG27" i="22"/>
  <c r="R22" i="35" s="1"/>
  <c r="AG27" i="31"/>
  <c r="J22" i="35" s="1"/>
  <c r="AG27" i="2"/>
  <c r="AD22" i="35" s="1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E22" i="35" s="1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D3" i="35" l="1"/>
  <c r="D5" i="35"/>
  <c r="D6" i="35"/>
  <c r="D7" i="35"/>
  <c r="D8" i="35"/>
  <c r="D10" i="35"/>
  <c r="D11" i="35"/>
  <c r="D12" i="35"/>
  <c r="D13" i="35"/>
  <c r="D14" i="35"/>
  <c r="D16" i="35"/>
  <c r="D17" i="35"/>
  <c r="D18" i="35"/>
  <c r="D19" i="35"/>
  <c r="D20" i="35"/>
  <c r="D21" i="35"/>
  <c r="D4" i="35"/>
  <c r="D9" i="35"/>
  <c r="D15" i="35"/>
  <c r="D28" i="35" l="1"/>
  <c r="AG26" i="9"/>
  <c r="F21" i="35" s="1"/>
  <c r="AG24" i="8" l="1"/>
  <c r="G19" i="35" s="1"/>
  <c r="AG26" i="19"/>
  <c r="E21" i="35" s="1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G26" i="7"/>
  <c r="W21" i="35" s="1"/>
  <c r="AG26" i="25"/>
  <c r="O21" i="35" s="1"/>
  <c r="AG25" i="8"/>
  <c r="G20" i="35" s="1"/>
  <c r="AF21" i="35"/>
  <c r="AG26" i="2"/>
  <c r="AD21" i="35" s="1"/>
  <c r="AG26" i="15"/>
  <c r="X21" i="35" s="1"/>
  <c r="AG26" i="24"/>
  <c r="P21" i="35" s="1"/>
  <c r="AG21" i="33"/>
  <c r="H16" i="35" s="1"/>
  <c r="AG26" i="12"/>
  <c r="AA21" i="35" s="1"/>
  <c r="AG26" i="21"/>
  <c r="S21" i="35" s="1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4" i="19"/>
  <c r="E9" i="35" s="1"/>
  <c r="AG19" i="19"/>
  <c r="E14" i="35" s="1"/>
  <c r="AG20" i="19"/>
  <c r="E15" i="35" s="1"/>
  <c r="AG24" i="19"/>
  <c r="E19" i="35" s="1"/>
  <c r="AG9" i="19"/>
  <c r="E4" i="35" s="1"/>
  <c r="AG21" i="19"/>
  <c r="E16" i="35" s="1"/>
  <c r="AG17" i="19"/>
  <c r="E12" i="35" s="1"/>
  <c r="AG10" i="19"/>
  <c r="E5" i="35" s="1"/>
  <c r="AG13" i="19"/>
  <c r="E8" i="35" s="1"/>
  <c r="AG18" i="19"/>
  <c r="E13" i="35" s="1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F20" i="35"/>
  <c r="AF18" i="35"/>
  <c r="AF16" i="35"/>
  <c r="AF14" i="35"/>
  <c r="AF12" i="35"/>
  <c r="AF10" i="35"/>
  <c r="AF8" i="35"/>
  <c r="AF6" i="35"/>
  <c r="AG24" i="3"/>
  <c r="AG22" i="3"/>
  <c r="AE17" i="35" s="1"/>
  <c r="AG20" i="3"/>
  <c r="AE15" i="35" s="1"/>
  <c r="AG18" i="3"/>
  <c r="AG16" i="3"/>
  <c r="AG14" i="3"/>
  <c r="AG12" i="3"/>
  <c r="AE7" i="35" s="1"/>
  <c r="AG10" i="3"/>
  <c r="AE5" i="35" s="1"/>
  <c r="AG9" i="3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F19" i="35"/>
  <c r="AF17" i="35"/>
  <c r="AF15" i="35"/>
  <c r="AF13" i="35"/>
  <c r="AF11" i="35"/>
  <c r="AF9" i="35"/>
  <c r="AF7" i="35"/>
  <c r="AF5" i="35"/>
  <c r="AF4" i="35"/>
  <c r="AG25" i="3"/>
  <c r="AG23" i="3"/>
  <c r="AE18" i="35" s="1"/>
  <c r="AG21" i="3"/>
  <c r="AE16" i="35" s="1"/>
  <c r="AG19" i="3"/>
  <c r="AG17" i="3"/>
  <c r="AE12" i="35" s="1"/>
  <c r="AG15" i="3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25" i="26"/>
  <c r="N20" i="35" s="1"/>
  <c r="AG23" i="25"/>
  <c r="O18" i="35" s="1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AG21" i="25"/>
  <c r="O16" i="35" s="1"/>
  <c r="AG13" i="25"/>
  <c r="O8" i="35" s="1"/>
  <c r="AG18" i="26"/>
  <c r="N13" i="35" s="1"/>
  <c r="AG24" i="25"/>
  <c r="O19" i="35" s="1"/>
  <c r="AG16" i="25"/>
  <c r="O11" i="35" s="1"/>
  <c r="AG10" i="25"/>
  <c r="O5" i="35" s="1"/>
  <c r="AG21" i="26"/>
  <c r="N16" i="35" s="1"/>
  <c r="AG13" i="26"/>
  <c r="N8" i="35" s="1"/>
  <c r="AG18" i="28"/>
  <c r="M13" i="35" s="1"/>
  <c r="AG23" i="29"/>
  <c r="L18" i="35" s="1"/>
  <c r="AG15" i="29"/>
  <c r="L10" i="35" s="1"/>
  <c r="AG19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AG18" i="29"/>
  <c r="L13" i="35" s="1"/>
  <c r="AG22" i="25"/>
  <c r="O17" i="35" s="1"/>
  <c r="AG14" i="25"/>
  <c r="O9" i="35" s="1"/>
  <c r="AG9" i="25"/>
  <c r="O4" i="35" s="1"/>
  <c r="AG19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AG25" i="25"/>
  <c r="O20" i="35" s="1"/>
  <c r="AG17" i="25"/>
  <c r="O12" i="35" s="1"/>
  <c r="AG11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6" i="19"/>
  <c r="E11" i="35" s="1"/>
  <c r="AG25" i="19"/>
  <c r="E20" i="35" s="1"/>
  <c r="AG15" i="19"/>
  <c r="E10" i="35" s="1"/>
  <c r="AG11" i="19"/>
  <c r="E6" i="35" s="1"/>
  <c r="AG12" i="19"/>
  <c r="E7" i="35" s="1"/>
  <c r="AG23" i="19"/>
  <c r="E18" i="35" s="1"/>
  <c r="AE20" i="35" l="1"/>
  <c r="AE19" i="35"/>
  <c r="AE22" i="35"/>
  <c r="AE10" i="35"/>
  <c r="AE9" i="35"/>
  <c r="AE11" i="35"/>
  <c r="AE14" i="35"/>
  <c r="AE13" i="35"/>
  <c r="AE21" i="35"/>
  <c r="AD28" i="35"/>
  <c r="AC28" i="35"/>
  <c r="AA28" i="35"/>
  <c r="AJ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E28" i="35"/>
  <c r="AE28" i="35" l="1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C14" i="35"/>
  <c r="AJ27" i="1"/>
  <c r="AH27" i="19" s="1"/>
  <c r="AJ27" i="19" s="1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C21" i="35"/>
  <c r="AJ18" i="1"/>
  <c r="C5" i="35"/>
  <c r="AJ12" i="1"/>
  <c r="AJ24" i="1"/>
  <c r="C18" i="35"/>
  <c r="AJ10" i="1"/>
  <c r="AJ19" i="1"/>
  <c r="C13" i="35"/>
  <c r="AJ17" i="1"/>
  <c r="AJ15" i="1"/>
  <c r="C8" i="35"/>
  <c r="AJ26" i="1"/>
  <c r="C20" i="35"/>
  <c r="AJ14" i="1"/>
  <c r="C7" i="35"/>
  <c r="AJ22" i="1"/>
  <c r="C16" i="35"/>
  <c r="AJ23" i="1"/>
  <c r="C17" i="35"/>
  <c r="AJ11" i="1"/>
  <c r="AJ13" i="1"/>
  <c r="AJ25" i="1"/>
  <c r="C19" i="35"/>
  <c r="AJ21" i="1"/>
  <c r="C15" i="35"/>
  <c r="AQ22" i="35" l="1"/>
  <c r="AP22" i="35"/>
  <c r="AH19" i="19"/>
  <c r="AH27" i="25"/>
  <c r="AJ27" i="25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H13" i="19" l="1"/>
  <c r="AH20" i="19"/>
  <c r="AH12" i="19"/>
  <c r="AH23" i="19"/>
  <c r="AH22" i="19"/>
  <c r="AH10" i="19"/>
  <c r="AH26" i="19"/>
  <c r="AH21" i="19"/>
  <c r="AH18" i="19"/>
  <c r="AH24" i="19"/>
  <c r="AH25" i="19"/>
  <c r="AH27" i="24"/>
  <c r="AJ27" i="24" s="1"/>
  <c r="AQ21" i="35"/>
  <c r="AQ20" i="35"/>
  <c r="AK18" i="35"/>
  <c r="AK8" i="35"/>
  <c r="AK21" i="35"/>
  <c r="AK17" i="35"/>
  <c r="AK19" i="35"/>
  <c r="AK20" i="35"/>
  <c r="AK5" i="35"/>
  <c r="AK7" i="35"/>
  <c r="AK15" i="35"/>
  <c r="AH27" i="23" l="1"/>
  <c r="AJ27" i="23" s="1"/>
  <c r="AM17" i="35"/>
  <c r="AL5" i="35"/>
  <c r="AO17" i="35"/>
  <c r="AN17" i="35"/>
  <c r="AL18" i="35"/>
  <c r="AH27" i="22" l="1"/>
  <c r="AJ27" i="22" s="1"/>
  <c r="AK14" i="35"/>
  <c r="AH27" i="21" l="1"/>
  <c r="AJ27" i="21" s="1"/>
  <c r="AL19" i="35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H27" i="20" l="1"/>
  <c r="AJ27" i="20" s="1"/>
  <c r="AP17" i="35"/>
  <c r="AQ17" i="35"/>
  <c r="AQ5" i="35"/>
  <c r="AQ8" i="35"/>
  <c r="AQ7" i="35"/>
  <c r="AQ14" i="35"/>
  <c r="AQ16" i="35"/>
  <c r="AH27" i="10" l="1"/>
  <c r="AJ27" i="10" s="1"/>
  <c r="AQ13" i="35"/>
  <c r="AQ15" i="35"/>
  <c r="AQ18" i="35"/>
  <c r="AQ19" i="35"/>
  <c r="AH27" i="18" l="1"/>
  <c r="AJ27" i="18" s="1"/>
  <c r="AK13" i="35"/>
  <c r="AK16" i="35"/>
  <c r="AH27" i="7" l="1"/>
  <c r="AJ27" i="7" s="1"/>
  <c r="AP20" i="35"/>
  <c r="AP7" i="35"/>
  <c r="AP13" i="35"/>
  <c r="AP14" i="35"/>
  <c r="AP21" i="35"/>
  <c r="AP18" i="35"/>
  <c r="AP8" i="35"/>
  <c r="AP16" i="35"/>
  <c r="AP19" i="35"/>
  <c r="AP15" i="35"/>
  <c r="AP5" i="35"/>
  <c r="AH27" i="15" l="1"/>
  <c r="AJ27" i="15" s="1"/>
  <c r="AG9" i="1"/>
  <c r="AG8" i="1"/>
  <c r="C3" i="35" s="1"/>
  <c r="C10" i="35" l="1"/>
  <c r="C4" i="35"/>
  <c r="AH27" i="14"/>
  <c r="AJ27" i="14" s="1"/>
  <c r="C11" i="35"/>
  <c r="AM11" i="35" s="1"/>
  <c r="C12" i="35"/>
  <c r="C6" i="35"/>
  <c r="AL6" i="35" s="1"/>
  <c r="AK10" i="35"/>
  <c r="AN10" i="35"/>
  <c r="AM10" i="35"/>
  <c r="AO10" i="35"/>
  <c r="AL10" i="35"/>
  <c r="AJ9" i="1"/>
  <c r="AH9" i="19" s="1"/>
  <c r="C9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E3" i="35" s="1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19" s="1"/>
  <c r="AL11" i="35" l="1"/>
  <c r="AK6" i="35"/>
  <c r="AO6" i="35"/>
  <c r="AN6" i="35"/>
  <c r="AM6" i="35"/>
  <c r="AK11" i="35"/>
  <c r="AE3" i="35"/>
  <c r="AE4" i="35"/>
  <c r="AO11" i="35"/>
  <c r="AN11" i="35"/>
  <c r="C28" i="35"/>
  <c r="AH27" i="13"/>
  <c r="AJ27" i="13" s="1"/>
  <c r="AP10" i="35"/>
  <c r="AK20" i="1"/>
  <c r="AK16" i="1"/>
  <c r="A16" i="1" s="1"/>
  <c r="AK23" i="1"/>
  <c r="AK22" i="1"/>
  <c r="AK14" i="1"/>
  <c r="AK26" i="1"/>
  <c r="AK27" i="1"/>
  <c r="AK15" i="1"/>
  <c r="AK17" i="1"/>
  <c r="AK10" i="1"/>
  <c r="AK19" i="1"/>
  <c r="AK13" i="1"/>
  <c r="AK24" i="1"/>
  <c r="AK21" i="1"/>
  <c r="AK18" i="1"/>
  <c r="AK12" i="1"/>
  <c r="AK25" i="1"/>
  <c r="AK11" i="1"/>
  <c r="AK8" i="1"/>
  <c r="AK9" i="1"/>
  <c r="AK12" i="35"/>
  <c r="AM12" i="35"/>
  <c r="AN12" i="35"/>
  <c r="AL12" i="35"/>
  <c r="AO12" i="35"/>
  <c r="AQ10" i="35"/>
  <c r="AK9" i="35"/>
  <c r="AL9" i="35"/>
  <c r="AN9" i="35"/>
  <c r="AM9" i="35"/>
  <c r="AO9" i="35"/>
  <c r="AK3" i="35"/>
  <c r="AL3" i="35"/>
  <c r="AM3" i="35"/>
  <c r="AO3" i="35"/>
  <c r="AN3" i="35"/>
  <c r="AJ12" i="19"/>
  <c r="AJ24" i="19"/>
  <c r="AJ25" i="19"/>
  <c r="AP6" i="35" l="1"/>
  <c r="AQ6" i="35"/>
  <c r="AN4" i="35"/>
  <c r="AO4" i="35"/>
  <c r="AM4" i="35"/>
  <c r="AK4" i="35"/>
  <c r="AL4" i="35"/>
  <c r="AQ11" i="35"/>
  <c r="AP11" i="35"/>
  <c r="AO28" i="35"/>
  <c r="AM28" i="35"/>
  <c r="AN28" i="35"/>
  <c r="AK28" i="35"/>
  <c r="AL28" i="35"/>
  <c r="AH15" i="19"/>
  <c r="AJ15" i="19" s="1"/>
  <c r="AH11" i="19"/>
  <c r="AJ11" i="19" s="1"/>
  <c r="AI21" i="19"/>
  <c r="AI24" i="19"/>
  <c r="AI9" i="19"/>
  <c r="AI10" i="19"/>
  <c r="AH24" i="9"/>
  <c r="AH12" i="9"/>
  <c r="AH14" i="19"/>
  <c r="AJ14" i="19" s="1"/>
  <c r="AI16" i="19"/>
  <c r="AH17" i="19"/>
  <c r="AJ17" i="19" s="1"/>
  <c r="AH27" i="12"/>
  <c r="AJ27" i="12" s="1"/>
  <c r="AQ12" i="35"/>
  <c r="AP12" i="35"/>
  <c r="AQ9" i="35"/>
  <c r="AP9" i="35"/>
  <c r="AH25" i="9"/>
  <c r="AJ25" i="9" s="1"/>
  <c r="AQ3" i="35"/>
  <c r="AP3" i="35"/>
  <c r="AH16" i="19"/>
  <c r="AJ16" i="19" s="1"/>
  <c r="A13" i="1"/>
  <c r="AJ20" i="19"/>
  <c r="AJ9" i="19"/>
  <c r="A17" i="1"/>
  <c r="AJ10" i="19"/>
  <c r="AJ18" i="19"/>
  <c r="AJ23" i="19"/>
  <c r="AJ19" i="19"/>
  <c r="AJ21" i="19"/>
  <c r="AJ22" i="19"/>
  <c r="A15" i="1"/>
  <c r="AJ13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Q4" i="35" l="1"/>
  <c r="AP4" i="35"/>
  <c r="AP28" i="35"/>
  <c r="AQ28" i="35"/>
  <c r="AH14" i="9"/>
  <c r="AJ14" i="9" s="1"/>
  <c r="AH21" i="9"/>
  <c r="AJ21" i="9" s="1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3" i="9"/>
  <c r="AJ13" i="9" s="1"/>
  <c r="AH11" i="9"/>
  <c r="AJ11" i="9" s="1"/>
  <c r="AH27" i="11"/>
  <c r="AJ27" i="11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I26" i="19"/>
  <c r="AI15" i="19"/>
  <c r="AI25" i="19"/>
  <c r="AI14" i="19"/>
  <c r="AI22" i="19"/>
  <c r="AI23" i="19"/>
  <c r="AI20" i="19"/>
  <c r="AI18" i="19"/>
  <c r="AI19" i="19"/>
  <c r="AI12" i="19"/>
  <c r="AI17" i="19"/>
  <c r="AI13" i="19"/>
  <c r="AI11" i="19"/>
  <c r="AJ12" i="9"/>
  <c r="AH8" i="9"/>
  <c r="AJ8" i="9" s="1"/>
  <c r="AH13" i="8" l="1"/>
  <c r="AJ13" i="8" s="1"/>
  <c r="AH21" i="8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27" i="6"/>
  <c r="AJ27" i="6" s="1"/>
  <c r="AH27" i="2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3" i="33"/>
  <c r="AJ13" i="33" s="1"/>
  <c r="AH19" i="33"/>
  <c r="AJ19" i="33" s="1"/>
  <c r="AH8" i="33"/>
  <c r="AJ8" i="33" s="1"/>
  <c r="AH21" i="33"/>
  <c r="AH11" i="33"/>
  <c r="AJ11" i="33" s="1"/>
  <c r="AJ27" i="2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3" i="32"/>
  <c r="AJ13" i="32" s="1"/>
  <c r="AH11" i="32"/>
  <c r="AJ11" i="32" s="1"/>
  <c r="AH27" i="3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J27" i="3" l="1"/>
  <c r="AH27" i="4"/>
  <c r="AJ27" i="4" s="1"/>
  <c r="AH22" i="3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3" i="31"/>
  <c r="AJ13" i="31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3" i="30"/>
  <c r="AJ13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16" i="26"/>
  <c r="AJ16" i="26" s="1"/>
  <c r="AH10" i="29"/>
  <c r="AJ10" i="29" s="1"/>
  <c r="AH9" i="28"/>
  <c r="AJ9" i="28" s="1"/>
  <c r="AH13" i="29"/>
  <c r="AJ13" i="29" s="1"/>
  <c r="AH11" i="29"/>
  <c r="AJ11" i="29" s="1"/>
  <c r="AH12" i="28"/>
  <c r="AJ12" i="28" s="1"/>
  <c r="AH23" i="29"/>
  <c r="AJ23" i="29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22" i="26"/>
  <c r="AJ22" i="26" s="1"/>
  <c r="AH19" i="26"/>
  <c r="AJ19" i="26" s="1"/>
  <c r="AH13" i="28"/>
  <c r="AJ13" i="28" s="1"/>
  <c r="AH23" i="28"/>
  <c r="AJ23" i="28" s="1"/>
  <c r="AH8" i="26"/>
  <c r="AJ8" i="26" s="1"/>
  <c r="AH17" i="28"/>
  <c r="AJ17" i="28" s="1"/>
  <c r="AH10" i="28"/>
  <c r="AJ10" i="28" s="1"/>
  <c r="AH27" i="16"/>
  <c r="AJ27" i="16" s="1"/>
  <c r="AJ26" i="19"/>
  <c r="AH9" i="25" l="1"/>
  <c r="AJ9" i="25" s="1"/>
  <c r="AH12" i="25"/>
  <c r="AJ12" i="25" s="1"/>
  <c r="AH10" i="26"/>
  <c r="AJ10" i="26" s="1"/>
  <c r="AH17" i="26"/>
  <c r="AJ17" i="26" s="1"/>
  <c r="AH16" i="24"/>
  <c r="AJ16" i="24" s="1"/>
  <c r="AH26" i="9"/>
  <c r="AJ26" i="9" s="1"/>
  <c r="AK26" i="19"/>
  <c r="AI26" i="9" s="1"/>
  <c r="AK10" i="19"/>
  <c r="AI10" i="9" s="1"/>
  <c r="AK14" i="19"/>
  <c r="AK21" i="19"/>
  <c r="AI21" i="9" s="1"/>
  <c r="AK23" i="19"/>
  <c r="AI23" i="9" s="1"/>
  <c r="AK16" i="19"/>
  <c r="AI16" i="9" s="1"/>
  <c r="AK20" i="19"/>
  <c r="AI20" i="9" s="1"/>
  <c r="AK11" i="19"/>
  <c r="AK12" i="19"/>
  <c r="AI12" i="9" s="1"/>
  <c r="AK24" i="19"/>
  <c r="AI24" i="9" s="1"/>
  <c r="AK9" i="19"/>
  <c r="AI9" i="9" s="1"/>
  <c r="AK13" i="19"/>
  <c r="AK25" i="19"/>
  <c r="AI25" i="9" s="1"/>
  <c r="AK19" i="19"/>
  <c r="AI19" i="9" s="1"/>
  <c r="AK22" i="19"/>
  <c r="AI22" i="9" s="1"/>
  <c r="AK18" i="19"/>
  <c r="AI18" i="9" s="1"/>
  <c r="AK15" i="19"/>
  <c r="AI15" i="9" s="1"/>
  <c r="AK8" i="19"/>
  <c r="AK17" i="19"/>
  <c r="AI17" i="9" s="1"/>
  <c r="AK27" i="19"/>
  <c r="AH19" i="25"/>
  <c r="AJ19" i="25" s="1"/>
  <c r="AH23" i="26"/>
  <c r="AJ23" i="26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H13" i="25" l="1"/>
  <c r="AJ13" i="25" s="1"/>
  <c r="AH11" i="25"/>
  <c r="AJ11" i="25" s="1"/>
  <c r="AI27" i="9"/>
  <c r="A27" i="19"/>
  <c r="AH16" i="23"/>
  <c r="AJ16" i="23" s="1"/>
  <c r="AH12" i="24"/>
  <c r="AJ12" i="24" s="1"/>
  <c r="AH22" i="24"/>
  <c r="AJ22" i="24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1" i="19"/>
  <c r="AI11" i="9"/>
  <c r="A14" i="19"/>
  <c r="AI14" i="9"/>
  <c r="A13" i="19"/>
  <c r="AI13" i="9"/>
  <c r="AJ24" i="8"/>
  <c r="AJ25" i="8"/>
  <c r="AJ14" i="33"/>
  <c r="AI8" i="9"/>
  <c r="A8" i="19"/>
  <c r="A18" i="19"/>
  <c r="A20" i="19"/>
  <c r="A22" i="19"/>
  <c r="A15" i="19"/>
  <c r="A21" i="19"/>
  <c r="A9" i="19"/>
  <c r="A23" i="19"/>
  <c r="A26" i="19"/>
  <c r="A25" i="19"/>
  <c r="A24" i="19"/>
  <c r="A16" i="19"/>
  <c r="A10" i="19"/>
  <c r="A19" i="19"/>
  <c r="A12" i="19"/>
  <c r="A17" i="19"/>
  <c r="AK25" i="8" l="1"/>
  <c r="AH19" i="23"/>
  <c r="AJ19" i="23" s="1"/>
  <c r="AH15" i="24"/>
  <c r="AJ15" i="24" s="1"/>
  <c r="AH11" i="24"/>
  <c r="AJ11" i="24" s="1"/>
  <c r="AH23" i="24"/>
  <c r="AJ23" i="24" s="1"/>
  <c r="A27" i="9"/>
  <c r="AI27" i="8"/>
  <c r="AH16" i="22"/>
  <c r="AJ16" i="22" s="1"/>
  <c r="AH13" i="24"/>
  <c r="AJ13" i="24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7" i="24"/>
  <c r="AJ17" i="24" s="1"/>
  <c r="AH10" i="24"/>
  <c r="AJ10" i="24" s="1"/>
  <c r="AH12" i="23"/>
  <c r="AJ1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12" i="22"/>
  <c r="AJ12" i="22" s="1"/>
  <c r="AH22" i="22"/>
  <c r="AJ22" i="22" s="1"/>
  <c r="AI27" i="33"/>
  <c r="A27" i="8"/>
  <c r="AH16" i="21"/>
  <c r="AJ16" i="21" s="1"/>
  <c r="AH10" i="23"/>
  <c r="AJ10" i="23" s="1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17" i="23"/>
  <c r="AJ17" i="23" s="1"/>
  <c r="AH9" i="22"/>
  <c r="AJ9" i="2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16" i="20"/>
  <c r="AJ16" i="20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I27" i="32"/>
  <c r="AH15" i="22"/>
  <c r="AJ15" i="22" s="1"/>
  <c r="AH11" i="22"/>
  <c r="AJ11" i="22" s="1"/>
  <c r="AH9" i="21"/>
  <c r="AJ9" i="21" s="1"/>
  <c r="AH23" i="22"/>
  <c r="AJ23" i="22" s="1"/>
  <c r="AH25" i="31"/>
  <c r="AJ25" i="31" s="1"/>
  <c r="AH25" i="30" s="1"/>
  <c r="AJ25" i="30" s="1"/>
  <c r="AK25" i="32"/>
  <c r="AI25" i="31" s="1"/>
  <c r="AH10" i="22"/>
  <c r="AJ10" i="22" s="1"/>
  <c r="AH22" i="21"/>
  <c r="AJ22" i="21" s="1"/>
  <c r="AH24" i="31"/>
  <c r="AJ24" i="31" s="1"/>
  <c r="AK24" i="32"/>
  <c r="A24" i="32" s="1"/>
  <c r="AH13" i="22"/>
  <c r="AJ13" i="22" s="1"/>
  <c r="AH17" i="22"/>
  <c r="AJ17" i="22" s="1"/>
  <c r="AH26" i="31"/>
  <c r="AJ26" i="31" s="1"/>
  <c r="AK26" i="32"/>
  <c r="A26" i="32" s="1"/>
  <c r="AH20" i="31"/>
  <c r="AJ20" i="31" s="1"/>
  <c r="AK20" i="32"/>
  <c r="AI20" i="31" s="1"/>
  <c r="AH12" i="21"/>
  <c r="AJ12" i="2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21" i="29"/>
  <c r="AJ21" i="29" s="1"/>
  <c r="AH13" i="21"/>
  <c r="AJ13" i="21" s="1"/>
  <c r="AK25" i="31"/>
  <c r="A25" i="31" s="1"/>
  <c r="AH15" i="21"/>
  <c r="AJ15" i="21" s="1"/>
  <c r="AH19" i="20"/>
  <c r="AJ19" i="20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I10" i="30" s="1"/>
  <c r="AK27" i="31"/>
  <c r="AK23" i="31"/>
  <c r="A23" i="31" s="1"/>
  <c r="AK15" i="31"/>
  <c r="A15" i="31" s="1"/>
  <c r="AH14" i="29"/>
  <c r="AJ14" i="29" s="1"/>
  <c r="AH25" i="29"/>
  <c r="AJ25" i="29" s="1"/>
  <c r="AH12" i="20"/>
  <c r="AJ12" i="20" s="1"/>
  <c r="AH17" i="21"/>
  <c r="AJ17" i="21" s="1"/>
  <c r="AH22" i="20"/>
  <c r="AJ22" i="20" s="1"/>
  <c r="AH9" i="20"/>
  <c r="AJ9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I27" i="31"/>
  <c r="AH16" i="10"/>
  <c r="AJ16" i="10" s="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12" i="31" l="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10" i="31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H16" i="18"/>
  <c r="AJ16" i="18" s="1"/>
  <c r="AH10" i="20"/>
  <c r="AJ10" i="20" s="1"/>
  <c r="AK23" i="30"/>
  <c r="A23" i="3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H11" i="20"/>
  <c r="AJ11" i="20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11" i="10"/>
  <c r="AJ11" i="10" s="1"/>
  <c r="AH26" i="28"/>
  <c r="AJ26" i="28" s="1"/>
  <c r="AK26" i="29"/>
  <c r="AH12" i="18"/>
  <c r="AJ12" i="18" s="1"/>
  <c r="AH18" i="28"/>
  <c r="AJ18" i="28" s="1"/>
  <c r="AK18" i="29"/>
  <c r="AK23" i="29"/>
  <c r="AK13" i="29"/>
  <c r="AH19" i="18"/>
  <c r="AJ19" i="18" s="1"/>
  <c r="AK14" i="29"/>
  <c r="AH10" i="10"/>
  <c r="AJ10" i="10" s="1"/>
  <c r="AH21" i="26"/>
  <c r="AJ21" i="26" s="1"/>
  <c r="AH20" i="28"/>
  <c r="AJ20" i="28" s="1"/>
  <c r="AK20" i="29"/>
  <c r="AK25" i="29"/>
  <c r="AH25" i="26"/>
  <c r="AJ25" i="26" s="1"/>
  <c r="AH9" i="18"/>
  <c r="AJ9" i="18" s="1"/>
  <c r="AH15" i="10"/>
  <c r="AJ15" i="10" s="1"/>
  <c r="AK12" i="29"/>
  <c r="AH14" i="26"/>
  <c r="AJ14" i="26" s="1"/>
  <c r="AI21" i="29"/>
  <c r="AH23" i="10"/>
  <c r="AJ23" i="10" s="1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H17" i="10"/>
  <c r="AJ17" i="10" s="1"/>
  <c r="AK21" i="29"/>
  <c r="A27" i="30"/>
  <c r="AI27" i="29"/>
  <c r="AK16" i="29"/>
  <c r="AK15" i="29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I25" i="28"/>
  <c r="AH18" i="26"/>
  <c r="AJ18" i="26" s="1"/>
  <c r="AK18" i="28"/>
  <c r="A27" i="29"/>
  <c r="AI27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H17" i="18"/>
  <c r="AJ17" i="18" s="1"/>
  <c r="A16" i="29"/>
  <c r="AI16" i="28"/>
  <c r="AH24" i="26"/>
  <c r="AJ24" i="26" s="1"/>
  <c r="AK24" i="28"/>
  <c r="AH14" i="25"/>
  <c r="AJ14" i="25" s="1"/>
  <c r="AH21" i="25"/>
  <c r="AJ21" i="25" s="1"/>
  <c r="A23" i="29"/>
  <c r="AI23" i="28"/>
  <c r="AH26" i="26"/>
  <c r="AJ26" i="26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I22" i="26"/>
  <c r="A11" i="28"/>
  <c r="AI15" i="26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H9" i="15"/>
  <c r="AJ9" i="15" s="1"/>
  <c r="AK13" i="26"/>
  <c r="AK10" i="26"/>
  <c r="AH10" i="7"/>
  <c r="AJ10" i="7" s="1"/>
  <c r="AH26" i="25"/>
  <c r="AJ26" i="25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15" i="7"/>
  <c r="AJ15" i="7" s="1"/>
  <c r="AH8" i="21"/>
  <c r="AJ8" i="21" s="1"/>
  <c r="AH11" i="7"/>
  <c r="AJ11" i="7" s="1"/>
  <c r="AH21" i="24"/>
  <c r="AJ21" i="24" s="1"/>
  <c r="AH24" i="25"/>
  <c r="AJ24" i="25" s="1"/>
  <c r="AK24" i="26"/>
  <c r="AH17" i="7"/>
  <c r="AJ17" i="7" s="1"/>
  <c r="A20" i="28"/>
  <c r="AI20" i="26"/>
  <c r="AK11" i="26"/>
  <c r="A18" i="28"/>
  <c r="AI18" i="26"/>
  <c r="A25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H25" i="23"/>
  <c r="AJ25" i="23" s="1"/>
  <c r="AI12" i="25"/>
  <c r="A12" i="26"/>
  <c r="A10" i="26"/>
  <c r="AI10" i="25"/>
  <c r="AH24" i="24"/>
  <c r="AJ24" i="24" s="1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21" i="21"/>
  <c r="AJ21" i="21" s="1"/>
  <c r="AH18" i="22"/>
  <c r="AJ1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17" i="13"/>
  <c r="AJ17" i="13" s="1"/>
  <c r="AH8" i="7"/>
  <c r="AJ8" i="7" s="1"/>
  <c r="AK28" i="22" l="1"/>
  <c r="A28" i="22" s="1"/>
  <c r="AI19" i="22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H24" i="21"/>
  <c r="AJ24" i="21" s="1"/>
  <c r="AK24" i="22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H16" i="2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H9" i="2" s="1"/>
  <c r="AK10" i="21"/>
  <c r="AH22" i="6"/>
  <c r="AJ22" i="6" s="1"/>
  <c r="AH22" i="2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K21" i="21"/>
  <c r="A20" i="22"/>
  <c r="AI20" i="21"/>
  <c r="AJ16" i="2"/>
  <c r="AH17" i="11"/>
  <c r="AJ17" i="11" s="1"/>
  <c r="AK25" i="21"/>
  <c r="AH12" i="6"/>
  <c r="AJ12" i="6" s="1"/>
  <c r="AH12" i="2" s="1"/>
  <c r="AK19" i="21"/>
  <c r="A27" i="22"/>
  <c r="AI27" i="21"/>
  <c r="AK12" i="21"/>
  <c r="A13" i="22"/>
  <c r="AI13" i="21"/>
  <c r="AH11" i="11"/>
  <c r="AJ11" i="11" s="1"/>
  <c r="AH25" i="10"/>
  <c r="AJ25" i="10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H23" i="2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H11" i="2" s="1"/>
  <c r="AJ22" i="2"/>
  <c r="AH21" i="18"/>
  <c r="AJ21" i="18" s="1"/>
  <c r="AK16" i="20"/>
  <c r="AK12" i="20"/>
  <c r="AH15" i="6"/>
  <c r="AJ15" i="6" s="1"/>
  <c r="AH15" i="2" s="1"/>
  <c r="AJ12" i="2"/>
  <c r="A21" i="21"/>
  <c r="AI21" i="20"/>
  <c r="AJ19" i="2"/>
  <c r="AI10" i="20"/>
  <c r="A10" i="21"/>
  <c r="AK19" i="20"/>
  <c r="A26" i="21"/>
  <c r="AI26" i="20"/>
  <c r="A9" i="21"/>
  <c r="AI9" i="20"/>
  <c r="A25" i="21"/>
  <c r="AI25" i="20"/>
  <c r="AK27" i="20"/>
  <c r="A27" i="20" s="1"/>
  <c r="AH26" i="10"/>
  <c r="AJ26" i="10" s="1"/>
  <c r="AK26" i="20"/>
  <c r="AH13" i="6"/>
  <c r="AJ13" i="6" s="1"/>
  <c r="AH13" i="2" s="1"/>
  <c r="AI16" i="20"/>
  <c r="A16" i="21"/>
  <c r="A23" i="21"/>
  <c r="AI23" i="20"/>
  <c r="A12" i="21"/>
  <c r="AI12" i="20"/>
  <c r="A18" i="21"/>
  <c r="AI18" i="20"/>
  <c r="AJ9" i="2"/>
  <c r="AK9" i="20"/>
  <c r="A27" i="21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18" i="20"/>
  <c r="AI18" i="10"/>
  <c r="AI21" i="10"/>
  <c r="A21" i="20"/>
  <c r="AJ23" i="2"/>
  <c r="AH24" i="18"/>
  <c r="AJ24" i="18" s="1"/>
  <c r="AK24" i="10"/>
  <c r="AJ10" i="2"/>
  <c r="AH25" i="7"/>
  <c r="AJ25" i="7" s="1"/>
  <c r="AJ17" i="2"/>
  <c r="AI19" i="10"/>
  <c r="A19" i="20"/>
  <c r="AH18" i="18"/>
  <c r="AJ18" i="18" s="1"/>
  <c r="AK18" i="10"/>
  <c r="AK9" i="10"/>
  <c r="AK13" i="10"/>
  <c r="AI27" i="10"/>
  <c r="AJ15" i="2"/>
  <c r="AH22" i="3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1" i="2"/>
  <c r="AI20" i="10"/>
  <c r="A20" i="20"/>
  <c r="AH21" i="7"/>
  <c r="AJ21" i="7" s="1"/>
  <c r="A8" i="20"/>
  <c r="AI8" i="10"/>
  <c r="A9" i="20"/>
  <c r="AI9" i="10"/>
  <c r="AJ13" i="2"/>
  <c r="AK19" i="10"/>
  <c r="AK27" i="10"/>
  <c r="A12" i="20"/>
  <c r="AI12" i="10"/>
  <c r="AH20" i="18"/>
  <c r="AJ20" i="18" s="1"/>
  <c r="AK20" i="10"/>
  <c r="AH8" i="12"/>
  <c r="AJ8" i="12" s="1"/>
  <c r="AJ22" i="3" l="1"/>
  <c r="AH22" i="4"/>
  <c r="AJ22" i="4" s="1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H15" i="3"/>
  <c r="AH24" i="7"/>
  <c r="AJ24" i="7" s="1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H23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23" i="3"/>
  <c r="AH23" i="4"/>
  <c r="AJ23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K25" i="7"/>
  <c r="A8" i="18"/>
  <c r="AI8" i="7"/>
  <c r="AK27" i="7"/>
  <c r="AK17" i="7"/>
  <c r="AH25" i="14"/>
  <c r="AJ25" i="14" s="1"/>
  <c r="AH12" i="5"/>
  <c r="AJ12" i="5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23" i="18"/>
  <c r="AI23" i="7"/>
  <c r="A9" i="18"/>
  <c r="AI9" i="7"/>
  <c r="A11" i="18"/>
  <c r="AI11" i="7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H14" i="2" s="1"/>
  <c r="AK13" i="12"/>
  <c r="AH26" i="11"/>
  <c r="AJ26" i="11" s="1"/>
  <c r="AK26" i="12"/>
  <c r="AK21" i="12"/>
  <c r="AI13" i="12"/>
  <c r="A13" i="13"/>
  <c r="AH21" i="6"/>
  <c r="AJ21" i="6" s="1"/>
  <c r="AH21" i="2" s="1"/>
  <c r="AH25" i="6"/>
  <c r="AJ25" i="6" s="1"/>
  <c r="AH25" i="2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J21" i="2"/>
  <c r="AI21" i="11"/>
  <c r="A21" i="12"/>
  <c r="AJ14" i="2"/>
  <c r="AI14" i="11"/>
  <c r="A14" i="12"/>
  <c r="A24" i="12"/>
  <c r="AI24" i="11"/>
  <c r="AH24" i="6"/>
  <c r="AJ24" i="6" s="1"/>
  <c r="AH24" i="2" s="1"/>
  <c r="AK24" i="11"/>
  <c r="AI26" i="11"/>
  <c r="A26" i="12"/>
  <c r="AK8" i="11"/>
  <c r="AH18" i="6"/>
  <c r="AJ18" i="6" s="1"/>
  <c r="AH18" i="2" s="1"/>
  <c r="AK18" i="11"/>
  <c r="AK13" i="11"/>
  <c r="AK25" i="11"/>
  <c r="AH26" i="6"/>
  <c r="AJ26" i="6" s="1"/>
  <c r="AH26" i="2" s="1"/>
  <c r="AK26" i="11"/>
  <c r="AK12" i="11"/>
  <c r="AI19" i="11"/>
  <c r="A19" i="12"/>
  <c r="A20" i="12"/>
  <c r="AI20" i="11"/>
  <c r="AJ25" i="2"/>
  <c r="AK23" i="11"/>
  <c r="A11" i="12"/>
  <c r="AI11" i="11"/>
  <c r="AH20" i="6"/>
  <c r="AJ20" i="6" s="1"/>
  <c r="AH20" i="2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J26" i="2"/>
  <c r="AK26" i="6"/>
  <c r="AK17" i="6"/>
  <c r="AI25" i="6"/>
  <c r="A25" i="11"/>
  <c r="AH21" i="3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J24" i="2"/>
  <c r="AK24" i="6"/>
  <c r="AK14" i="6"/>
  <c r="AH8" i="16"/>
  <c r="AJ8" i="16" s="1"/>
  <c r="AJ21" i="3" l="1"/>
  <c r="AH21" i="4"/>
  <c r="AJ21" i="4" s="1"/>
  <c r="AJ14" i="3"/>
  <c r="AH14" i="4"/>
  <c r="AJ14" i="4" s="1"/>
  <c r="AJ25" i="3"/>
  <c r="AH25" i="4"/>
  <c r="AJ25" i="4" s="1"/>
  <c r="A21" i="6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6" i="3"/>
  <c r="AK26" i="2"/>
  <c r="AI22" i="2"/>
  <c r="A22" i="6"/>
  <c r="AH20" i="3"/>
  <c r="AK20" i="2"/>
  <c r="AK13" i="2"/>
  <c r="AK16" i="2"/>
  <c r="AI8" i="2"/>
  <c r="A8" i="6"/>
  <c r="AK25" i="2"/>
  <c r="A14" i="6"/>
  <c r="AI14" i="2"/>
  <c r="AK17" i="2"/>
  <c r="A13" i="6"/>
  <c r="AI13" i="2"/>
  <c r="A24" i="6"/>
  <c r="AI24" i="2"/>
  <c r="AK27" i="2"/>
  <c r="AK9" i="2"/>
  <c r="AK14" i="2"/>
  <c r="A20" i="6"/>
  <c r="AI20" i="2"/>
  <c r="AH24" i="3"/>
  <c r="AK24" i="2"/>
  <c r="AI27" i="2"/>
  <c r="A27" i="6"/>
  <c r="AK11" i="2"/>
  <c r="AI12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I24" i="3"/>
  <c r="AH25" i="5"/>
  <c r="AJ25" i="5" s="1"/>
  <c r="A16" i="2"/>
  <c r="AI16" i="3"/>
  <c r="A9" i="2"/>
  <c r="AI9" i="3"/>
  <c r="AI25" i="3"/>
  <c r="A25" i="2"/>
  <c r="A12" i="2"/>
  <c r="AI12" i="3"/>
  <c r="AI27" i="3"/>
  <c r="A27" i="2"/>
  <c r="A10" i="2"/>
  <c r="AI10" i="3"/>
  <c r="A21" i="2"/>
  <c r="AI21" i="3"/>
  <c r="A15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<sst xmlns="http://schemas.openxmlformats.org/spreadsheetml/2006/main" count="2137" uniqueCount="90">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</sst>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</cellXfs>
  <cellStyles count="1">
    <cellStyle name="Standard" xfId="0" builtinId="0"/>
  </cellStyles>
  <dxfs count="141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B20" sqref="B2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3" bestFit="1" customWidth="1"/>
    <col min="6" max="7" width="3.44140625" style="1" customWidth="1"/>
    <col min="8" max="8" width="4.44140625" style="1" bestFit="1" customWidth="1"/>
    <col min="9" max="9" width="3.44140625" style="13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10937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0.77734375" style="3" customWidth="1"/>
    <col min="39" max="40" width="10.77734375" style="1" hidden="1" customWidth="1"/>
    <col min="41" max="43" width="10.77734375" style="1" customWidth="1"/>
    <col min="44" max="16384" width="11.44140625" style="1"/>
  </cols>
  <sheetData>
    <row r="1" spans="1:42" ht="11.4">
      <c r="E1" s="61"/>
      <c r="AD1" s="68"/>
      <c r="AE1" s="69"/>
      <c r="AF1" s="69"/>
      <c r="AK1" s="32"/>
    </row>
    <row r="2" spans="1:42" ht="11.4">
      <c r="B2" s="16"/>
      <c r="E2" s="61"/>
      <c r="AD2" s="68"/>
      <c r="AE2" s="70"/>
      <c r="AF2" s="70"/>
    </row>
    <row r="3" spans="1:42" ht="11.4">
      <c r="B3" s="16"/>
      <c r="E3" s="61"/>
      <c r="AD3" s="68"/>
      <c r="AE3" s="69"/>
      <c r="AF3" s="69"/>
    </row>
    <row r="4" spans="1:42" ht="16.2" thickBot="1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5" customHeight="1" thickBot="1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5" customHeight="1" thickBot="1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" customHeight="1" thickBot="1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" customHeight="1" thickBot="1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" customHeight="1" thickBot="1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" customHeight="1" thickBot="1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" customHeight="1" thickBot="1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" customHeight="1" thickBot="1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" customHeight="1" thickBot="1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" customHeight="1" thickBot="1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" customHeight="1" thickBot="1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" customHeight="1" thickBot="1">
      <c r="A20" s="29">
        <f t="shared" si="12"/>
        <v>12</v>
      </c>
      <c r="B20" s="21"/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" customHeight="1" thickBot="1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" customHeight="1" thickBot="1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" customHeight="1" thickBot="1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" customHeight="1" thickBot="1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" customHeight="1" thickBot="1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" customHeight="1" thickBot="1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" customHeight="1" thickBot="1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40" priority="14">
      <formula>($AG8&gt;40)</formula>
    </cfRule>
  </conditionalFormatting>
  <conditionalFormatting sqref="AL6:AL10">
    <cfRule type="top10" dxfId="139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8" priority="2" rank="3"/>
  </conditionalFormatting>
  <conditionalFormatting sqref="U4 C6 X4 L6 C4 I4 F6 O6 AA4 R6 R4 U6 F4 I6 O4 AA6 L4 X6">
    <cfRule type="cellIs" dxfId="13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tabSelected="1" topLeftCell="A5" workbookViewId="0">
      <selection activeCell="AL19" sqref="AL1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v>1</v>
      </c>
      <c r="B8" s="21" t="s">
        <v>76</v>
      </c>
      <c r="C8" s="17" t="s">
        <v>78</v>
      </c>
      <c r="D8" s="18" t="s">
        <v>2</v>
      </c>
      <c r="E8" s="19">
        <v>8</v>
      </c>
      <c r="F8" s="17" t="s">
        <v>78</v>
      </c>
      <c r="G8" s="18" t="s">
        <v>78</v>
      </c>
      <c r="H8" s="19" t="s">
        <v>14</v>
      </c>
      <c r="I8" s="17" t="s">
        <v>78</v>
      </c>
      <c r="J8" s="18" t="s">
        <v>13</v>
      </c>
      <c r="K8" s="19" t="s">
        <v>2</v>
      </c>
      <c r="L8" s="17" t="s">
        <v>13</v>
      </c>
      <c r="M8" s="18" t="s">
        <v>77</v>
      </c>
      <c r="N8" s="66" t="s">
        <v>13</v>
      </c>
      <c r="O8" s="17" t="s">
        <v>78</v>
      </c>
      <c r="P8" s="18" t="s">
        <v>13</v>
      </c>
      <c r="Q8" s="19">
        <v>0</v>
      </c>
      <c r="R8" s="17" t="s">
        <v>77</v>
      </c>
      <c r="S8" s="18" t="s">
        <v>13</v>
      </c>
      <c r="T8" s="19">
        <v>0</v>
      </c>
      <c r="U8" s="17" t="s">
        <v>13</v>
      </c>
      <c r="V8" s="18" t="s">
        <v>77</v>
      </c>
      <c r="W8" s="66">
        <v>0</v>
      </c>
      <c r="X8" s="17" t="s">
        <v>78</v>
      </c>
      <c r="Y8" s="18" t="s">
        <v>77</v>
      </c>
      <c r="Z8" s="19" t="s">
        <v>13</v>
      </c>
      <c r="AA8" s="17" t="s">
        <v>78</v>
      </c>
      <c r="AB8" s="18" t="s">
        <v>13</v>
      </c>
      <c r="AC8" s="19" t="s">
        <v>14</v>
      </c>
      <c r="AD8" s="20"/>
      <c r="AE8" s="18"/>
      <c r="AF8" s="19"/>
      <c r="AG8" s="21">
        <v>25</v>
      </c>
      <c r="AH8" s="22">
        <v>7</v>
      </c>
      <c r="AI8" s="23">
        <v>4</v>
      </c>
      <c r="AJ8" s="24">
        <v>32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v>2</v>
      </c>
      <c r="B9" s="21" t="s">
        <v>82</v>
      </c>
      <c r="C9" s="17" t="s">
        <v>78</v>
      </c>
      <c r="D9" s="18" t="s">
        <v>14</v>
      </c>
      <c r="E9" s="19">
        <v>8</v>
      </c>
      <c r="F9" s="17" t="s">
        <v>13</v>
      </c>
      <c r="G9" s="18" t="s">
        <v>2</v>
      </c>
      <c r="H9" s="19">
        <v>0</v>
      </c>
      <c r="I9" s="17" t="s">
        <v>13</v>
      </c>
      <c r="J9" s="18" t="s">
        <v>13</v>
      </c>
      <c r="K9" s="19">
        <v>0</v>
      </c>
      <c r="L9" s="17" t="s">
        <v>13</v>
      </c>
      <c r="M9" s="18" t="s">
        <v>77</v>
      </c>
      <c r="N9" s="66" t="s">
        <v>13</v>
      </c>
      <c r="O9" s="17" t="s">
        <v>78</v>
      </c>
      <c r="P9" s="18" t="s">
        <v>13</v>
      </c>
      <c r="Q9" s="19">
        <v>0</v>
      </c>
      <c r="R9" s="17" t="s">
        <v>77</v>
      </c>
      <c r="S9" s="18" t="s">
        <v>13</v>
      </c>
      <c r="T9" s="19">
        <v>0</v>
      </c>
      <c r="U9" s="17" t="s">
        <v>13</v>
      </c>
      <c r="V9" s="18" t="s">
        <v>13</v>
      </c>
      <c r="W9" s="66">
        <v>0</v>
      </c>
      <c r="X9" s="17" t="s">
        <v>13</v>
      </c>
      <c r="Y9" s="18" t="s">
        <v>78</v>
      </c>
      <c r="Z9" s="19" t="s">
        <v>13</v>
      </c>
      <c r="AA9" s="17" t="s">
        <v>2</v>
      </c>
      <c r="AB9" s="18" t="s">
        <v>13</v>
      </c>
      <c r="AC9" s="19">
        <v>0</v>
      </c>
      <c r="AD9" s="28"/>
      <c r="AE9" s="26"/>
      <c r="AF9" s="19"/>
      <c r="AG9" s="21">
        <v>12</v>
      </c>
      <c r="AH9" s="22">
        <v>15</v>
      </c>
      <c r="AI9" s="23">
        <v>1</v>
      </c>
      <c r="AJ9" s="24">
        <v>27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v>3</v>
      </c>
      <c r="B10" s="21" t="s">
        <v>80</v>
      </c>
      <c r="C10" s="17" t="s">
        <v>78</v>
      </c>
      <c r="D10" s="18" t="s">
        <v>13</v>
      </c>
      <c r="E10" s="19">
        <v>8</v>
      </c>
      <c r="F10" s="17" t="s">
        <v>13</v>
      </c>
      <c r="G10" s="18" t="s">
        <v>78</v>
      </c>
      <c r="H10" s="19">
        <v>0</v>
      </c>
      <c r="I10" s="17" t="s">
        <v>13</v>
      </c>
      <c r="J10" s="18" t="s">
        <v>78</v>
      </c>
      <c r="K10" s="19">
        <v>0</v>
      </c>
      <c r="L10" s="17" t="s">
        <v>13</v>
      </c>
      <c r="M10" s="18" t="s">
        <v>77</v>
      </c>
      <c r="N10" s="66" t="s">
        <v>13</v>
      </c>
      <c r="O10" s="17" t="s">
        <v>78</v>
      </c>
      <c r="P10" s="18" t="s">
        <v>13</v>
      </c>
      <c r="Q10" s="19">
        <v>0</v>
      </c>
      <c r="R10" s="17" t="s">
        <v>78</v>
      </c>
      <c r="S10" s="18" t="s">
        <v>13</v>
      </c>
      <c r="T10" s="19">
        <v>0</v>
      </c>
      <c r="U10" s="17" t="s">
        <v>13</v>
      </c>
      <c r="V10" s="18" t="s">
        <v>77</v>
      </c>
      <c r="W10" s="66">
        <v>0</v>
      </c>
      <c r="X10" s="17" t="s">
        <v>13</v>
      </c>
      <c r="Y10" s="18" t="s">
        <v>78</v>
      </c>
      <c r="Z10" s="19" t="s">
        <v>13</v>
      </c>
      <c r="AA10" s="17" t="s">
        <v>78</v>
      </c>
      <c r="AB10" s="18" t="s">
        <v>13</v>
      </c>
      <c r="AC10" s="19" t="s">
        <v>14</v>
      </c>
      <c r="AD10" s="28"/>
      <c r="AE10" s="26"/>
      <c r="AF10" s="19"/>
      <c r="AG10" s="21">
        <v>17</v>
      </c>
      <c r="AH10" s="22">
        <v>7</v>
      </c>
      <c r="AI10" s="23">
        <v>4</v>
      </c>
      <c r="AJ10" s="24">
        <v>24</v>
      </c>
      <c r="AK10" s="25">
        <v>3</v>
      </c>
      <c r="AL10" s="76"/>
      <c r="AM10" s="77"/>
      <c r="AN10" s="77"/>
      <c r="AO10" s="78"/>
    </row>
    <row r="11" spans="1:42" ht="24.9" customHeight="1" thickBot="1">
      <c r="A11" s="29">
        <v>4</v>
      </c>
      <c r="B11" s="21" t="s">
        <v>88</v>
      </c>
      <c r="C11" s="17" t="s">
        <v>78</v>
      </c>
      <c r="D11" s="18" t="s">
        <v>13</v>
      </c>
      <c r="E11" s="19">
        <v>8</v>
      </c>
      <c r="F11" s="17" t="s">
        <v>13</v>
      </c>
      <c r="G11" s="18" t="s">
        <v>78</v>
      </c>
      <c r="H11" s="19">
        <v>0</v>
      </c>
      <c r="I11" s="17"/>
      <c r="J11" s="18"/>
      <c r="K11" s="19"/>
      <c r="L11" s="17"/>
      <c r="M11" s="18"/>
      <c r="N11" s="66"/>
      <c r="O11" s="17"/>
      <c r="P11" s="18"/>
      <c r="Q11" s="19"/>
      <c r="R11" s="17" t="s">
        <v>77</v>
      </c>
      <c r="S11" s="18" t="s">
        <v>78</v>
      </c>
      <c r="T11" s="19">
        <v>0</v>
      </c>
      <c r="U11" s="17"/>
      <c r="V11" s="18"/>
      <c r="W11" s="66"/>
      <c r="X11" s="17"/>
      <c r="Y11" s="18"/>
      <c r="Z11" s="19"/>
      <c r="AA11" s="17"/>
      <c r="AB11" s="18"/>
      <c r="AC11" s="19"/>
      <c r="AD11" s="27"/>
      <c r="AE11" s="26"/>
      <c r="AF11" s="19"/>
      <c r="AG11" s="21">
        <v>8</v>
      </c>
      <c r="AH11" s="22">
        <v>10</v>
      </c>
      <c r="AI11" s="23">
        <v>2</v>
      </c>
      <c r="AJ11" s="24">
        <v>18</v>
      </c>
      <c r="AK11" s="25">
        <v>4</v>
      </c>
      <c r="AL11" s="1"/>
      <c r="AP11" s="67"/>
    </row>
    <row r="12" spans="1:42" ht="24.9" customHeight="1" thickBot="1">
      <c r="A12" s="29">
        <v>4</v>
      </c>
      <c r="B12" s="21" t="s">
        <v>83</v>
      </c>
      <c r="C12" s="17" t="s">
        <v>77</v>
      </c>
      <c r="D12" s="18" t="s">
        <v>78</v>
      </c>
      <c r="E12" s="19">
        <v>8</v>
      </c>
      <c r="F12" s="17" t="s">
        <v>13</v>
      </c>
      <c r="G12" s="18" t="s">
        <v>77</v>
      </c>
      <c r="H12" s="19">
        <v>0</v>
      </c>
      <c r="I12" s="17" t="s">
        <v>77</v>
      </c>
      <c r="J12" s="18" t="s">
        <v>13</v>
      </c>
      <c r="K12" s="19" t="s">
        <v>13</v>
      </c>
      <c r="L12" s="17" t="s">
        <v>78</v>
      </c>
      <c r="M12" s="18" t="s">
        <v>78</v>
      </c>
      <c r="N12" s="66">
        <v>0</v>
      </c>
      <c r="O12" s="17" t="s">
        <v>77</v>
      </c>
      <c r="P12" s="18" t="s">
        <v>78</v>
      </c>
      <c r="Q12" s="19">
        <v>0</v>
      </c>
      <c r="R12" s="17" t="s">
        <v>2</v>
      </c>
      <c r="S12" s="18" t="s">
        <v>13</v>
      </c>
      <c r="T12" s="19">
        <v>0</v>
      </c>
      <c r="U12" s="17" t="s">
        <v>13</v>
      </c>
      <c r="V12" s="18" t="s">
        <v>77</v>
      </c>
      <c r="W12" s="66">
        <v>0</v>
      </c>
      <c r="X12" s="17" t="s">
        <v>77</v>
      </c>
      <c r="Y12" s="18" t="s">
        <v>77</v>
      </c>
      <c r="Z12" s="19">
        <v>0</v>
      </c>
      <c r="AA12" s="17" t="s">
        <v>78</v>
      </c>
      <c r="AB12" s="18" t="s">
        <v>77</v>
      </c>
      <c r="AC12" s="19">
        <v>0</v>
      </c>
      <c r="AD12" s="28"/>
      <c r="AE12" s="26"/>
      <c r="AF12" s="19"/>
      <c r="AG12" s="21">
        <v>10</v>
      </c>
      <c r="AH12" s="22">
        <v>8</v>
      </c>
      <c r="AI12" s="23">
        <v>3</v>
      </c>
      <c r="AJ12" s="24">
        <v>18</v>
      </c>
      <c r="AK12" s="25">
        <v>4</v>
      </c>
      <c r="AL12" s="1"/>
    </row>
    <row r="13" spans="1:42" ht="24.9" customHeight="1" thickBot="1">
      <c r="A13" s="29">
        <v>6</v>
      </c>
      <c r="B13" s="21" t="s">
        <v>87</v>
      </c>
      <c r="C13" s="17" t="s">
        <v>78</v>
      </c>
      <c r="D13" s="18" t="s">
        <v>13</v>
      </c>
      <c r="E13" s="19">
        <v>8</v>
      </c>
      <c r="F13" s="17" t="s">
        <v>13</v>
      </c>
      <c r="G13" s="18" t="s">
        <v>78</v>
      </c>
      <c r="H13" s="19">
        <v>0</v>
      </c>
      <c r="I13" s="17" t="s">
        <v>13</v>
      </c>
      <c r="J13" s="18" t="s">
        <v>78</v>
      </c>
      <c r="K13" s="19">
        <v>0</v>
      </c>
      <c r="L13" s="17" t="s">
        <v>13</v>
      </c>
      <c r="M13" s="18" t="s">
        <v>78</v>
      </c>
      <c r="N13" s="66" t="s">
        <v>13</v>
      </c>
      <c r="O13" s="17" t="s">
        <v>78</v>
      </c>
      <c r="P13" s="18" t="s">
        <v>78</v>
      </c>
      <c r="Q13" s="19" t="s">
        <v>2</v>
      </c>
      <c r="R13" s="17" t="s">
        <v>13</v>
      </c>
      <c r="S13" s="18" t="s">
        <v>78</v>
      </c>
      <c r="T13" s="19">
        <v>0</v>
      </c>
      <c r="U13" s="17" t="s">
        <v>13</v>
      </c>
      <c r="V13" s="18" t="s">
        <v>78</v>
      </c>
      <c r="W13" s="66">
        <v>0</v>
      </c>
      <c r="X13" s="17" t="s">
        <v>13</v>
      </c>
      <c r="Y13" s="18" t="s">
        <v>78</v>
      </c>
      <c r="Z13" s="19" t="s">
        <v>13</v>
      </c>
      <c r="AA13" s="17" t="s">
        <v>13</v>
      </c>
      <c r="AB13" s="18" t="s">
        <v>78</v>
      </c>
      <c r="AC13" s="19">
        <v>0</v>
      </c>
      <c r="AD13" s="28"/>
      <c r="AE13" s="26"/>
      <c r="AF13" s="19"/>
      <c r="AG13" s="21">
        <v>15</v>
      </c>
      <c r="AH13" s="22">
        <v>2</v>
      </c>
      <c r="AI13" s="23">
        <v>7</v>
      </c>
      <c r="AJ13" s="24">
        <v>17</v>
      </c>
      <c r="AK13" s="25">
        <v>6</v>
      </c>
      <c r="AL13" s="1"/>
    </row>
    <row r="14" spans="1:42" ht="24.9" customHeight="1" thickBot="1">
      <c r="A14" s="29">
        <v>6</v>
      </c>
      <c r="B14" s="21" t="s">
        <v>86</v>
      </c>
      <c r="C14" s="17" t="s">
        <v>78</v>
      </c>
      <c r="D14" s="18" t="s">
        <v>13</v>
      </c>
      <c r="E14" s="19">
        <v>8</v>
      </c>
      <c r="F14" s="17" t="s">
        <v>13</v>
      </c>
      <c r="G14" s="18" t="s">
        <v>2</v>
      </c>
      <c r="H14" s="19">
        <v>0</v>
      </c>
      <c r="I14" s="17" t="s">
        <v>78</v>
      </c>
      <c r="J14" s="18" t="s">
        <v>78</v>
      </c>
      <c r="K14" s="19">
        <v>0</v>
      </c>
      <c r="L14" s="17" t="s">
        <v>2</v>
      </c>
      <c r="M14" s="18" t="s">
        <v>78</v>
      </c>
      <c r="N14" s="66" t="s">
        <v>13</v>
      </c>
      <c r="O14" s="17" t="s">
        <v>78</v>
      </c>
      <c r="P14" s="18" t="s">
        <v>78</v>
      </c>
      <c r="Q14" s="19" t="s">
        <v>2</v>
      </c>
      <c r="R14" s="17" t="s">
        <v>78</v>
      </c>
      <c r="S14" s="18" t="s">
        <v>13</v>
      </c>
      <c r="T14" s="19">
        <v>0</v>
      </c>
      <c r="U14" s="17" t="s">
        <v>13</v>
      </c>
      <c r="V14" s="18" t="s">
        <v>77</v>
      </c>
      <c r="W14" s="66">
        <v>0</v>
      </c>
      <c r="X14" s="17" t="s">
        <v>13</v>
      </c>
      <c r="Y14" s="18" t="s">
        <v>78</v>
      </c>
      <c r="Z14" s="19" t="s">
        <v>13</v>
      </c>
      <c r="AA14" s="17" t="s">
        <v>13</v>
      </c>
      <c r="AB14" s="18" t="s">
        <v>13</v>
      </c>
      <c r="AC14" s="19">
        <v>0</v>
      </c>
      <c r="AD14" s="28"/>
      <c r="AE14" s="26"/>
      <c r="AF14" s="19"/>
      <c r="AG14" s="21">
        <v>15</v>
      </c>
      <c r="AH14" s="22">
        <v>2</v>
      </c>
      <c r="AI14" s="23">
        <v>7</v>
      </c>
      <c r="AJ14" s="24">
        <v>17</v>
      </c>
      <c r="AK14" s="25">
        <v>6</v>
      </c>
      <c r="AL14" s="1"/>
    </row>
    <row r="15" spans="1:42" ht="24.9" customHeight="1" thickBot="1">
      <c r="A15" s="29">
        <v>8</v>
      </c>
      <c r="B15" s="21" t="s">
        <v>79</v>
      </c>
      <c r="C15" s="17" t="s">
        <v>77</v>
      </c>
      <c r="D15" s="18" t="s">
        <v>13</v>
      </c>
      <c r="E15" s="19">
        <v>8</v>
      </c>
      <c r="F15" s="17" t="s">
        <v>13</v>
      </c>
      <c r="G15" s="18" t="s">
        <v>78</v>
      </c>
      <c r="H15" s="19">
        <v>0</v>
      </c>
      <c r="I15" s="17" t="s">
        <v>78</v>
      </c>
      <c r="J15" s="18" t="s">
        <v>77</v>
      </c>
      <c r="K15" s="19">
        <v>0</v>
      </c>
      <c r="L15" s="17" t="s">
        <v>13</v>
      </c>
      <c r="M15" s="18" t="s">
        <v>77</v>
      </c>
      <c r="N15" s="66" t="s">
        <v>13</v>
      </c>
      <c r="O15" s="17" t="s">
        <v>13</v>
      </c>
      <c r="P15" s="18" t="s">
        <v>78</v>
      </c>
      <c r="Q15" s="19">
        <v>0</v>
      </c>
      <c r="R15" s="17" t="s">
        <v>77</v>
      </c>
      <c r="S15" s="18" t="s">
        <v>13</v>
      </c>
      <c r="T15" s="19">
        <v>0</v>
      </c>
      <c r="U15" s="17" t="s">
        <v>13</v>
      </c>
      <c r="V15" s="18" t="s">
        <v>77</v>
      </c>
      <c r="W15" s="66">
        <v>0</v>
      </c>
      <c r="X15" s="17" t="s">
        <v>13</v>
      </c>
      <c r="Y15" s="18" t="s">
        <v>77</v>
      </c>
      <c r="Z15" s="19" t="s">
        <v>13</v>
      </c>
      <c r="AA15" s="17" t="s">
        <v>78</v>
      </c>
      <c r="AB15" s="18" t="s">
        <v>78</v>
      </c>
      <c r="AC15" s="19">
        <v>0</v>
      </c>
      <c r="AD15" s="28"/>
      <c r="AE15" s="26"/>
      <c r="AF15" s="19"/>
      <c r="AG15" s="21">
        <v>12</v>
      </c>
      <c r="AH15" s="22">
        <v>4</v>
      </c>
      <c r="AI15" s="23">
        <v>6</v>
      </c>
      <c r="AJ15" s="24">
        <v>16</v>
      </c>
      <c r="AK15" s="25">
        <v>8</v>
      </c>
      <c r="AL15" s="1"/>
    </row>
    <row r="16" spans="1:42" ht="24.9" customHeight="1" thickBot="1">
      <c r="A16" s="29">
        <v>9</v>
      </c>
      <c r="B16" s="21" t="s">
        <v>84</v>
      </c>
      <c r="C16" s="17" t="s">
        <v>78</v>
      </c>
      <c r="D16" s="18" t="s">
        <v>13</v>
      </c>
      <c r="E16" s="19">
        <v>8</v>
      </c>
      <c r="F16" s="17" t="s">
        <v>2</v>
      </c>
      <c r="G16" s="18" t="s">
        <v>78</v>
      </c>
      <c r="H16" s="19">
        <v>0</v>
      </c>
      <c r="I16" s="17" t="s">
        <v>13</v>
      </c>
      <c r="J16" s="18" t="s">
        <v>78</v>
      </c>
      <c r="K16" s="19">
        <v>0</v>
      </c>
      <c r="L16" s="17" t="s">
        <v>13</v>
      </c>
      <c r="M16" s="18" t="s">
        <v>78</v>
      </c>
      <c r="N16" s="66" t="s">
        <v>13</v>
      </c>
      <c r="O16" s="17" t="s">
        <v>78</v>
      </c>
      <c r="P16" s="18" t="s">
        <v>13</v>
      </c>
      <c r="Q16" s="19">
        <v>0</v>
      </c>
      <c r="R16" s="17" t="s">
        <v>77</v>
      </c>
      <c r="S16" s="18" t="s">
        <v>13</v>
      </c>
      <c r="T16" s="19">
        <v>0</v>
      </c>
      <c r="U16" s="17" t="s">
        <v>2</v>
      </c>
      <c r="V16" s="18" t="s">
        <v>78</v>
      </c>
      <c r="W16" s="66">
        <v>0</v>
      </c>
      <c r="X16" s="17" t="s">
        <v>13</v>
      </c>
      <c r="Y16" s="18" t="s">
        <v>78</v>
      </c>
      <c r="Z16" s="19" t="s">
        <v>13</v>
      </c>
      <c r="AA16" s="17" t="s">
        <v>78</v>
      </c>
      <c r="AB16" s="18" t="s">
        <v>78</v>
      </c>
      <c r="AC16" s="19">
        <v>0</v>
      </c>
      <c r="AD16" s="28"/>
      <c r="AE16" s="26"/>
      <c r="AF16" s="19"/>
      <c r="AG16" s="21">
        <v>12</v>
      </c>
      <c r="AH16" s="22">
        <v>2</v>
      </c>
      <c r="AI16" s="23">
        <v>7</v>
      </c>
      <c r="AJ16" s="24">
        <v>14</v>
      </c>
      <c r="AK16" s="25">
        <v>9</v>
      </c>
      <c r="AL16" s="1"/>
    </row>
    <row r="17" spans="1:38" ht="24.9" customHeight="1" thickBot="1">
      <c r="A17" s="29">
        <v>9</v>
      </c>
      <c r="B17" s="21" t="s">
        <v>89</v>
      </c>
      <c r="C17" s="17" t="s">
        <v>78</v>
      </c>
      <c r="D17" s="18" t="s">
        <v>13</v>
      </c>
      <c r="E17" s="19">
        <v>8</v>
      </c>
      <c r="F17" s="17" t="s">
        <v>13</v>
      </c>
      <c r="G17" s="18" t="s">
        <v>77</v>
      </c>
      <c r="H17" s="19">
        <v>0</v>
      </c>
      <c r="I17" s="17" t="s">
        <v>78</v>
      </c>
      <c r="J17" s="18" t="s">
        <v>78</v>
      </c>
      <c r="K17" s="19">
        <v>0</v>
      </c>
      <c r="L17" s="17" t="s">
        <v>13</v>
      </c>
      <c r="M17" s="18" t="s">
        <v>77</v>
      </c>
      <c r="N17" s="66" t="s">
        <v>13</v>
      </c>
      <c r="O17" s="17" t="s">
        <v>13</v>
      </c>
      <c r="P17" s="18" t="s">
        <v>78</v>
      </c>
      <c r="Q17" s="19">
        <v>0</v>
      </c>
      <c r="R17" s="17" t="s">
        <v>78</v>
      </c>
      <c r="S17" s="18" t="s">
        <v>2</v>
      </c>
      <c r="T17" s="19">
        <v>0</v>
      </c>
      <c r="U17" s="17" t="s">
        <v>2</v>
      </c>
      <c r="V17" s="18" t="s">
        <v>78</v>
      </c>
      <c r="W17" s="66">
        <v>0</v>
      </c>
      <c r="X17" s="17" t="s">
        <v>13</v>
      </c>
      <c r="Y17" s="18" t="s">
        <v>77</v>
      </c>
      <c r="Z17" s="19" t="s">
        <v>13</v>
      </c>
      <c r="AA17" s="17" t="s">
        <v>77</v>
      </c>
      <c r="AB17" s="18" t="s">
        <v>13</v>
      </c>
      <c r="AC17" s="19" t="s">
        <v>13</v>
      </c>
      <c r="AD17" s="28"/>
      <c r="AE17" s="26"/>
      <c r="AF17" s="19"/>
      <c r="AG17" s="21">
        <v>14</v>
      </c>
      <c r="AH17" s="22">
        <v>0</v>
      </c>
      <c r="AI17" s="23">
        <v>12</v>
      </c>
      <c r="AJ17" s="24">
        <v>14</v>
      </c>
      <c r="AK17" s="25">
        <v>9</v>
      </c>
      <c r="AL17" s="1"/>
    </row>
    <row r="18" spans="1:38" ht="24.9" customHeight="1" thickBot="1">
      <c r="A18" s="29">
        <v>11</v>
      </c>
      <c r="B18" s="21" t="s">
        <v>85</v>
      </c>
      <c r="C18" s="17" t="s">
        <v>13</v>
      </c>
      <c r="D18" s="18" t="s">
        <v>13</v>
      </c>
      <c r="E18" s="19">
        <v>0</v>
      </c>
      <c r="F18" s="17" t="s">
        <v>13</v>
      </c>
      <c r="G18" s="18" t="s">
        <v>78</v>
      </c>
      <c r="H18" s="19">
        <v>0</v>
      </c>
      <c r="I18" s="17" t="s">
        <v>13</v>
      </c>
      <c r="J18" s="18" t="s">
        <v>78</v>
      </c>
      <c r="K18" s="19">
        <v>0</v>
      </c>
      <c r="L18" s="17" t="s">
        <v>13</v>
      </c>
      <c r="M18" s="18" t="s">
        <v>78</v>
      </c>
      <c r="N18" s="66" t="s">
        <v>13</v>
      </c>
      <c r="O18" s="17" t="s">
        <v>13</v>
      </c>
      <c r="P18" s="18" t="s">
        <v>13</v>
      </c>
      <c r="Q18" s="19" t="s">
        <v>14</v>
      </c>
      <c r="R18" s="17" t="s">
        <v>78</v>
      </c>
      <c r="S18" s="18" t="s">
        <v>13</v>
      </c>
      <c r="T18" s="19">
        <v>0</v>
      </c>
      <c r="U18" s="17" t="s">
        <v>13</v>
      </c>
      <c r="V18" s="18" t="s">
        <v>78</v>
      </c>
      <c r="W18" s="66">
        <v>0</v>
      </c>
      <c r="X18" s="17" t="s">
        <v>13</v>
      </c>
      <c r="Y18" s="18" t="s">
        <v>78</v>
      </c>
      <c r="Z18" s="19" t="s">
        <v>13</v>
      </c>
      <c r="AA18" s="17" t="s">
        <v>13</v>
      </c>
      <c r="AB18" s="18" t="s">
        <v>78</v>
      </c>
      <c r="AC18" s="19">
        <v>0</v>
      </c>
      <c r="AD18" s="28"/>
      <c r="AE18" s="26"/>
      <c r="AF18" s="19"/>
      <c r="AG18" s="21">
        <v>9</v>
      </c>
      <c r="AH18" s="22">
        <v>2</v>
      </c>
      <c r="AI18" s="23">
        <v>7</v>
      </c>
      <c r="AJ18" s="24">
        <v>11</v>
      </c>
      <c r="AK18" s="25">
        <v>11</v>
      </c>
      <c r="AL18" s="1"/>
    </row>
    <row r="19" spans="1:38" ht="24.9" customHeight="1" thickBot="1">
      <c r="A19" s="29">
        <v>12</v>
      </c>
      <c r="B19" s="21" t="s">
        <v>81</v>
      </c>
      <c r="C19" s="17" t="s">
        <v>78</v>
      </c>
      <c r="D19" s="18" t="s">
        <v>13</v>
      </c>
      <c r="E19" s="19">
        <v>8</v>
      </c>
      <c r="F19" s="17" t="s">
        <v>13</v>
      </c>
      <c r="G19" s="18" t="s">
        <v>78</v>
      </c>
      <c r="H19" s="19">
        <v>0</v>
      </c>
      <c r="I19" s="17" t="s">
        <v>78</v>
      </c>
      <c r="J19" s="18" t="s">
        <v>78</v>
      </c>
      <c r="K19" s="19">
        <v>0</v>
      </c>
      <c r="L19" s="17" t="s">
        <v>77</v>
      </c>
      <c r="M19" s="18" t="s">
        <v>77</v>
      </c>
      <c r="N19" s="66">
        <v>0</v>
      </c>
      <c r="O19" s="17" t="s">
        <v>77</v>
      </c>
      <c r="P19" s="18" t="s">
        <v>78</v>
      </c>
      <c r="Q19" s="19">
        <v>0</v>
      </c>
      <c r="R19" s="17" t="s">
        <v>77</v>
      </c>
      <c r="S19" s="18" t="s">
        <v>13</v>
      </c>
      <c r="T19" s="19">
        <v>0</v>
      </c>
      <c r="U19" s="17" t="s">
        <v>78</v>
      </c>
      <c r="V19" s="18" t="s">
        <v>77</v>
      </c>
      <c r="W19" s="66">
        <v>0</v>
      </c>
      <c r="X19" s="17" t="s">
        <v>13</v>
      </c>
      <c r="Y19" s="18" t="s">
        <v>13</v>
      </c>
      <c r="Z19" s="19">
        <v>0</v>
      </c>
      <c r="AA19" s="17" t="s">
        <v>77</v>
      </c>
      <c r="AB19" s="18" t="s">
        <v>77</v>
      </c>
      <c r="AC19" s="19">
        <v>0</v>
      </c>
      <c r="AD19" s="28"/>
      <c r="AE19" s="26"/>
      <c r="AF19" s="19"/>
      <c r="AG19" s="21">
        <v>8</v>
      </c>
      <c r="AH19" s="22">
        <v>2</v>
      </c>
      <c r="AI19" s="23">
        <v>7</v>
      </c>
      <c r="AJ19" s="24">
        <v>10</v>
      </c>
      <c r="AK19" s="25">
        <v>12</v>
      </c>
      <c r="AL19" s="1"/>
    </row>
    <row r="20" spans="1:38" ht="24.9" customHeight="1" thickBot="1">
      <c r="A20" s="29">
        <v>13</v>
      </c>
      <c r="B20" s="21"/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v>0</v>
      </c>
      <c r="AH20" s="22">
        <v>0</v>
      </c>
      <c r="AI20" s="23">
        <v>12</v>
      </c>
      <c r="AJ20" s="24">
        <v>0</v>
      </c>
      <c r="AK20" s="25">
        <v>13</v>
      </c>
      <c r="AL20" s="1"/>
    </row>
    <row r="21" spans="1:38" ht="24.9" customHeight="1" thickBot="1">
      <c r="A21" s="29">
        <v>13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v>0</v>
      </c>
      <c r="AH21" s="22">
        <v>0</v>
      </c>
      <c r="AI21" s="23">
        <v>12</v>
      </c>
      <c r="AJ21" s="24">
        <v>0</v>
      </c>
      <c r="AK21" s="25">
        <v>13</v>
      </c>
      <c r="AL21" s="1"/>
    </row>
    <row r="22" spans="1:38" ht="24.9" customHeight="1" thickBot="1">
      <c r="A22" s="29">
        <v>13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v>0</v>
      </c>
      <c r="AH22" s="22">
        <v>0</v>
      </c>
      <c r="AI22" s="23">
        <v>12</v>
      </c>
      <c r="AJ22" s="24">
        <v>0</v>
      </c>
      <c r="AK22" s="25">
        <v>13</v>
      </c>
      <c r="AL22" s="1"/>
    </row>
    <row r="23" spans="1:38" ht="24.9" customHeight="1" thickBot="1">
      <c r="A23" s="29">
        <v>13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v>0</v>
      </c>
      <c r="AH23" s="22">
        <v>0</v>
      </c>
      <c r="AI23" s="23">
        <v>12</v>
      </c>
      <c r="AJ23" s="24">
        <v>0</v>
      </c>
      <c r="AK23" s="25">
        <v>13</v>
      </c>
      <c r="AL23" s="1"/>
    </row>
    <row r="24" spans="1:38" ht="24.9" customHeight="1" thickBot="1">
      <c r="A24" s="29">
        <v>13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v>0</v>
      </c>
      <c r="AH24" s="22">
        <v>0</v>
      </c>
      <c r="AI24" s="23">
        <v>12</v>
      </c>
      <c r="AJ24" s="24">
        <v>0</v>
      </c>
      <c r="AK24" s="25">
        <v>13</v>
      </c>
      <c r="AL24" s="1"/>
    </row>
    <row r="25" spans="1:38" ht="24.9" customHeight="1" thickBot="1">
      <c r="A25" s="29">
        <v>13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v>0</v>
      </c>
      <c r="AH25" s="22">
        <v>0</v>
      </c>
      <c r="AI25" s="23">
        <v>12</v>
      </c>
      <c r="AJ25" s="24">
        <v>0</v>
      </c>
      <c r="AK25" s="25">
        <v>13</v>
      </c>
      <c r="AL25" s="1"/>
    </row>
    <row r="26" spans="1:38" ht="28.2" customHeight="1" thickBot="1">
      <c r="A26" s="29">
        <v>13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v>0</v>
      </c>
      <c r="AH26" s="22">
        <v>0</v>
      </c>
      <c r="AI26" s="23">
        <v>12</v>
      </c>
      <c r="AJ26" s="24">
        <v>0</v>
      </c>
      <c r="AK26" s="25">
        <v>13</v>
      </c>
      <c r="AL26" s="1"/>
    </row>
    <row r="27" spans="1:38" ht="24.9" customHeight="1" thickBot="1">
      <c r="A27" s="29">
        <v>13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v>0</v>
      </c>
      <c r="AH27" s="22">
        <v>0</v>
      </c>
      <c r="AI27" s="23">
        <v>12</v>
      </c>
      <c r="AJ27" s="24">
        <v>0</v>
      </c>
      <c r="AK27" s="25">
        <v>13</v>
      </c>
      <c r="AL27" s="1"/>
    </row>
    <row r="28" spans="1:38" ht="24.9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19">
    <sortCondition ref="A8:A19"/>
  </sortState>
  <conditionalFormatting sqref="O6 X6 AA6 C6 I6 R4 F6 F4 I4 X4 U4 AA4 C4 L6 O4 R6 L4 U6">
    <cfRule type="cellIs" dxfId="136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5" priority="1103" rank="3"/>
  </conditionalFormatting>
  <conditionalFormatting sqref="AG1:AG1048576">
    <cfRule type="top10" dxfId="134" priority="2" rank="3"/>
  </conditionalFormatting>
  <conditionalFormatting sqref="B8:B27">
    <cfRule type="expression" dxfId="13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topLeftCell="A14" workbookViewId="0">
      <selection activeCell="B8" sqref="B8:B27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F2" s="1"/>
      <c r="R2" s="13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 t="str">
        <f>'2.Spieltag '!B8</f>
        <v>Mike04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'2.Spieltag '!AJ8</f>
        <v>32</v>
      </c>
      <c r="AI8" s="23">
        <f>'2.Spieltag '!AK8</f>
        <v>1</v>
      </c>
      <c r="AJ8" s="24">
        <f t="shared" ref="AJ8" si="8">AG8+AH8</f>
        <v>77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 t="str">
        <f>'2.Spieltag '!B9</f>
        <v>Reinhold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17" si="12">E9+H9+K9+N9+Q9+T9+W9+Z9+AC9+AF9</f>
        <v>45</v>
      </c>
      <c r="AH9" s="22">
        <f>'2.Spieltag '!AJ9</f>
        <v>27</v>
      </c>
      <c r="AI9" s="23">
        <f>'2.Spieltag '!AK9</f>
        <v>2</v>
      </c>
      <c r="AJ9" s="24">
        <f t="shared" ref="AJ9:AJ26" si="13">AG9+AH9</f>
        <v>72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 t="str">
        <f>'2.Spieltag '!B10</f>
        <v>UltraGE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'2.Spieltag '!AJ10</f>
        <v>24</v>
      </c>
      <c r="AI10" s="23">
        <f>'2.Spieltag '!AK10</f>
        <v>3</v>
      </c>
      <c r="AJ10" s="24">
        <f t="shared" si="13"/>
        <v>69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 t="str">
        <f>'2.Spieltag '!B11</f>
        <v>Ricardo04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'2.Spieltag '!AJ11</f>
        <v>18</v>
      </c>
      <c r="AI11" s="23">
        <f>'2.Spieltag '!AK11</f>
        <v>4</v>
      </c>
      <c r="AJ11" s="24">
        <f t="shared" si="13"/>
        <v>63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 t="str">
        <f>'2.Spieltag '!B12</f>
        <v>schmiddi04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'2.Spieltag '!AJ12</f>
        <v>18</v>
      </c>
      <c r="AI12" s="23">
        <f>'2.Spieltag '!AK12</f>
        <v>4</v>
      </c>
      <c r="AJ12" s="24">
        <f t="shared" si="13"/>
        <v>63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 t="str">
        <f>'2.Spieltag 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'2.Spieltag '!AJ13</f>
        <v>17</v>
      </c>
      <c r="AI13" s="23">
        <f>'2.Spieltag '!AK13</f>
        <v>6</v>
      </c>
      <c r="AJ13" s="24">
        <f t="shared" si="13"/>
        <v>62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 t="str">
        <f>'2.Spieltag '!B14</f>
        <v>Master1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'2.Spieltag '!AJ14</f>
        <v>17</v>
      </c>
      <c r="AI14" s="23">
        <f>'2.Spieltag '!AK14</f>
        <v>6</v>
      </c>
      <c r="AJ14" s="24">
        <f t="shared" si="13"/>
        <v>62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 t="str">
        <f>'2.Spieltag '!B15</f>
        <v>Tanja04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'2.Spieltag '!AJ15</f>
        <v>16</v>
      </c>
      <c r="AI15" s="23">
        <f>'2.Spieltag '!AK15</f>
        <v>8</v>
      </c>
      <c r="AJ15" s="24">
        <f t="shared" si="13"/>
        <v>61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 t="str">
        <f>'2.Spieltag '!B16</f>
        <v>shiny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'2.Spieltag '!AJ16</f>
        <v>14</v>
      </c>
      <c r="AI16" s="23">
        <f>'2.Spieltag '!AK16</f>
        <v>9</v>
      </c>
      <c r="AJ16" s="24">
        <f t="shared" si="13"/>
        <v>59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 t="str">
        <f>'2.Spieltag '!B17</f>
        <v>Rainer04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'2.Spieltag '!AJ17</f>
        <v>14</v>
      </c>
      <c r="AI17" s="23">
        <f>'2.Spieltag '!AK17</f>
        <v>9</v>
      </c>
      <c r="AJ17" s="24">
        <f t="shared" si="13"/>
        <v>59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 t="str">
        <f>'2.Spieltag '!B18</f>
        <v>jupp04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>E18+K18+Q18+T18+N18+H18+W18+Z18+AC18+AF18</f>
        <v>45</v>
      </c>
      <c r="AH18" s="22">
        <f>'2.Spieltag '!AJ18</f>
        <v>11</v>
      </c>
      <c r="AI18" s="23">
        <f>'2.Spieltag '!AK18</f>
        <v>11</v>
      </c>
      <c r="AJ18" s="24">
        <f t="shared" si="13"/>
        <v>56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 t="str">
        <f>'2.Spieltag 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>E19+H19+K19+N19+Q19+T19+W19+Z19+AC19+AF19</f>
        <v>45</v>
      </c>
      <c r="AH19" s="22">
        <f>'2.Spieltag '!AJ19</f>
        <v>10</v>
      </c>
      <c r="AI19" s="23">
        <f>'2.Spieltag '!AK19</f>
        <v>12</v>
      </c>
      <c r="AJ19" s="24">
        <f t="shared" si="13"/>
        <v>55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>
        <f>'2.Spieltag '!B20</f>
        <v>0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>E20+H20+K20+N20+Q20+T20+W20+Z20+AC20+AF20</f>
        <v>45</v>
      </c>
      <c r="AH20" s="22">
        <f>'2.Spieltag '!AJ20</f>
        <v>0</v>
      </c>
      <c r="AI20" s="23">
        <f>'2.Spieltag '!AK20</f>
        <v>13</v>
      </c>
      <c r="AJ20" s="24">
        <f t="shared" si="13"/>
        <v>45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>
        <f>'2.Spieltag '!B21</f>
        <v>0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>E21+K21+Q21+T21+N21+H21+W21+Z21+AC21+AF21</f>
        <v>45</v>
      </c>
      <c r="AH21" s="22">
        <f>'2.Spieltag '!AJ21</f>
        <v>0</v>
      </c>
      <c r="AI21" s="23">
        <f>'2.Spieltag '!AK21</f>
        <v>13</v>
      </c>
      <c r="AJ21" s="24">
        <f t="shared" si="13"/>
        <v>45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>
        <f>'2.Spieltag '!B22</f>
        <v>0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>E22+K22+Q22+T22+N22+H22+W22+Z22+AC22+AF22</f>
        <v>45</v>
      </c>
      <c r="AH22" s="22">
        <f>'2.Spieltag '!AJ22</f>
        <v>0</v>
      </c>
      <c r="AI22" s="23">
        <f>'2.Spieltag '!AK22</f>
        <v>13</v>
      </c>
      <c r="AJ22" s="24">
        <f t="shared" si="13"/>
        <v>45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>
        <f>'2.Spieltag '!B23</f>
        <v>0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>E23+H23+K23+N23+Q23+T23+W23+Z23+AC23+AF23</f>
        <v>45</v>
      </c>
      <c r="AH23" s="22">
        <f>'2.Spieltag '!AJ23</f>
        <v>0</v>
      </c>
      <c r="AI23" s="23">
        <f>'2.Spieltag '!AK23</f>
        <v>13</v>
      </c>
      <c r="AJ23" s="24">
        <f t="shared" si="13"/>
        <v>45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>
        <f>'2.Spieltag '!B24</f>
        <v>0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>E24+H24+K24+N24+Q24+T24+W24+Z24+AC24+AF24</f>
        <v>45</v>
      </c>
      <c r="AH24" s="22">
        <f>'2.Spieltag '!AJ24</f>
        <v>0</v>
      </c>
      <c r="AI24" s="23">
        <f>'2.Spieltag '!AK24</f>
        <v>13</v>
      </c>
      <c r="AJ24" s="24">
        <f t="shared" si="13"/>
        <v>45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>
        <f>'2.Spieltag '!B25</f>
        <v>0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>E25+K25+Q25+T25+N25+H25+W25+Z25+AC25+AF25</f>
        <v>45</v>
      </c>
      <c r="AH25" s="22">
        <f>'2.Spieltag '!AJ25</f>
        <v>0</v>
      </c>
      <c r="AI25" s="23">
        <f>'2.Spieltag '!AK25</f>
        <v>13</v>
      </c>
      <c r="AJ25" s="24">
        <f t="shared" si="13"/>
        <v>45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>
        <f>'2.Spieltag 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E26+K26+Q26+T26+N26+H26+W26+Z26+AC26+AF26</f>
        <v>45</v>
      </c>
      <c r="AH26" s="22">
        <f>'2.Spieltag '!AJ26</f>
        <v>0</v>
      </c>
      <c r="AI26" s="23">
        <f>'2.Spieltag '!AK26</f>
        <v>13</v>
      </c>
      <c r="AJ26" s="24">
        <f t="shared" si="13"/>
        <v>45</v>
      </c>
      <c r="AK26" s="25">
        <f t="shared" si="9"/>
        <v>13</v>
      </c>
      <c r="AL26" s="1"/>
    </row>
    <row r="27" spans="1:38" ht="24.9" customHeight="1" thickBot="1">
      <c r="A27" s="29">
        <f t="shared" ref="A27" si="16">AK27</f>
        <v>13</v>
      </c>
      <c r="B27" s="21">
        <f>'2.Spieltag '!B27</f>
        <v>0</v>
      </c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>E27+K27+Q27+T27+N27+H27+W27+Z27+AC27+AF27</f>
        <v>45</v>
      </c>
      <c r="AH27" s="22">
        <f>'2.Spieltag '!AJ27</f>
        <v>0</v>
      </c>
      <c r="AI27" s="23">
        <f>'2.Spieltag '!AK27</f>
        <v>13</v>
      </c>
      <c r="AJ27" s="24">
        <f t="shared" ref="AJ27" si="17">AG27+AH27</f>
        <v>45</v>
      </c>
      <c r="AK27" s="25">
        <f t="shared" si="9"/>
        <v>13</v>
      </c>
      <c r="AL27" s="1"/>
    </row>
    <row r="28" spans="1:38" ht="24.9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L4 O4 O6 AA4 C4 R4 R6 X4 U6">
    <cfRule type="cellIs" dxfId="132" priority="11" operator="equal">
      <formula>"Schalke 04"</formula>
    </cfRule>
  </conditionalFormatting>
  <conditionalFormatting sqref="L6 AA6 I4 I6 C6 U4 X6 F6">
    <cfRule type="cellIs" dxfId="131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0" priority="1095" rank="3"/>
  </conditionalFormatting>
  <conditionalFormatting sqref="AG1:AG1048576">
    <cfRule type="top10" dxfId="129" priority="3" rank="3"/>
  </conditionalFormatting>
  <conditionalFormatting sqref="B8:B27">
    <cfRule type="expression" dxfId="128" priority="2">
      <formula>($AG8&gt;40)</formula>
    </cfRule>
  </conditionalFormatting>
  <conditionalFormatting sqref="F4">
    <cfRule type="cellIs" dxfId="12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9.886718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AC3" s="32"/>
      <c r="AD3" s="68"/>
      <c r="AE3" s="69"/>
      <c r="AF3" s="69"/>
    </row>
    <row r="4" spans="1:42" ht="16.2" thickBot="1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'3.Spieltag'!AJ8</f>
        <v>77</v>
      </c>
      <c r="AI8" s="23">
        <f>'3.Spieltag'!AK8</f>
        <v>1</v>
      </c>
      <c r="AJ8" s="24">
        <f t="shared" ref="AJ8" si="8">AG8+AH8</f>
        <v>122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6" si="12">E9+H9+K9+N9+Q9+T9+W9+Z9+AC9+AF9</f>
        <v>45</v>
      </c>
      <c r="AH9" s="22">
        <f>'3.Spieltag'!AJ9</f>
        <v>72</v>
      </c>
      <c r="AI9" s="23">
        <f>'3.Spieltag'!AK9</f>
        <v>2</v>
      </c>
      <c r="AJ9" s="24">
        <f t="shared" ref="AJ9:AJ26" si="13">AG9+AH9</f>
        <v>117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'3.Spieltag'!AJ10</f>
        <v>69</v>
      </c>
      <c r="AI10" s="23">
        <f>'3.Spieltag'!AK10</f>
        <v>3</v>
      </c>
      <c r="AJ10" s="24">
        <f t="shared" si="13"/>
        <v>114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'3.Spieltag'!AJ11</f>
        <v>63</v>
      </c>
      <c r="AI11" s="23">
        <f>'3.Spieltag'!AK11</f>
        <v>4</v>
      </c>
      <c r="AJ11" s="24">
        <f t="shared" si="13"/>
        <v>108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'3.Spieltag'!AJ12</f>
        <v>63</v>
      </c>
      <c r="AI12" s="23">
        <f>'3.Spieltag'!AK12</f>
        <v>4</v>
      </c>
      <c r="AJ12" s="24">
        <f t="shared" si="13"/>
        <v>108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'3.Spieltag'!AJ13</f>
        <v>62</v>
      </c>
      <c r="AI13" s="23">
        <f>'3.Spieltag'!AK13</f>
        <v>6</v>
      </c>
      <c r="AJ13" s="24">
        <f t="shared" si="13"/>
        <v>107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'3.Spieltag'!AJ14</f>
        <v>62</v>
      </c>
      <c r="AI14" s="23">
        <f>'3.Spieltag'!AK14</f>
        <v>6</v>
      </c>
      <c r="AJ14" s="24">
        <f t="shared" si="13"/>
        <v>107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'3.Spieltag'!AJ15</f>
        <v>61</v>
      </c>
      <c r="AI15" s="23">
        <f>'3.Spieltag'!AK15</f>
        <v>8</v>
      </c>
      <c r="AJ15" s="24">
        <f t="shared" si="13"/>
        <v>106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'3.Spieltag'!AJ16</f>
        <v>59</v>
      </c>
      <c r="AI16" s="23">
        <f>'3.Spieltag'!AK16</f>
        <v>9</v>
      </c>
      <c r="AJ16" s="24">
        <f t="shared" si="13"/>
        <v>104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'3.Spieltag'!AJ17</f>
        <v>59</v>
      </c>
      <c r="AI17" s="23">
        <f>'3.Spieltag'!AK17</f>
        <v>9</v>
      </c>
      <c r="AJ17" s="24">
        <f t="shared" si="13"/>
        <v>104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'3.Spieltag'!AJ18</f>
        <v>56</v>
      </c>
      <c r="AI18" s="23">
        <f>'3.Spieltag'!AK18</f>
        <v>11</v>
      </c>
      <c r="AJ18" s="24">
        <f t="shared" si="13"/>
        <v>101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'3.Spieltag'!AJ19</f>
        <v>55</v>
      </c>
      <c r="AI19" s="23">
        <f>'3.Spieltag'!AK19</f>
        <v>12</v>
      </c>
      <c r="AJ19" s="24">
        <f t="shared" si="13"/>
        <v>100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'3.Spieltag'!AJ20</f>
        <v>45</v>
      </c>
      <c r="AI20" s="23">
        <f>'3.Spieltag'!AK20</f>
        <v>13</v>
      </c>
      <c r="AJ20" s="24">
        <f t="shared" si="13"/>
        <v>90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'3.Spieltag'!AJ21</f>
        <v>45</v>
      </c>
      <c r="AI21" s="23">
        <f>'3.Spieltag'!AK21</f>
        <v>13</v>
      </c>
      <c r="AJ21" s="24">
        <f t="shared" si="13"/>
        <v>90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'3.Spieltag'!AJ22</f>
        <v>45</v>
      </c>
      <c r="AI22" s="23">
        <f>'3.Spieltag'!AK22</f>
        <v>13</v>
      </c>
      <c r="AJ22" s="24">
        <f t="shared" si="13"/>
        <v>90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'3.Spieltag'!AJ23</f>
        <v>45</v>
      </c>
      <c r="AI23" s="23">
        <f>'3.Spieltag'!AK23</f>
        <v>13</v>
      </c>
      <c r="AJ23" s="24">
        <f t="shared" si="13"/>
        <v>90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'3.Spieltag'!AJ24</f>
        <v>45</v>
      </c>
      <c r="AI24" s="23">
        <f>'3.Spieltag'!AK24</f>
        <v>13</v>
      </c>
      <c r="AJ24" s="24">
        <f t="shared" si="13"/>
        <v>90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'3.Spieltag'!AJ25</f>
        <v>45</v>
      </c>
      <c r="AI25" s="23">
        <f>'3.Spieltag'!AK25</f>
        <v>13</v>
      </c>
      <c r="AJ25" s="24">
        <f t="shared" si="13"/>
        <v>90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12"/>
        <v>45</v>
      </c>
      <c r="AH26" s="22">
        <f>'3.Spieltag'!AJ26</f>
        <v>45</v>
      </c>
      <c r="AI26" s="23">
        <f>'3.Spieltag'!AK26</f>
        <v>13</v>
      </c>
      <c r="AJ26" s="24">
        <f t="shared" si="13"/>
        <v>90</v>
      </c>
      <c r="AK26" s="25">
        <f t="shared" si="9"/>
        <v>13</v>
      </c>
      <c r="AL26" s="1"/>
    </row>
    <row r="27" spans="1:38" ht="24.9" customHeight="1" thickBot="1">
      <c r="A27" s="29">
        <f t="shared" ref="A27" si="16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7">E27+H27+K27+N27+Q27+T27+W27+Z27+AC27+AF27</f>
        <v>45</v>
      </c>
      <c r="AH27" s="22">
        <f>'3.Spieltag'!AJ27</f>
        <v>45</v>
      </c>
      <c r="AI27" s="23">
        <f>'3.Spieltag'!AK27</f>
        <v>13</v>
      </c>
      <c r="AJ27" s="24">
        <f t="shared" ref="AJ27" si="18">AG27+AH27</f>
        <v>90</v>
      </c>
      <c r="AK27" s="25">
        <f t="shared" si="9"/>
        <v>13</v>
      </c>
      <c r="AL27" s="1"/>
    </row>
    <row r="28" spans="1:38" ht="24.9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6" priority="1086" rank="3"/>
  </conditionalFormatting>
  <conditionalFormatting sqref="AG1:AG1048576">
    <cfRule type="top10" dxfId="125" priority="3" rank="3"/>
  </conditionalFormatting>
  <conditionalFormatting sqref="B8:B27">
    <cfRule type="expression" dxfId="124" priority="2">
      <formula>($AG8&gt;40)</formula>
    </cfRule>
  </conditionalFormatting>
  <conditionalFormatting sqref="R6 I6 AA4 F6 C6 L4 I4 C4 U6 F4 X6 U4 R4 L6 X4 O6 O4 AA6">
    <cfRule type="cellIs" dxfId="123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19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'4.Spieltag'!AJ8</f>
        <v>122</v>
      </c>
      <c r="AI8" s="23">
        <f>'4.Spieltag'!AK8</f>
        <v>1</v>
      </c>
      <c r="AJ8" s="24">
        <f t="shared" ref="AJ8" si="8">AG8+AH8</f>
        <v>167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6" si="12">E9+H9+K9+N9+Q9+T9+W9+Z9+AC9+AF9</f>
        <v>45</v>
      </c>
      <c r="AH9" s="22">
        <f>'4.Spieltag'!AJ9</f>
        <v>117</v>
      </c>
      <c r="AI9" s="23">
        <f>'4.Spieltag'!AK9</f>
        <v>2</v>
      </c>
      <c r="AJ9" s="24">
        <f t="shared" ref="AJ9:AJ26" si="13">AG9+AH9</f>
        <v>162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'4.Spieltag'!AJ10</f>
        <v>114</v>
      </c>
      <c r="AI10" s="23">
        <f>'4.Spieltag'!AK10</f>
        <v>3</v>
      </c>
      <c r="AJ10" s="24">
        <f t="shared" si="13"/>
        <v>159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'4.Spieltag'!AJ11</f>
        <v>108</v>
      </c>
      <c r="AI11" s="23">
        <f>'4.Spieltag'!AK11</f>
        <v>4</v>
      </c>
      <c r="AJ11" s="24">
        <f t="shared" si="13"/>
        <v>153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'4.Spieltag'!AJ12</f>
        <v>108</v>
      </c>
      <c r="AI12" s="23">
        <f>'4.Spieltag'!AK12</f>
        <v>4</v>
      </c>
      <c r="AJ12" s="24">
        <f t="shared" si="13"/>
        <v>153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'4.Spieltag'!AJ13</f>
        <v>107</v>
      </c>
      <c r="AI13" s="23">
        <f>'4.Spieltag'!AK13</f>
        <v>6</v>
      </c>
      <c r="AJ13" s="24">
        <f t="shared" si="13"/>
        <v>152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'4.Spieltag'!AJ14</f>
        <v>107</v>
      </c>
      <c r="AI14" s="23">
        <f>'4.Spieltag'!AK14</f>
        <v>6</v>
      </c>
      <c r="AJ14" s="24">
        <f t="shared" si="13"/>
        <v>152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'4.Spieltag'!AJ15</f>
        <v>106</v>
      </c>
      <c r="AI15" s="23">
        <f>'4.Spieltag'!AK15</f>
        <v>8</v>
      </c>
      <c r="AJ15" s="24">
        <f t="shared" si="13"/>
        <v>151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'4.Spieltag'!AJ16</f>
        <v>104</v>
      </c>
      <c r="AI16" s="23">
        <f>'4.Spieltag'!AK16</f>
        <v>9</v>
      </c>
      <c r="AJ16" s="24">
        <f t="shared" si="13"/>
        <v>149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'4.Spieltag'!AJ17</f>
        <v>104</v>
      </c>
      <c r="AI17" s="23">
        <f>'4.Spieltag'!AK17</f>
        <v>9</v>
      </c>
      <c r="AJ17" s="24">
        <f t="shared" si="13"/>
        <v>149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'4.Spieltag'!AJ18</f>
        <v>101</v>
      </c>
      <c r="AI18" s="23">
        <f>'4.Spieltag'!AK18</f>
        <v>11</v>
      </c>
      <c r="AJ18" s="24">
        <f t="shared" si="13"/>
        <v>146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'4.Spieltag'!AJ19</f>
        <v>100</v>
      </c>
      <c r="AI19" s="23">
        <f>'4.Spieltag'!AK19</f>
        <v>12</v>
      </c>
      <c r="AJ19" s="24">
        <f t="shared" si="13"/>
        <v>145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'4.Spieltag'!AJ20</f>
        <v>90</v>
      </c>
      <c r="AI20" s="23">
        <f>'4.Spieltag'!AK20</f>
        <v>13</v>
      </c>
      <c r="AJ20" s="24">
        <f t="shared" si="13"/>
        <v>135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'4.Spieltag'!AJ21</f>
        <v>90</v>
      </c>
      <c r="AI21" s="23">
        <f>'4.Spieltag'!AK21</f>
        <v>13</v>
      </c>
      <c r="AJ21" s="24">
        <f t="shared" si="13"/>
        <v>135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'4.Spieltag'!AJ22</f>
        <v>90</v>
      </c>
      <c r="AI22" s="23">
        <f>'4.Spieltag'!AK22</f>
        <v>13</v>
      </c>
      <c r="AJ22" s="24">
        <f t="shared" si="13"/>
        <v>135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'4.Spieltag'!AJ23</f>
        <v>90</v>
      </c>
      <c r="AI23" s="23">
        <f>'4.Spieltag'!AK23</f>
        <v>13</v>
      </c>
      <c r="AJ23" s="24">
        <f t="shared" si="13"/>
        <v>135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'4.Spieltag'!AJ24</f>
        <v>90</v>
      </c>
      <c r="AI24" s="23">
        <f>'4.Spieltag'!AK24</f>
        <v>13</v>
      </c>
      <c r="AJ24" s="24">
        <f t="shared" si="13"/>
        <v>135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'4.Spieltag'!AJ25</f>
        <v>90</v>
      </c>
      <c r="AI25" s="23">
        <f>'4.Spieltag'!AK25</f>
        <v>13</v>
      </c>
      <c r="AJ25" s="24">
        <f t="shared" si="13"/>
        <v>135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12"/>
        <v>45</v>
      </c>
      <c r="AH26" s="22">
        <f>'4.Spieltag'!AJ26</f>
        <v>90</v>
      </c>
      <c r="AI26" s="23">
        <f>'4.Spieltag'!AK26</f>
        <v>13</v>
      </c>
      <c r="AJ26" s="24">
        <f t="shared" si="13"/>
        <v>135</v>
      </c>
      <c r="AK26" s="25">
        <f t="shared" si="9"/>
        <v>13</v>
      </c>
      <c r="AL26" s="1"/>
    </row>
    <row r="27" spans="1:38" ht="28.2" customHeight="1" thickBot="1">
      <c r="A27" s="29">
        <f t="shared" ref="A27" si="16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7">E27+H27+K27+N27+Q27+T27+W27+Z27+AC27+AF27</f>
        <v>45</v>
      </c>
      <c r="AH27" s="22">
        <f>'4.Spieltag'!AJ27</f>
        <v>90</v>
      </c>
      <c r="AI27" s="23">
        <f>'4.Spieltag'!AK27</f>
        <v>13</v>
      </c>
      <c r="AJ27" s="24">
        <f t="shared" ref="AJ27" si="18">AG27+AH27</f>
        <v>135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1080" rank="3"/>
  </conditionalFormatting>
  <conditionalFormatting sqref="AG1:AG1048576">
    <cfRule type="top10" dxfId="121" priority="4" rank="3"/>
  </conditionalFormatting>
  <conditionalFormatting sqref="B8:B27">
    <cfRule type="expression" dxfId="120" priority="3">
      <formula>($AG8&gt;40)</formula>
    </cfRule>
  </conditionalFormatting>
  <conditionalFormatting sqref="O3 X3 AA3 I3 R1 F3 C3:C4 I1 X1 U1 AA1 C1 C6 O1 R3 L1 U3">
    <cfRule type="cellIs" dxfId="11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topLeftCell="A7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20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'5.Spieltag'!AJ8</f>
        <v>167</v>
      </c>
      <c r="AI8" s="23">
        <f>'5.Spieltag'!AK8</f>
        <v>1</v>
      </c>
      <c r="AJ8" s="24">
        <f t="shared" ref="AJ8" si="8">AG8+AH8</f>
        <v>212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6" si="12">E9+H9+K9+N9+Q9+T9+W9+Z9+AC9+AF9</f>
        <v>45</v>
      </c>
      <c r="AH9" s="22">
        <f>'5.Spieltag'!AJ9</f>
        <v>162</v>
      </c>
      <c r="AI9" s="23">
        <f>'5.Spieltag'!AK9</f>
        <v>2</v>
      </c>
      <c r="AJ9" s="24">
        <f t="shared" ref="AJ9:AJ26" si="13">AG9+AH9</f>
        <v>207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'5.Spieltag'!AJ10</f>
        <v>159</v>
      </c>
      <c r="AI10" s="23">
        <f>'5.Spieltag'!AK10</f>
        <v>3</v>
      </c>
      <c r="AJ10" s="24">
        <f t="shared" si="13"/>
        <v>204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'5.Spieltag'!AJ11</f>
        <v>153</v>
      </c>
      <c r="AI11" s="23">
        <f>'5.Spieltag'!AK11</f>
        <v>4</v>
      </c>
      <c r="AJ11" s="24">
        <f t="shared" si="13"/>
        <v>198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'5.Spieltag'!AJ12</f>
        <v>153</v>
      </c>
      <c r="AI12" s="23">
        <f>'5.Spieltag'!AK12</f>
        <v>4</v>
      </c>
      <c r="AJ12" s="24">
        <f t="shared" si="13"/>
        <v>198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'5.Spieltag'!AJ13</f>
        <v>152</v>
      </c>
      <c r="AI13" s="23">
        <f>'5.Spieltag'!AK13</f>
        <v>6</v>
      </c>
      <c r="AJ13" s="24">
        <f t="shared" si="13"/>
        <v>197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'5.Spieltag'!AJ14</f>
        <v>152</v>
      </c>
      <c r="AI14" s="23">
        <f>'5.Spieltag'!AK14</f>
        <v>6</v>
      </c>
      <c r="AJ14" s="24">
        <f t="shared" si="13"/>
        <v>197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'5.Spieltag'!AJ15</f>
        <v>151</v>
      </c>
      <c r="AI15" s="23">
        <f>'5.Spieltag'!AK15</f>
        <v>8</v>
      </c>
      <c r="AJ15" s="24">
        <f t="shared" si="13"/>
        <v>196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'5.Spieltag'!AJ16</f>
        <v>149</v>
      </c>
      <c r="AI16" s="23">
        <f>'5.Spieltag'!AK16</f>
        <v>9</v>
      </c>
      <c r="AJ16" s="24">
        <f t="shared" si="13"/>
        <v>194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'5.Spieltag'!AJ17</f>
        <v>149</v>
      </c>
      <c r="AI17" s="23">
        <f>'5.Spieltag'!AK17</f>
        <v>9</v>
      </c>
      <c r="AJ17" s="24">
        <f t="shared" si="13"/>
        <v>194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'5.Spieltag'!AJ18</f>
        <v>146</v>
      </c>
      <c r="AI18" s="23">
        <f>'5.Spieltag'!AK18</f>
        <v>11</v>
      </c>
      <c r="AJ18" s="24">
        <f t="shared" si="13"/>
        <v>191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'5.Spieltag'!AJ19</f>
        <v>145</v>
      </c>
      <c r="AI19" s="23">
        <f>'5.Spieltag'!AK19</f>
        <v>12</v>
      </c>
      <c r="AJ19" s="24">
        <f t="shared" si="13"/>
        <v>190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'5.Spieltag'!AJ20</f>
        <v>135</v>
      </c>
      <c r="AI20" s="23">
        <f>'5.Spieltag'!AK20</f>
        <v>13</v>
      </c>
      <c r="AJ20" s="24">
        <f t="shared" si="13"/>
        <v>180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'5.Spieltag'!AJ21</f>
        <v>135</v>
      </c>
      <c r="AI21" s="23">
        <f>'5.Spieltag'!AK21</f>
        <v>13</v>
      </c>
      <c r="AJ21" s="24">
        <f t="shared" si="13"/>
        <v>180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'5.Spieltag'!AJ22</f>
        <v>135</v>
      </c>
      <c r="AI22" s="23">
        <f>'5.Spieltag'!AK22</f>
        <v>13</v>
      </c>
      <c r="AJ22" s="24">
        <f t="shared" si="13"/>
        <v>180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'5.Spieltag'!AJ23</f>
        <v>135</v>
      </c>
      <c r="AI23" s="23">
        <f>'5.Spieltag'!AK23</f>
        <v>13</v>
      </c>
      <c r="AJ23" s="24">
        <f t="shared" si="13"/>
        <v>180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'5.Spieltag'!AJ24</f>
        <v>135</v>
      </c>
      <c r="AI24" s="23">
        <f>'5.Spieltag'!AK24</f>
        <v>13</v>
      </c>
      <c r="AJ24" s="24">
        <f t="shared" si="13"/>
        <v>180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'5.Spieltag'!AJ25</f>
        <v>135</v>
      </c>
      <c r="AI25" s="23">
        <f>'5.Spieltag'!AK25</f>
        <v>13</v>
      </c>
      <c r="AJ25" s="24">
        <f t="shared" si="13"/>
        <v>180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12"/>
        <v>45</v>
      </c>
      <c r="AH26" s="22">
        <f>'5.Spieltag'!AJ26</f>
        <v>135</v>
      </c>
      <c r="AI26" s="23">
        <f>'5.Spieltag'!AK26</f>
        <v>13</v>
      </c>
      <c r="AJ26" s="24">
        <f t="shared" si="13"/>
        <v>180</v>
      </c>
      <c r="AK26" s="25">
        <f t="shared" si="9"/>
        <v>13</v>
      </c>
      <c r="AL26" s="1"/>
    </row>
    <row r="27" spans="1:38" ht="28.2" customHeight="1" thickBot="1">
      <c r="A27" s="29">
        <f t="shared" ref="A27" si="16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7">E27+H27+K27+N27+Q27+T27+W27+Z27+AC27+AF27</f>
        <v>45</v>
      </c>
      <c r="AH27" s="22">
        <f>'5.Spieltag'!AJ27</f>
        <v>135</v>
      </c>
      <c r="AI27" s="23">
        <f>'5.Spieltag'!AK27</f>
        <v>13</v>
      </c>
      <c r="AJ27" s="24">
        <f t="shared" ref="AJ27" si="18">AG27+AH27</f>
        <v>180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1072" rank="3"/>
  </conditionalFormatting>
  <conditionalFormatting sqref="AG1:AG1048576">
    <cfRule type="top10" dxfId="117" priority="4" rank="3"/>
  </conditionalFormatting>
  <conditionalFormatting sqref="B8:B27">
    <cfRule type="expression" dxfId="116" priority="3">
      <formula>($AG8&gt;40)</formula>
    </cfRule>
  </conditionalFormatting>
  <conditionalFormatting sqref="O3 X3 AA3 I3 R1 F3 C3:C4 I1 X1 U1 AA1 C1 C6 O1 R3 L1 U3">
    <cfRule type="cellIs" dxfId="11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topLeftCell="A13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21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:A23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7">E8+H8+K8+N8+Q8+T8+W8+Z8+AC8+AF8</f>
        <v>45</v>
      </c>
      <c r="AH8" s="22">
        <f>'6.Spieltag'!AJ8</f>
        <v>212</v>
      </c>
      <c r="AI8" s="29">
        <f>'6.Spieltag'!AK8</f>
        <v>1</v>
      </c>
      <c r="AJ8" s="24">
        <f t="shared" ref="AJ8:AJ25" si="8">AG8+AH8</f>
        <v>257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'6.Spieltag'!AJ9</f>
        <v>207</v>
      </c>
      <c r="AI9" s="29">
        <f>'6.Spieltag'!AK9</f>
        <v>2</v>
      </c>
      <c r="AJ9" s="24">
        <f t="shared" si="8"/>
        <v>252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'6.Spieltag'!AJ10</f>
        <v>204</v>
      </c>
      <c r="AI10" s="29">
        <f>'6.Spieltag'!AK10</f>
        <v>3</v>
      </c>
      <c r="AJ10" s="24">
        <f t="shared" si="8"/>
        <v>249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'6.Spieltag'!AJ11</f>
        <v>198</v>
      </c>
      <c r="AI11" s="29">
        <f>'6.Spieltag'!AK11</f>
        <v>4</v>
      </c>
      <c r="AJ11" s="24">
        <f t="shared" si="8"/>
        <v>243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1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'6.Spieltag'!AJ12</f>
        <v>198</v>
      </c>
      <c r="AI12" s="29">
        <f>'6.Spieltag'!AK12</f>
        <v>4</v>
      </c>
      <c r="AJ12" s="24">
        <f t="shared" si="8"/>
        <v>243</v>
      </c>
      <c r="AK12" s="25">
        <f t="shared" si="9"/>
        <v>4</v>
      </c>
      <c r="AL12" s="1"/>
    </row>
    <row r="13" spans="1:42" ht="24.9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'6.Spieltag'!AJ13</f>
        <v>197</v>
      </c>
      <c r="AI13" s="29">
        <f>'6.Spieltag'!AK13</f>
        <v>6</v>
      </c>
      <c r="AJ13" s="24">
        <f t="shared" si="8"/>
        <v>242</v>
      </c>
      <c r="AK13" s="25">
        <f t="shared" si="9"/>
        <v>6</v>
      </c>
      <c r="AL13" s="1"/>
    </row>
    <row r="14" spans="1:42" ht="24.9" customHeight="1" thickBot="1">
      <c r="A14" s="29">
        <f t="shared" si="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'6.Spieltag'!AJ14</f>
        <v>197</v>
      </c>
      <c r="AI14" s="29">
        <f>'6.Spieltag'!AK14</f>
        <v>6</v>
      </c>
      <c r="AJ14" s="24">
        <f t="shared" si="8"/>
        <v>242</v>
      </c>
      <c r="AK14" s="25">
        <f t="shared" si="9"/>
        <v>6</v>
      </c>
      <c r="AL14" s="1"/>
    </row>
    <row r="15" spans="1:42" ht="24.9" customHeight="1" thickBot="1">
      <c r="A15" s="29">
        <f t="shared" si="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ref="Z15:Z25" si="12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'6.Spieltag'!AJ15</f>
        <v>196</v>
      </c>
      <c r="AI15" s="29">
        <f>'6.Spieltag'!AK15</f>
        <v>8</v>
      </c>
      <c r="AJ15" s="24">
        <f t="shared" si="8"/>
        <v>241</v>
      </c>
      <c r="AK15" s="25">
        <f t="shared" si="9"/>
        <v>8</v>
      </c>
      <c r="AL15" s="1"/>
    </row>
    <row r="16" spans="1:42" ht="24.9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'6.Spieltag'!AJ16</f>
        <v>194</v>
      </c>
      <c r="AI16" s="29">
        <f>'6.Spieltag'!AK16</f>
        <v>9</v>
      </c>
      <c r="AJ16" s="24">
        <f t="shared" si="8"/>
        <v>239</v>
      </c>
      <c r="AK16" s="25">
        <f t="shared" si="9"/>
        <v>9</v>
      </c>
      <c r="AL16" s="1"/>
    </row>
    <row r="17" spans="1:38" ht="24.9" customHeight="1" thickBot="1">
      <c r="A17" s="29">
        <f t="shared" si="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'6.Spieltag'!AJ17</f>
        <v>194</v>
      </c>
      <c r="AI17" s="29">
        <f>'6.Spieltag'!AK17</f>
        <v>9</v>
      </c>
      <c r="AJ17" s="24">
        <f t="shared" si="8"/>
        <v>239</v>
      </c>
      <c r="AK17" s="25">
        <f t="shared" si="9"/>
        <v>9</v>
      </c>
      <c r="AL17" s="1"/>
    </row>
    <row r="18" spans="1:38" ht="24.9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'6.Spieltag'!AJ18</f>
        <v>191</v>
      </c>
      <c r="AI18" s="29">
        <f>'6.Spieltag'!AK18</f>
        <v>11</v>
      </c>
      <c r="AJ18" s="24">
        <f t="shared" si="8"/>
        <v>236</v>
      </c>
      <c r="AK18" s="25">
        <f t="shared" si="9"/>
        <v>11</v>
      </c>
      <c r="AL18" s="1"/>
    </row>
    <row r="19" spans="1:38" ht="24.9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'6.Spieltag'!AJ19</f>
        <v>190</v>
      </c>
      <c r="AI19" s="29">
        <f>'6.Spieltag'!AK19</f>
        <v>12</v>
      </c>
      <c r="AJ19" s="24">
        <f t="shared" si="8"/>
        <v>235</v>
      </c>
      <c r="AK19" s="25">
        <f t="shared" si="9"/>
        <v>12</v>
      </c>
      <c r="AL19" s="1"/>
    </row>
    <row r="20" spans="1:38" ht="24.9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'6.Spieltag'!AJ20</f>
        <v>180</v>
      </c>
      <c r="AI20" s="29">
        <f>'6.Spieltag'!AK20</f>
        <v>13</v>
      </c>
      <c r="AJ20" s="24">
        <f t="shared" si="8"/>
        <v>225</v>
      </c>
      <c r="AK20" s="25">
        <f t="shared" si="9"/>
        <v>13</v>
      </c>
      <c r="AL20" s="1"/>
    </row>
    <row r="21" spans="1:38" ht="24.9" customHeight="1" thickBot="1">
      <c r="A21" s="29">
        <f t="shared" si="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'6.Spieltag'!AJ21</f>
        <v>180</v>
      </c>
      <c r="AI21" s="29">
        <f>'6.Spieltag'!AK21</f>
        <v>13</v>
      </c>
      <c r="AJ21" s="24">
        <f t="shared" si="8"/>
        <v>225</v>
      </c>
      <c r="AK21" s="25">
        <f t="shared" si="9"/>
        <v>13</v>
      </c>
      <c r="AL21" s="1"/>
    </row>
    <row r="22" spans="1:38" ht="24.9" customHeight="1" thickBot="1">
      <c r="A22" s="29">
        <f t="shared" si="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'6.Spieltag'!AJ22</f>
        <v>180</v>
      </c>
      <c r="AI22" s="29">
        <f>'6.Spieltag'!AK22</f>
        <v>13</v>
      </c>
      <c r="AJ22" s="24">
        <f t="shared" si="8"/>
        <v>225</v>
      </c>
      <c r="AK22" s="25">
        <f t="shared" si="9"/>
        <v>13</v>
      </c>
      <c r="AL22" s="1"/>
    </row>
    <row r="23" spans="1:38" ht="24.9" customHeight="1" thickBot="1">
      <c r="A23" s="29">
        <f t="shared" si="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'6.Spieltag'!AJ23</f>
        <v>180</v>
      </c>
      <c r="AI23" s="29">
        <f>'6.Spieltag'!AK23</f>
        <v>13</v>
      </c>
      <c r="AJ23" s="24">
        <f t="shared" si="8"/>
        <v>225</v>
      </c>
      <c r="AK23" s="25">
        <f t="shared" si="9"/>
        <v>13</v>
      </c>
      <c r="AL23" s="1"/>
    </row>
    <row r="24" spans="1:38" ht="24.9" customHeight="1" thickBot="1">
      <c r="A24" s="29">
        <f t="shared" ref="A24:A26" si="13">AK24</f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'6.Spieltag'!AJ24</f>
        <v>180</v>
      </c>
      <c r="AI24" s="29">
        <f>'6.Spieltag'!AK24</f>
        <v>13</v>
      </c>
      <c r="AJ24" s="24">
        <f t="shared" si="8"/>
        <v>225</v>
      </c>
      <c r="AK24" s="25">
        <f t="shared" si="9"/>
        <v>13</v>
      </c>
      <c r="AL24" s="1"/>
    </row>
    <row r="25" spans="1:38" ht="24.9" customHeight="1" thickBot="1">
      <c r="A25" s="29">
        <f t="shared" si="13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'6.Spieltag'!AJ25</f>
        <v>180</v>
      </c>
      <c r="AI25" s="29">
        <f>'6.Spieltag'!AK25</f>
        <v>13</v>
      </c>
      <c r="AJ25" s="24">
        <f t="shared" si="8"/>
        <v>225</v>
      </c>
      <c r="AK25" s="25">
        <f t="shared" si="9"/>
        <v>13</v>
      </c>
      <c r="AL25" s="1"/>
    </row>
    <row r="26" spans="1:38" ht="28.2" customHeight="1" thickBot="1">
      <c r="A26" s="29">
        <f t="shared" si="13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4">E26+H26+K26+N26+Q26+T26+W26+Z26+AC26+AF26</f>
        <v>45</v>
      </c>
      <c r="AH26" s="22">
        <f>'6.Spieltag'!AJ26</f>
        <v>180</v>
      </c>
      <c r="AI26" s="29">
        <f>'6.Spieltag'!AK26</f>
        <v>13</v>
      </c>
      <c r="AJ26" s="24">
        <f t="shared" ref="AJ26" si="15">AG26+AH26</f>
        <v>225</v>
      </c>
      <c r="AK26" s="25">
        <f t="shared" si="9"/>
        <v>13</v>
      </c>
      <c r="AL26" s="1"/>
    </row>
    <row r="27" spans="1:38" ht="28.2" customHeight="1" thickBot="1">
      <c r="A27" s="29">
        <f t="shared" ref="A27" si="16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7">E27+H27+K27+N27+Q27+T27+W27+Z27+AC27+AF27</f>
        <v>45</v>
      </c>
      <c r="AH27" s="22">
        <f>'6.Spieltag'!AJ27</f>
        <v>180</v>
      </c>
      <c r="AI27" s="29">
        <f>'6.Spieltag'!AK27</f>
        <v>13</v>
      </c>
      <c r="AJ27" s="24">
        <f t="shared" ref="AJ27" si="18">AG27+AH27</f>
        <v>225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4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3" priority="4" rank="3"/>
  </conditionalFormatting>
  <conditionalFormatting sqref="B8:B27">
    <cfRule type="expression" dxfId="112" priority="3">
      <formula>($AG8&gt;40)</formula>
    </cfRule>
  </conditionalFormatting>
  <conditionalFormatting sqref="O3 X3 AA3 I3 R1 F3 C3:C4 I1 X1 U1 AA1 C1 C6 O1 R3 L1 U3">
    <cfRule type="cellIs" dxfId="11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22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:A26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7">E8+H8+K8+N8+Q8+T8+W8+Z8+AC8+AF8</f>
        <v>45</v>
      </c>
      <c r="AH8" s="22">
        <f>'7.Spieltag'!AJ8</f>
        <v>257</v>
      </c>
      <c r="AI8" s="29">
        <f>'7.Spieltag'!AK8</f>
        <v>1</v>
      </c>
      <c r="AJ8" s="24">
        <f t="shared" ref="AJ8:AJ25" si="8">AG8+AH8</f>
        <v>302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'7.Spieltag'!AJ9</f>
        <v>252</v>
      </c>
      <c r="AI9" s="29">
        <f>'7.Spieltag'!AK9</f>
        <v>2</v>
      </c>
      <c r="AJ9" s="24">
        <f t="shared" si="8"/>
        <v>297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'7.Spieltag'!AJ10</f>
        <v>249</v>
      </c>
      <c r="AI10" s="29">
        <f>'7.Spieltag'!AK10</f>
        <v>3</v>
      </c>
      <c r="AJ10" s="24">
        <f t="shared" si="8"/>
        <v>294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'7.Spieltag'!AJ11</f>
        <v>243</v>
      </c>
      <c r="AI11" s="29">
        <f>'7.Spieltag'!AK11</f>
        <v>4</v>
      </c>
      <c r="AJ11" s="24">
        <f t="shared" si="8"/>
        <v>288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1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'7.Spieltag'!AJ12</f>
        <v>243</v>
      </c>
      <c r="AI12" s="29">
        <f>'7.Spieltag'!AK12</f>
        <v>4</v>
      </c>
      <c r="AJ12" s="24">
        <f t="shared" si="8"/>
        <v>288</v>
      </c>
      <c r="AK12" s="25">
        <f t="shared" si="9"/>
        <v>4</v>
      </c>
      <c r="AL12" s="1"/>
    </row>
    <row r="13" spans="1:42" ht="24.9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'7.Spieltag'!AJ13</f>
        <v>242</v>
      </c>
      <c r="AI13" s="29">
        <f>'7.Spieltag'!AK13</f>
        <v>6</v>
      </c>
      <c r="AJ13" s="24">
        <f t="shared" si="8"/>
        <v>287</v>
      </c>
      <c r="AK13" s="25">
        <f t="shared" si="9"/>
        <v>6</v>
      </c>
      <c r="AL13" s="1"/>
    </row>
    <row r="14" spans="1:42" ht="24.9" customHeight="1" thickBot="1">
      <c r="A14" s="29">
        <f t="shared" si="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'7.Spieltag'!AJ14</f>
        <v>242</v>
      </c>
      <c r="AI14" s="29">
        <f>'7.Spieltag'!AK14</f>
        <v>6</v>
      </c>
      <c r="AJ14" s="24">
        <f t="shared" si="8"/>
        <v>287</v>
      </c>
      <c r="AK14" s="25">
        <f t="shared" si="9"/>
        <v>6</v>
      </c>
      <c r="AL14" s="1"/>
    </row>
    <row r="15" spans="1:42" ht="24.9" customHeight="1" thickBot="1">
      <c r="A15" s="29">
        <f t="shared" si="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ref="Z15:Z25" si="12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'7.Spieltag'!AJ15</f>
        <v>241</v>
      </c>
      <c r="AI15" s="29">
        <f>'7.Spieltag'!AK15</f>
        <v>8</v>
      </c>
      <c r="AJ15" s="24">
        <f t="shared" si="8"/>
        <v>286</v>
      </c>
      <c r="AK15" s="25">
        <f t="shared" si="9"/>
        <v>8</v>
      </c>
      <c r="AL15" s="1"/>
    </row>
    <row r="16" spans="1:42" ht="24.9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'7.Spieltag'!AJ16</f>
        <v>239</v>
      </c>
      <c r="AI16" s="29">
        <f>'7.Spieltag'!AK16</f>
        <v>9</v>
      </c>
      <c r="AJ16" s="24">
        <f t="shared" si="8"/>
        <v>284</v>
      </c>
      <c r="AK16" s="25">
        <f t="shared" si="9"/>
        <v>9</v>
      </c>
      <c r="AL16" s="1"/>
    </row>
    <row r="17" spans="1:38" ht="24.9" customHeight="1" thickBot="1">
      <c r="A17" s="29">
        <f t="shared" si="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'7.Spieltag'!AJ17</f>
        <v>239</v>
      </c>
      <c r="AI17" s="29">
        <f>'7.Spieltag'!AK17</f>
        <v>9</v>
      </c>
      <c r="AJ17" s="24">
        <f t="shared" si="8"/>
        <v>284</v>
      </c>
      <c r="AK17" s="25">
        <f t="shared" si="9"/>
        <v>9</v>
      </c>
      <c r="AL17" s="1"/>
    </row>
    <row r="18" spans="1:38" ht="24.9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'7.Spieltag'!AJ18</f>
        <v>236</v>
      </c>
      <c r="AI18" s="29">
        <f>'7.Spieltag'!AK18</f>
        <v>11</v>
      </c>
      <c r="AJ18" s="24">
        <f t="shared" si="8"/>
        <v>281</v>
      </c>
      <c r="AK18" s="25">
        <f t="shared" si="9"/>
        <v>11</v>
      </c>
      <c r="AL18" s="1"/>
    </row>
    <row r="19" spans="1:38" ht="24.9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'7.Spieltag'!AJ19</f>
        <v>235</v>
      </c>
      <c r="AI19" s="29">
        <f>'7.Spieltag'!AK19</f>
        <v>12</v>
      </c>
      <c r="AJ19" s="24">
        <f t="shared" si="8"/>
        <v>280</v>
      </c>
      <c r="AK19" s="25">
        <f t="shared" si="9"/>
        <v>12</v>
      </c>
      <c r="AL19" s="1"/>
    </row>
    <row r="20" spans="1:38" ht="24.9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'7.Spieltag'!AJ20</f>
        <v>225</v>
      </c>
      <c r="AI20" s="29">
        <f>'7.Spieltag'!AK20</f>
        <v>13</v>
      </c>
      <c r="AJ20" s="24">
        <f t="shared" si="8"/>
        <v>270</v>
      </c>
      <c r="AK20" s="25">
        <f t="shared" si="9"/>
        <v>13</v>
      </c>
      <c r="AL20" s="1"/>
    </row>
    <row r="21" spans="1:38" ht="24.9" customHeight="1" thickBot="1">
      <c r="A21" s="29">
        <f t="shared" si="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'7.Spieltag'!AJ21</f>
        <v>225</v>
      </c>
      <c r="AI21" s="29">
        <f>'7.Spieltag'!AK21</f>
        <v>13</v>
      </c>
      <c r="AJ21" s="24">
        <f t="shared" si="8"/>
        <v>270</v>
      </c>
      <c r="AK21" s="25">
        <f t="shared" si="9"/>
        <v>13</v>
      </c>
      <c r="AL21" s="1"/>
    </row>
    <row r="22" spans="1:38" ht="24.9" customHeight="1" thickBot="1">
      <c r="A22" s="29">
        <f t="shared" si="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'7.Spieltag'!AJ22</f>
        <v>225</v>
      </c>
      <c r="AI22" s="29">
        <f>'7.Spieltag'!AK22</f>
        <v>13</v>
      </c>
      <c r="AJ22" s="24">
        <f t="shared" si="8"/>
        <v>270</v>
      </c>
      <c r="AK22" s="25">
        <f t="shared" si="9"/>
        <v>13</v>
      </c>
      <c r="AL22" s="1"/>
    </row>
    <row r="23" spans="1:38" ht="24.9" customHeight="1" thickBot="1">
      <c r="A23" s="29">
        <f t="shared" si="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'7.Spieltag'!AJ23</f>
        <v>225</v>
      </c>
      <c r="AI23" s="29">
        <f>'7.Spieltag'!AK23</f>
        <v>13</v>
      </c>
      <c r="AJ23" s="24">
        <f t="shared" si="8"/>
        <v>270</v>
      </c>
      <c r="AK23" s="25">
        <f t="shared" si="9"/>
        <v>13</v>
      </c>
      <c r="AL23" s="1"/>
    </row>
    <row r="24" spans="1:38" ht="24.9" customHeight="1" thickBot="1">
      <c r="A24" s="29">
        <f t="shared" si="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'7.Spieltag'!AJ24</f>
        <v>225</v>
      </c>
      <c r="AI24" s="29">
        <f>'7.Spieltag'!AK24</f>
        <v>13</v>
      </c>
      <c r="AJ24" s="24">
        <f t="shared" si="8"/>
        <v>270</v>
      </c>
      <c r="AK24" s="25">
        <f t="shared" si="9"/>
        <v>13</v>
      </c>
      <c r="AL24" s="1"/>
    </row>
    <row r="25" spans="1:38" ht="24.9" customHeight="1" thickBot="1">
      <c r="A25" s="29">
        <f t="shared" si="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'7.Spieltag'!AJ25</f>
        <v>225</v>
      </c>
      <c r="AI25" s="29">
        <f>'7.Spieltag'!AK25</f>
        <v>13</v>
      </c>
      <c r="AJ25" s="24">
        <f t="shared" si="8"/>
        <v>270</v>
      </c>
      <c r="AK25" s="25">
        <f t="shared" si="9"/>
        <v>13</v>
      </c>
      <c r="AL25" s="1"/>
    </row>
    <row r="26" spans="1:38" ht="28.2" customHeight="1" thickBot="1">
      <c r="A26" s="29">
        <f t="shared" si="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3">E26+H26+K26+N26+Q26+T26+W26+Z26+AC26+AF26</f>
        <v>45</v>
      </c>
      <c r="AH26" s="22">
        <f>'7.Spieltag'!AJ26</f>
        <v>225</v>
      </c>
      <c r="AI26" s="29">
        <f>'7.Spieltag'!AK26</f>
        <v>13</v>
      </c>
      <c r="AJ26" s="24">
        <f t="shared" ref="AJ26" si="14">AG26+AH26</f>
        <v>270</v>
      </c>
      <c r="AK26" s="25">
        <f t="shared" si="9"/>
        <v>13</v>
      </c>
      <c r="AL26" s="1"/>
    </row>
    <row r="27" spans="1:38" ht="28.2" customHeight="1" thickBot="1">
      <c r="A27" s="29">
        <f t="shared" ref="A27" si="15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6">E27+H27+K27+N27+Q27+T27+W27+Z27+AC27+AF27</f>
        <v>45</v>
      </c>
      <c r="AH27" s="22">
        <f>'7.Spieltag'!AJ27</f>
        <v>225</v>
      </c>
      <c r="AI27" s="29">
        <f>'7.Spieltag'!AK27</f>
        <v>13</v>
      </c>
      <c r="AJ27" s="24">
        <f t="shared" ref="AJ27" si="17">AG27+AH27</f>
        <v>270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0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9" priority="4" rank="3"/>
  </conditionalFormatting>
  <conditionalFormatting sqref="B8:B27">
    <cfRule type="expression" dxfId="108" priority="3">
      <formula>($AG8&gt;40)</formula>
    </cfRule>
  </conditionalFormatting>
  <conditionalFormatting sqref="O3 X3 AA3 I3 R1 F3 C3:C4 I1 X1 U1 AA1 C1 C6 O1 R3 L1 U3">
    <cfRule type="cellIs" dxfId="10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topLeftCell="A11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23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'8.Spieltag'!AJ8</f>
        <v>302</v>
      </c>
      <c r="AI8" s="29">
        <f>'8.Spieltag'!AK8</f>
        <v>1</v>
      </c>
      <c r="AJ8" s="24">
        <f t="shared" ref="AJ8" si="8">AG8+AH8</f>
        <v>347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'8.Spieltag'!AJ9</f>
        <v>297</v>
      </c>
      <c r="AI9" s="29">
        <f>'8.Spieltag'!AK9</f>
        <v>2</v>
      </c>
      <c r="AJ9" s="24">
        <f t="shared" ref="AJ9:AJ25" si="13">AG9+AH9</f>
        <v>342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'8.Spieltag'!AJ10</f>
        <v>294</v>
      </c>
      <c r="AI10" s="29">
        <f>'8.Spieltag'!AK10</f>
        <v>3</v>
      </c>
      <c r="AJ10" s="24">
        <f t="shared" si="13"/>
        <v>339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'8.Spieltag'!AJ11</f>
        <v>288</v>
      </c>
      <c r="AI11" s="29">
        <f>'8.Spieltag'!AK11</f>
        <v>4</v>
      </c>
      <c r="AJ11" s="24">
        <f t="shared" si="13"/>
        <v>333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'8.Spieltag'!AJ12</f>
        <v>288</v>
      </c>
      <c r="AI12" s="29">
        <f>'8.Spieltag'!AK12</f>
        <v>4</v>
      </c>
      <c r="AJ12" s="24">
        <f t="shared" si="13"/>
        <v>333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'8.Spieltag'!AJ13</f>
        <v>287</v>
      </c>
      <c r="AI13" s="29">
        <f>'8.Spieltag'!AK13</f>
        <v>6</v>
      </c>
      <c r="AJ13" s="24">
        <f t="shared" si="13"/>
        <v>332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'8.Spieltag'!AJ14</f>
        <v>287</v>
      </c>
      <c r="AI14" s="29">
        <f>'8.Spieltag'!AK14</f>
        <v>6</v>
      </c>
      <c r="AJ14" s="24">
        <f t="shared" si="13"/>
        <v>332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'8.Spieltag'!AJ15</f>
        <v>286</v>
      </c>
      <c r="AI15" s="29">
        <f>'8.Spieltag'!AK15</f>
        <v>8</v>
      </c>
      <c r="AJ15" s="24">
        <f t="shared" si="13"/>
        <v>331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'8.Spieltag'!AJ16</f>
        <v>284</v>
      </c>
      <c r="AI16" s="29">
        <f>'8.Spieltag'!AK16</f>
        <v>9</v>
      </c>
      <c r="AJ16" s="24">
        <f t="shared" si="13"/>
        <v>329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'8.Spieltag'!AJ17</f>
        <v>284</v>
      </c>
      <c r="AI17" s="29">
        <f>'8.Spieltag'!AK17</f>
        <v>9</v>
      </c>
      <c r="AJ17" s="24">
        <f t="shared" si="13"/>
        <v>329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'8.Spieltag'!AJ18</f>
        <v>281</v>
      </c>
      <c r="AI18" s="29">
        <f>'8.Spieltag'!AK18</f>
        <v>11</v>
      </c>
      <c r="AJ18" s="24">
        <f t="shared" si="13"/>
        <v>326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'8.Spieltag'!AJ19</f>
        <v>280</v>
      </c>
      <c r="AI19" s="29">
        <f>'8.Spieltag'!AK19</f>
        <v>12</v>
      </c>
      <c r="AJ19" s="24">
        <f t="shared" si="13"/>
        <v>325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'8.Spieltag'!AJ20</f>
        <v>270</v>
      </c>
      <c r="AI20" s="29">
        <f>'8.Spieltag'!AK20</f>
        <v>13</v>
      </c>
      <c r="AJ20" s="24">
        <f t="shared" si="13"/>
        <v>315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'8.Spieltag'!AJ21</f>
        <v>270</v>
      </c>
      <c r="AI21" s="29">
        <f>'8.Spieltag'!AK21</f>
        <v>13</v>
      </c>
      <c r="AJ21" s="24">
        <f t="shared" si="13"/>
        <v>315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'8.Spieltag'!AJ22</f>
        <v>270</v>
      </c>
      <c r="AI22" s="29">
        <f>'8.Spieltag'!AK22</f>
        <v>13</v>
      </c>
      <c r="AJ22" s="24">
        <f t="shared" si="13"/>
        <v>315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'8.Spieltag'!AJ23</f>
        <v>270</v>
      </c>
      <c r="AI23" s="29">
        <f>'8.Spieltag'!AK23</f>
        <v>13</v>
      </c>
      <c r="AJ23" s="24">
        <f t="shared" si="13"/>
        <v>315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'8.Spieltag'!AJ24</f>
        <v>270</v>
      </c>
      <c r="AI24" s="29">
        <f>'8.Spieltag'!AK24</f>
        <v>13</v>
      </c>
      <c r="AJ24" s="24">
        <f t="shared" si="13"/>
        <v>315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'8.Spieltag'!AJ25</f>
        <v>270</v>
      </c>
      <c r="AI25" s="29">
        <f>'8.Spieltag'!AK25</f>
        <v>13</v>
      </c>
      <c r="AJ25" s="24">
        <f t="shared" si="13"/>
        <v>315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'8.Spieltag'!AJ26</f>
        <v>270</v>
      </c>
      <c r="AI26" s="29">
        <f>'8.Spieltag'!AK26</f>
        <v>13</v>
      </c>
      <c r="AJ26" s="24">
        <f t="shared" ref="AJ26" si="17">AG26+AH26</f>
        <v>315</v>
      </c>
      <c r="AK26" s="25">
        <f t="shared" si="9"/>
        <v>13</v>
      </c>
      <c r="AL26" s="1"/>
    </row>
    <row r="27" spans="1:38" ht="28.2" customHeight="1" thickBot="1">
      <c r="A27" s="29">
        <f t="shared" ref="A27" si="18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'8.Spieltag'!AJ27</f>
        <v>270</v>
      </c>
      <c r="AI27" s="29">
        <f>'8.Spieltag'!AK27</f>
        <v>13</v>
      </c>
      <c r="AJ27" s="24">
        <f t="shared" ref="AJ27" si="20">AG27+AH27</f>
        <v>315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6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5" priority="4" rank="3"/>
  </conditionalFormatting>
  <conditionalFormatting sqref="B8:B27">
    <cfRule type="expression" dxfId="104" priority="3">
      <formula>($AG8&gt;40)</formula>
    </cfRule>
  </conditionalFormatting>
  <conditionalFormatting sqref="O3 X3 AA3 I3 R1 F3 C3:C4 I1 X1 U1 AA1 C1 C6 O1 R3 L1 U3">
    <cfRule type="cellIs" dxfId="10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topLeftCell="A10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24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'9.Spieltag'!AJ8</f>
        <v>347</v>
      </c>
      <c r="AI8" s="29">
        <f>'9.Spieltag'!AK8</f>
        <v>1</v>
      </c>
      <c r="AJ8" s="24">
        <f t="shared" ref="AJ8" si="8">AG8+AH8</f>
        <v>392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'9.Spieltag'!AJ9</f>
        <v>342</v>
      </c>
      <c r="AI9" s="29">
        <f>'9.Spieltag'!AK9</f>
        <v>2</v>
      </c>
      <c r="AJ9" s="24">
        <f t="shared" ref="AJ9:AJ25" si="13">AG9+AH9</f>
        <v>387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'9.Spieltag'!AJ10</f>
        <v>339</v>
      </c>
      <c r="AI10" s="29">
        <f>'9.Spieltag'!AK10</f>
        <v>3</v>
      </c>
      <c r="AJ10" s="24">
        <f t="shared" si="13"/>
        <v>384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'9.Spieltag'!AJ11</f>
        <v>333</v>
      </c>
      <c r="AI11" s="29">
        <f>'9.Spieltag'!AK11</f>
        <v>4</v>
      </c>
      <c r="AJ11" s="24">
        <f t="shared" si="13"/>
        <v>378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'9.Spieltag'!AJ12</f>
        <v>333</v>
      </c>
      <c r="AI12" s="29">
        <f>'9.Spieltag'!AK12</f>
        <v>4</v>
      </c>
      <c r="AJ12" s="24">
        <f t="shared" si="13"/>
        <v>378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'9.Spieltag'!AJ13</f>
        <v>332</v>
      </c>
      <c r="AI13" s="29">
        <f>'9.Spieltag'!AK13</f>
        <v>6</v>
      </c>
      <c r="AJ13" s="24">
        <f t="shared" si="13"/>
        <v>377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'9.Spieltag'!AJ14</f>
        <v>332</v>
      </c>
      <c r="AI14" s="29">
        <f>'9.Spieltag'!AK14</f>
        <v>6</v>
      </c>
      <c r="AJ14" s="24">
        <f t="shared" si="13"/>
        <v>377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'9.Spieltag'!AJ15</f>
        <v>331</v>
      </c>
      <c r="AI15" s="29">
        <f>'9.Spieltag'!AK15</f>
        <v>8</v>
      </c>
      <c r="AJ15" s="24">
        <f t="shared" si="13"/>
        <v>376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'9.Spieltag'!AJ16</f>
        <v>329</v>
      </c>
      <c r="AI16" s="29">
        <f>'9.Spieltag'!AK16</f>
        <v>9</v>
      </c>
      <c r="AJ16" s="24">
        <f t="shared" si="13"/>
        <v>374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'9.Spieltag'!AJ17</f>
        <v>329</v>
      </c>
      <c r="AI17" s="29">
        <f>'9.Spieltag'!AK17</f>
        <v>9</v>
      </c>
      <c r="AJ17" s="24">
        <f t="shared" si="13"/>
        <v>374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'9.Spieltag'!AJ18</f>
        <v>326</v>
      </c>
      <c r="AI18" s="29">
        <f>'9.Spieltag'!AK18</f>
        <v>11</v>
      </c>
      <c r="AJ18" s="24">
        <f t="shared" si="13"/>
        <v>371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'9.Spieltag'!AJ19</f>
        <v>325</v>
      </c>
      <c r="AI19" s="29">
        <f>'9.Spieltag'!AK19</f>
        <v>12</v>
      </c>
      <c r="AJ19" s="24">
        <f t="shared" si="13"/>
        <v>370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'9.Spieltag'!AJ20</f>
        <v>315</v>
      </c>
      <c r="AI20" s="29">
        <f>'9.Spieltag'!AK20</f>
        <v>13</v>
      </c>
      <c r="AJ20" s="24">
        <f t="shared" si="13"/>
        <v>360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'9.Spieltag'!AJ21</f>
        <v>315</v>
      </c>
      <c r="AI21" s="29">
        <f>'9.Spieltag'!AK21</f>
        <v>13</v>
      </c>
      <c r="AJ21" s="24">
        <f t="shared" si="13"/>
        <v>360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'9.Spieltag'!AJ22</f>
        <v>315</v>
      </c>
      <c r="AI22" s="29">
        <f>'9.Spieltag'!AK22</f>
        <v>13</v>
      </c>
      <c r="AJ22" s="24">
        <f t="shared" si="13"/>
        <v>360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'9.Spieltag'!AJ23</f>
        <v>315</v>
      </c>
      <c r="AI23" s="29">
        <f>'9.Spieltag'!AK23</f>
        <v>13</v>
      </c>
      <c r="AJ23" s="24">
        <f t="shared" si="13"/>
        <v>360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'9.Spieltag'!AJ24</f>
        <v>315</v>
      </c>
      <c r="AI24" s="29">
        <f>'9.Spieltag'!AK24</f>
        <v>13</v>
      </c>
      <c r="AJ24" s="24">
        <f t="shared" si="13"/>
        <v>360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'9.Spieltag'!AJ25</f>
        <v>315</v>
      </c>
      <c r="AI25" s="29">
        <f>'9.Spieltag'!AK25</f>
        <v>13</v>
      </c>
      <c r="AJ25" s="24">
        <f t="shared" si="13"/>
        <v>360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'9.Spieltag'!AJ26</f>
        <v>315</v>
      </c>
      <c r="AI26" s="29">
        <f>'9.Spieltag'!AK26</f>
        <v>13</v>
      </c>
      <c r="AJ26" s="24">
        <f t="shared" ref="AJ26" si="17">AG26+AH26</f>
        <v>360</v>
      </c>
      <c r="AK26" s="25">
        <f t="shared" si="9"/>
        <v>13</v>
      </c>
      <c r="AL26" s="1"/>
    </row>
    <row r="27" spans="1:38" ht="28.2" customHeight="1" thickBot="1">
      <c r="A27" s="29">
        <f t="shared" ref="A27" si="18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'9.Spieltag'!AJ27</f>
        <v>315</v>
      </c>
      <c r="AI27" s="29">
        <f>'9.Spieltag'!AK27</f>
        <v>13</v>
      </c>
      <c r="AJ27" s="24">
        <f t="shared" ref="AJ27" si="20">AG27+AH27</f>
        <v>360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2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1" priority="4" rank="3"/>
  </conditionalFormatting>
  <conditionalFormatting sqref="B8:B27">
    <cfRule type="expression" dxfId="100" priority="3">
      <formula>($AG8&gt;40)</formula>
    </cfRule>
  </conditionalFormatting>
  <conditionalFormatting sqref="O3 X3 AA3 I3 R1 F3 C3:C4 I1 X1 U1 AA1 C1 C6 O1 R3 L1 U3">
    <cfRule type="cellIs" dxfId="9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topLeftCell="A4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25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'10.Spieltag'!AJ8</f>
        <v>392</v>
      </c>
      <c r="AI8" s="29">
        <f>'10.Spieltag'!AK8</f>
        <v>1</v>
      </c>
      <c r="AJ8" s="24">
        <f t="shared" ref="AJ8" si="8">AG8+AH8</f>
        <v>437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'10.Spieltag'!AJ9</f>
        <v>387</v>
      </c>
      <c r="AI9" s="29">
        <f>'10.Spieltag'!AK9</f>
        <v>2</v>
      </c>
      <c r="AJ9" s="24">
        <f t="shared" ref="AJ9:AJ25" si="13">AG9+AH9</f>
        <v>432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>AK10</f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'10.Spieltag'!AJ10</f>
        <v>384</v>
      </c>
      <c r="AI10" s="29">
        <f>'10.Spieltag'!AK10</f>
        <v>3</v>
      </c>
      <c r="AJ10" s="24">
        <f t="shared" si="13"/>
        <v>429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'10.Spieltag'!AJ11</f>
        <v>378</v>
      </c>
      <c r="AI11" s="29">
        <f>'10.Spieltag'!AK11</f>
        <v>4</v>
      </c>
      <c r="AJ11" s="24">
        <f t="shared" si="13"/>
        <v>423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'10.Spieltag'!AJ12</f>
        <v>378</v>
      </c>
      <c r="AI12" s="29">
        <f>'10.Spieltag'!AK12</f>
        <v>4</v>
      </c>
      <c r="AJ12" s="24">
        <f t="shared" si="13"/>
        <v>423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'10.Spieltag'!AJ13</f>
        <v>377</v>
      </c>
      <c r="AI13" s="29">
        <f>'10.Spieltag'!AK13</f>
        <v>6</v>
      </c>
      <c r="AJ13" s="24">
        <f t="shared" si="13"/>
        <v>422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'10.Spieltag'!AJ14</f>
        <v>377</v>
      </c>
      <c r="AI14" s="29">
        <f>'10.Spieltag'!AK14</f>
        <v>6</v>
      </c>
      <c r="AJ14" s="24">
        <f t="shared" si="13"/>
        <v>422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'10.Spieltag'!AJ15</f>
        <v>376</v>
      </c>
      <c r="AI15" s="29">
        <f>'10.Spieltag'!AK15</f>
        <v>8</v>
      </c>
      <c r="AJ15" s="24">
        <f t="shared" si="13"/>
        <v>421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'10.Spieltag'!AJ16</f>
        <v>374</v>
      </c>
      <c r="AI16" s="29">
        <f>'10.Spieltag'!AK16</f>
        <v>9</v>
      </c>
      <c r="AJ16" s="24">
        <f t="shared" si="13"/>
        <v>419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'10.Spieltag'!AJ17</f>
        <v>374</v>
      </c>
      <c r="AI17" s="29">
        <f>'10.Spieltag'!AK17</f>
        <v>9</v>
      </c>
      <c r="AJ17" s="24">
        <f t="shared" si="13"/>
        <v>419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'10.Spieltag'!AJ18</f>
        <v>371</v>
      </c>
      <c r="AI18" s="29">
        <f>'10.Spieltag'!AK18</f>
        <v>11</v>
      </c>
      <c r="AJ18" s="24">
        <f t="shared" si="13"/>
        <v>416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'10.Spieltag'!AJ19</f>
        <v>370</v>
      </c>
      <c r="AI19" s="29">
        <f>'10.Spieltag'!AK19</f>
        <v>12</v>
      </c>
      <c r="AJ19" s="24">
        <f t="shared" si="13"/>
        <v>415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'10.Spieltag'!AJ20</f>
        <v>360</v>
      </c>
      <c r="AI20" s="29">
        <f>'10.Spieltag'!AK20</f>
        <v>13</v>
      </c>
      <c r="AJ20" s="24">
        <f t="shared" si="13"/>
        <v>405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'10.Spieltag'!AJ21</f>
        <v>360</v>
      </c>
      <c r="AI21" s="29">
        <f>'10.Spieltag'!AK21</f>
        <v>13</v>
      </c>
      <c r="AJ21" s="24">
        <f t="shared" si="13"/>
        <v>405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'10.Spieltag'!AJ22</f>
        <v>360</v>
      </c>
      <c r="AI22" s="29">
        <f>'10.Spieltag'!AK22</f>
        <v>13</v>
      </c>
      <c r="AJ22" s="24">
        <f t="shared" si="13"/>
        <v>405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'10.Spieltag'!AJ23</f>
        <v>360</v>
      </c>
      <c r="AI23" s="29">
        <f>'10.Spieltag'!AK23</f>
        <v>13</v>
      </c>
      <c r="AJ23" s="24">
        <f t="shared" si="13"/>
        <v>405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'10.Spieltag'!AJ24</f>
        <v>360</v>
      </c>
      <c r="AI24" s="29">
        <f>'10.Spieltag'!AK24</f>
        <v>13</v>
      </c>
      <c r="AJ24" s="24">
        <f t="shared" si="13"/>
        <v>405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'10.Spieltag'!AJ25</f>
        <v>360</v>
      </c>
      <c r="AI25" s="29">
        <f>'10.Spieltag'!AK25</f>
        <v>13</v>
      </c>
      <c r="AJ25" s="24">
        <f t="shared" si="13"/>
        <v>405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'10.Spieltag'!AJ26</f>
        <v>360</v>
      </c>
      <c r="AI26" s="29">
        <f>'10.Spieltag'!AK26</f>
        <v>13</v>
      </c>
      <c r="AJ26" s="24">
        <f t="shared" ref="AJ26" si="17">AG26+AH26</f>
        <v>405</v>
      </c>
      <c r="AK26" s="25">
        <f t="shared" si="9"/>
        <v>13</v>
      </c>
      <c r="AL26" s="1"/>
    </row>
    <row r="27" spans="1:38" ht="28.2" customHeight="1" thickBot="1">
      <c r="A27" s="29">
        <f t="shared" ref="A27" si="18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'10.Spieltag'!AJ27</f>
        <v>360</v>
      </c>
      <c r="AI27" s="29">
        <f>'10.Spieltag'!AK27</f>
        <v>13</v>
      </c>
      <c r="AJ27" s="24">
        <f t="shared" ref="AJ27" si="20">AG27+AH27</f>
        <v>405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8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7" priority="4" rank="3"/>
  </conditionalFormatting>
  <conditionalFormatting sqref="B8:B27">
    <cfRule type="expression" dxfId="96" priority="3">
      <formula>($AG8&gt;40)</formula>
    </cfRule>
  </conditionalFormatting>
  <conditionalFormatting sqref="O3 X3 AA3 I3 R1 F3 C3:C4 I1 X1 U1 AA1 C1 C6 O1 R3 L1 U3">
    <cfRule type="cellIs" dxfId="9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topLeftCell="E13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26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'11.Spieltag'!AJ8</f>
        <v>437</v>
      </c>
      <c r="AI8" s="29">
        <f>'11.Spieltag'!AK8</f>
        <v>1</v>
      </c>
      <c r="AJ8" s="24">
        <f t="shared" ref="AJ8" si="8">AG8+AH8</f>
        <v>482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'11.Spieltag'!AJ9</f>
        <v>432</v>
      </c>
      <c r="AI9" s="29">
        <f>'11.Spieltag'!AK9</f>
        <v>2</v>
      </c>
      <c r="AJ9" s="24">
        <f t="shared" ref="AJ9:AJ25" si="13">AG9+AH9</f>
        <v>477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'11.Spieltag'!AJ10</f>
        <v>429</v>
      </c>
      <c r="AI10" s="29">
        <f>'11.Spieltag'!AK10</f>
        <v>3</v>
      </c>
      <c r="AJ10" s="24">
        <f t="shared" si="13"/>
        <v>474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'11.Spieltag'!AJ11</f>
        <v>423</v>
      </c>
      <c r="AI11" s="29">
        <f>'11.Spieltag'!AK11</f>
        <v>4</v>
      </c>
      <c r="AJ11" s="24">
        <f t="shared" si="13"/>
        <v>468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'11.Spieltag'!AJ12</f>
        <v>423</v>
      </c>
      <c r="AI12" s="29">
        <f>'11.Spieltag'!AK12</f>
        <v>4</v>
      </c>
      <c r="AJ12" s="24">
        <f t="shared" si="13"/>
        <v>468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'11.Spieltag'!AJ13</f>
        <v>422</v>
      </c>
      <c r="AI13" s="29">
        <f>'11.Spieltag'!AK13</f>
        <v>6</v>
      </c>
      <c r="AJ13" s="24">
        <f t="shared" si="13"/>
        <v>467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'11.Spieltag'!AJ14</f>
        <v>422</v>
      </c>
      <c r="AI14" s="29">
        <f>'11.Spieltag'!AK14</f>
        <v>6</v>
      </c>
      <c r="AJ14" s="24">
        <f t="shared" si="13"/>
        <v>467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'11.Spieltag'!AJ15</f>
        <v>421</v>
      </c>
      <c r="AI15" s="29">
        <f>'11.Spieltag'!AK15</f>
        <v>8</v>
      </c>
      <c r="AJ15" s="24">
        <f t="shared" si="13"/>
        <v>466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'11.Spieltag'!AJ16</f>
        <v>419</v>
      </c>
      <c r="AI16" s="29">
        <f>'11.Spieltag'!AK16</f>
        <v>9</v>
      </c>
      <c r="AJ16" s="24">
        <f t="shared" si="13"/>
        <v>464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'11.Spieltag'!AJ17</f>
        <v>419</v>
      </c>
      <c r="AI17" s="29">
        <f>'11.Spieltag'!AK17</f>
        <v>9</v>
      </c>
      <c r="AJ17" s="24">
        <f t="shared" si="13"/>
        <v>464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'11.Spieltag'!AJ18</f>
        <v>416</v>
      </c>
      <c r="AI18" s="29">
        <f>'11.Spieltag'!AK18</f>
        <v>11</v>
      </c>
      <c r="AJ18" s="24">
        <f t="shared" si="13"/>
        <v>461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'11.Spieltag'!AJ19</f>
        <v>415</v>
      </c>
      <c r="AI19" s="29">
        <f>'11.Spieltag'!AK19</f>
        <v>12</v>
      </c>
      <c r="AJ19" s="24">
        <f t="shared" si="13"/>
        <v>460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'11.Spieltag'!AJ20</f>
        <v>405</v>
      </c>
      <c r="AI20" s="29">
        <f>'11.Spieltag'!AK20</f>
        <v>13</v>
      </c>
      <c r="AJ20" s="24">
        <f t="shared" si="13"/>
        <v>450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'11.Spieltag'!AJ21</f>
        <v>405</v>
      </c>
      <c r="AI21" s="29">
        <f>'11.Spieltag'!AK21</f>
        <v>13</v>
      </c>
      <c r="AJ21" s="24">
        <f t="shared" si="13"/>
        <v>450</v>
      </c>
      <c r="AK21" s="25">
        <f t="shared" si="9"/>
        <v>13</v>
      </c>
      <c r="AL21" s="1"/>
    </row>
    <row r="22" spans="1:38" ht="24.9" customHeight="1" thickBot="1">
      <c r="A22" s="29">
        <f>AK22</f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'11.Spieltag'!AJ22</f>
        <v>405</v>
      </c>
      <c r="AI22" s="29">
        <f>'11.Spieltag'!AK22</f>
        <v>13</v>
      </c>
      <c r="AJ22" s="24">
        <f t="shared" si="13"/>
        <v>450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'11.Spieltag'!AJ23</f>
        <v>405</v>
      </c>
      <c r="AI23" s="29">
        <f>'11.Spieltag'!AK23</f>
        <v>13</v>
      </c>
      <c r="AJ23" s="24">
        <f t="shared" si="13"/>
        <v>450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'11.Spieltag'!AJ24</f>
        <v>405</v>
      </c>
      <c r="AI24" s="29">
        <f>'11.Spieltag'!AK24</f>
        <v>13</v>
      </c>
      <c r="AJ24" s="24">
        <f t="shared" si="13"/>
        <v>450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'11.Spieltag'!AJ25</f>
        <v>405</v>
      </c>
      <c r="AI25" s="29">
        <f>'11.Spieltag'!AK25</f>
        <v>13</v>
      </c>
      <c r="AJ25" s="24">
        <f t="shared" si="13"/>
        <v>450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'11.Spieltag'!AJ26</f>
        <v>405</v>
      </c>
      <c r="AI26" s="29">
        <f>'11.Spieltag'!AK26</f>
        <v>13</v>
      </c>
      <c r="AJ26" s="24">
        <f t="shared" ref="AJ26" si="17">AG26+AH26</f>
        <v>450</v>
      </c>
      <c r="AK26" s="25">
        <f t="shared" si="9"/>
        <v>13</v>
      </c>
      <c r="AL26" s="1"/>
    </row>
    <row r="27" spans="1:38" ht="28.2" customHeight="1" thickBot="1">
      <c r="A27" s="29">
        <f t="shared" ref="A27" si="18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'11.Spieltag'!AJ27</f>
        <v>405</v>
      </c>
      <c r="AI27" s="29">
        <f>'11.Spieltag'!AK27</f>
        <v>13</v>
      </c>
      <c r="AJ27" s="24">
        <f t="shared" ref="AJ27" si="20">AG27+AH27</f>
        <v>450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4" priority="4" rank="3"/>
  </conditionalFormatting>
  <conditionalFormatting sqref="B8:B27">
    <cfRule type="expression" dxfId="93" priority="3">
      <formula>($AG8&gt;40)</formula>
    </cfRule>
  </conditionalFormatting>
  <conditionalFormatting sqref="O3 X3 AA3 I3 R1 F3 C3:C4 I1 X1 U1 AA1 C1 C6 O1 R3 L1 U3">
    <cfRule type="cellIs" dxfId="9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topLeftCell="A13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28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'12.Spieltag'!AJ8</f>
        <v>482</v>
      </c>
      <c r="AI8" s="29">
        <f>'12.Spieltag'!AK8</f>
        <v>1</v>
      </c>
      <c r="AJ8" s="24">
        <f t="shared" ref="AJ8" si="8">AG8+AH8</f>
        <v>527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'12.Spieltag'!AJ9</f>
        <v>477</v>
      </c>
      <c r="AI9" s="29">
        <f>'12.Spieltag'!AK9</f>
        <v>2</v>
      </c>
      <c r="AJ9" s="24">
        <f t="shared" ref="AJ9:AJ25" si="13">AG9+AH9</f>
        <v>522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'12.Spieltag'!AJ10</f>
        <v>474</v>
      </c>
      <c r="AI10" s="29">
        <f>'12.Spieltag'!AK10</f>
        <v>3</v>
      </c>
      <c r="AJ10" s="24">
        <f t="shared" si="13"/>
        <v>519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'12.Spieltag'!AJ11</f>
        <v>468</v>
      </c>
      <c r="AI11" s="29">
        <f>'12.Spieltag'!AK11</f>
        <v>4</v>
      </c>
      <c r="AJ11" s="24">
        <f t="shared" si="13"/>
        <v>513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'12.Spieltag'!AJ12</f>
        <v>468</v>
      </c>
      <c r="AI12" s="29">
        <f>'12.Spieltag'!AK12</f>
        <v>4</v>
      </c>
      <c r="AJ12" s="24">
        <f t="shared" si="13"/>
        <v>513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'12.Spieltag'!AJ13</f>
        <v>467</v>
      </c>
      <c r="AI13" s="29">
        <f>'12.Spieltag'!AK13</f>
        <v>6</v>
      </c>
      <c r="AJ13" s="24">
        <f t="shared" si="13"/>
        <v>512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'12.Spieltag'!AJ14</f>
        <v>467</v>
      </c>
      <c r="AI14" s="29">
        <f>'12.Spieltag'!AK14</f>
        <v>6</v>
      </c>
      <c r="AJ14" s="24">
        <f t="shared" si="13"/>
        <v>512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'12.Spieltag'!AJ15</f>
        <v>466</v>
      </c>
      <c r="AI15" s="29">
        <f>'12.Spieltag'!AK15</f>
        <v>8</v>
      </c>
      <c r="AJ15" s="24">
        <f t="shared" si="13"/>
        <v>511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'12.Spieltag'!AJ16</f>
        <v>464</v>
      </c>
      <c r="AI16" s="29">
        <f>'12.Spieltag'!AK16</f>
        <v>9</v>
      </c>
      <c r="AJ16" s="24">
        <f t="shared" si="13"/>
        <v>509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'12.Spieltag'!AJ17</f>
        <v>464</v>
      </c>
      <c r="AI17" s="29">
        <f>'12.Spieltag'!AK17</f>
        <v>9</v>
      </c>
      <c r="AJ17" s="24">
        <f t="shared" si="13"/>
        <v>509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'12.Spieltag'!AJ18</f>
        <v>461</v>
      </c>
      <c r="AI18" s="29">
        <f>'12.Spieltag'!AK18</f>
        <v>11</v>
      </c>
      <c r="AJ18" s="24">
        <f t="shared" si="13"/>
        <v>506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'12.Spieltag'!AJ19</f>
        <v>460</v>
      </c>
      <c r="AI19" s="29">
        <f>'12.Spieltag'!AK19</f>
        <v>12</v>
      </c>
      <c r="AJ19" s="24">
        <f t="shared" si="13"/>
        <v>505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'12.Spieltag'!AJ20</f>
        <v>450</v>
      </c>
      <c r="AI20" s="29">
        <f>'12.Spieltag'!AK20</f>
        <v>13</v>
      </c>
      <c r="AJ20" s="24">
        <f t="shared" si="13"/>
        <v>495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'12.Spieltag'!AJ21</f>
        <v>450</v>
      </c>
      <c r="AI21" s="29">
        <f>'12.Spieltag'!AK21</f>
        <v>13</v>
      </c>
      <c r="AJ21" s="24">
        <f t="shared" si="13"/>
        <v>495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'12.Spieltag'!AJ22</f>
        <v>450</v>
      </c>
      <c r="AI22" s="29">
        <f>'12.Spieltag'!AK22</f>
        <v>13</v>
      </c>
      <c r="AJ22" s="24">
        <f t="shared" si="13"/>
        <v>495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'12.Spieltag'!AJ23</f>
        <v>450</v>
      </c>
      <c r="AI23" s="29">
        <f>'12.Spieltag'!AK23</f>
        <v>13</v>
      </c>
      <c r="AJ23" s="24">
        <f t="shared" si="13"/>
        <v>495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'12.Spieltag'!AJ24</f>
        <v>450</v>
      </c>
      <c r="AI24" s="29">
        <f>'12.Spieltag'!AK24</f>
        <v>13</v>
      </c>
      <c r="AJ24" s="24">
        <f t="shared" si="13"/>
        <v>495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'12.Spieltag'!AJ25</f>
        <v>450</v>
      </c>
      <c r="AI25" s="29">
        <f>'12.Spieltag'!AK25</f>
        <v>13</v>
      </c>
      <c r="AJ25" s="24">
        <f t="shared" si="13"/>
        <v>495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'12.Spieltag'!AJ26</f>
        <v>450</v>
      </c>
      <c r="AI26" s="29">
        <f>'12.Spieltag'!AK26</f>
        <v>13</v>
      </c>
      <c r="AJ26" s="24">
        <f t="shared" ref="AJ26" si="17">AG26+AH26</f>
        <v>495</v>
      </c>
      <c r="AK26" s="25">
        <f t="shared" si="9"/>
        <v>13</v>
      </c>
      <c r="AL26" s="1"/>
    </row>
    <row r="27" spans="1:38" ht="28.2" customHeight="1" thickBot="1">
      <c r="A27" s="29">
        <f t="shared" ref="A27" si="18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'12.Spieltag'!AJ27</f>
        <v>450</v>
      </c>
      <c r="AI27" s="29">
        <f>'12.Spieltag'!AK27</f>
        <v>13</v>
      </c>
      <c r="AJ27" s="24">
        <f t="shared" ref="AJ27" si="20">AG27+AH27</f>
        <v>495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1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0" priority="4" rank="3"/>
  </conditionalFormatting>
  <conditionalFormatting sqref="B8:B27">
    <cfRule type="expression" dxfId="89" priority="3">
      <formula>($AG8&gt;40)</formula>
    </cfRule>
  </conditionalFormatting>
  <conditionalFormatting sqref="O3 X3 AA3 I3 R1 F3 C3:C4 I1 X1 U1 AA1 C1 C6 O1 R3 L1 U3">
    <cfRule type="cellIs" dxfId="8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27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'13.Spieltag'!AJ8</f>
        <v>527</v>
      </c>
      <c r="AI8" s="29">
        <f>'13.Spieltag'!AK8</f>
        <v>1</v>
      </c>
      <c r="AJ8" s="24">
        <f t="shared" ref="AJ8" si="8">AG8+AH8</f>
        <v>572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'13.Spieltag'!AJ9</f>
        <v>522</v>
      </c>
      <c r="AI9" s="29">
        <f>'13.Spieltag'!AK9</f>
        <v>2</v>
      </c>
      <c r="AJ9" s="24">
        <f t="shared" ref="AJ9:AJ25" si="13">AG9+AH9</f>
        <v>567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'13.Spieltag'!AJ10</f>
        <v>519</v>
      </c>
      <c r="AI10" s="29">
        <f>'13.Spieltag'!AK10</f>
        <v>3</v>
      </c>
      <c r="AJ10" s="24">
        <f t="shared" si="13"/>
        <v>564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'13.Spieltag'!AJ11</f>
        <v>513</v>
      </c>
      <c r="AI11" s="29">
        <f>'13.Spieltag'!AK11</f>
        <v>4</v>
      </c>
      <c r="AJ11" s="24">
        <f t="shared" si="13"/>
        <v>558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'13.Spieltag'!AJ12</f>
        <v>513</v>
      </c>
      <c r="AI12" s="29">
        <f>'13.Spieltag'!AK12</f>
        <v>4</v>
      </c>
      <c r="AJ12" s="24">
        <f t="shared" si="13"/>
        <v>558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'13.Spieltag'!AJ13</f>
        <v>512</v>
      </c>
      <c r="AI13" s="29">
        <f>'13.Spieltag'!AK13</f>
        <v>6</v>
      </c>
      <c r="AJ13" s="24">
        <f t="shared" si="13"/>
        <v>557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'13.Spieltag'!AJ14</f>
        <v>512</v>
      </c>
      <c r="AI14" s="29">
        <f>'13.Spieltag'!AK14</f>
        <v>6</v>
      </c>
      <c r="AJ14" s="24">
        <f t="shared" si="13"/>
        <v>557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'13.Spieltag'!AJ15</f>
        <v>511</v>
      </c>
      <c r="AI15" s="29">
        <f>'13.Spieltag'!AK15</f>
        <v>8</v>
      </c>
      <c r="AJ15" s="24">
        <f t="shared" si="13"/>
        <v>556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'13.Spieltag'!AJ16</f>
        <v>509</v>
      </c>
      <c r="AI16" s="29">
        <f>'13.Spieltag'!AK16</f>
        <v>9</v>
      </c>
      <c r="AJ16" s="24">
        <f t="shared" si="13"/>
        <v>554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'13.Spieltag'!AJ17</f>
        <v>509</v>
      </c>
      <c r="AI17" s="29">
        <f>'13.Spieltag'!AK17</f>
        <v>9</v>
      </c>
      <c r="AJ17" s="24">
        <f t="shared" si="13"/>
        <v>554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'13.Spieltag'!AJ18</f>
        <v>506</v>
      </c>
      <c r="AI18" s="29">
        <f>'13.Spieltag'!AK18</f>
        <v>11</v>
      </c>
      <c r="AJ18" s="24">
        <f t="shared" si="13"/>
        <v>551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'13.Spieltag'!AJ19</f>
        <v>505</v>
      </c>
      <c r="AI19" s="29">
        <f>'13.Spieltag'!AK19</f>
        <v>12</v>
      </c>
      <c r="AJ19" s="24">
        <f t="shared" si="13"/>
        <v>550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'13.Spieltag'!AJ20</f>
        <v>495</v>
      </c>
      <c r="AI20" s="29">
        <f>'13.Spieltag'!AK20</f>
        <v>13</v>
      </c>
      <c r="AJ20" s="24">
        <f t="shared" si="13"/>
        <v>540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'13.Spieltag'!AJ21</f>
        <v>495</v>
      </c>
      <c r="AI21" s="29">
        <f>'13.Spieltag'!AK21</f>
        <v>13</v>
      </c>
      <c r="AJ21" s="24">
        <f t="shared" si="13"/>
        <v>540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'13.Spieltag'!AJ22</f>
        <v>495</v>
      </c>
      <c r="AI22" s="29">
        <f>'13.Spieltag'!AK22</f>
        <v>13</v>
      </c>
      <c r="AJ22" s="24">
        <f t="shared" si="13"/>
        <v>540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'13.Spieltag'!AJ23</f>
        <v>495</v>
      </c>
      <c r="AI23" s="29">
        <f>'13.Spieltag'!AK23</f>
        <v>13</v>
      </c>
      <c r="AJ23" s="24">
        <f t="shared" si="13"/>
        <v>540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'13.Spieltag'!AJ24</f>
        <v>495</v>
      </c>
      <c r="AI24" s="29">
        <f>'13.Spieltag'!AK24</f>
        <v>13</v>
      </c>
      <c r="AJ24" s="24">
        <f t="shared" si="13"/>
        <v>540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'13.Spieltag'!AJ25</f>
        <v>495</v>
      </c>
      <c r="AI25" s="29">
        <f>'13.Spieltag'!AK25</f>
        <v>13</v>
      </c>
      <c r="AJ25" s="24">
        <f t="shared" si="13"/>
        <v>540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'13.Spieltag'!AJ26</f>
        <v>495</v>
      </c>
      <c r="AI26" s="29">
        <f>'13.Spieltag'!AK26</f>
        <v>13</v>
      </c>
      <c r="AJ26" s="24">
        <f t="shared" ref="AJ26" si="17">AG26+AH26</f>
        <v>540</v>
      </c>
      <c r="AK26" s="25">
        <f t="shared" si="9"/>
        <v>13</v>
      </c>
      <c r="AL26" s="1"/>
    </row>
    <row r="27" spans="1:38" ht="28.2" customHeight="1" thickBot="1">
      <c r="A27" s="29">
        <f t="shared" ref="A27" si="18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'13.Spieltag'!AJ27</f>
        <v>495</v>
      </c>
      <c r="AI27" s="29">
        <f>'13.Spieltag'!AK27</f>
        <v>13</v>
      </c>
      <c r="AJ27" s="24">
        <f t="shared" ref="AJ27" si="20">AG27+AH27</f>
        <v>540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7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6" priority="4" rank="3"/>
  </conditionalFormatting>
  <conditionalFormatting sqref="B8:B27">
    <cfRule type="expression" dxfId="85" priority="3">
      <formula>($AG8&gt;40)</formula>
    </cfRule>
  </conditionalFormatting>
  <conditionalFormatting sqref="O3 X3 AA3 I3 R1 F3 C3:C4 I1 X1 U1 AA1 C1 C6 O1 R3 L1 U3">
    <cfRule type="cellIs" dxfId="8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topLeftCell="A17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29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'14.Spieltag'!AJ8</f>
        <v>572</v>
      </c>
      <c r="AI8" s="29">
        <f>'14.Spieltag'!AK8</f>
        <v>1</v>
      </c>
      <c r="AJ8" s="24">
        <f t="shared" ref="AJ8" si="8">AG8+AH8</f>
        <v>617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'14.Spieltag'!AJ9</f>
        <v>567</v>
      </c>
      <c r="AI9" s="29">
        <f>'14.Spieltag'!AK9</f>
        <v>2</v>
      </c>
      <c r="AJ9" s="24">
        <f t="shared" ref="AJ9:AJ25" si="13">AG9+AH9</f>
        <v>612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'14.Spieltag'!AJ10</f>
        <v>564</v>
      </c>
      <c r="AI10" s="29">
        <f>'14.Spieltag'!AK10</f>
        <v>3</v>
      </c>
      <c r="AJ10" s="24">
        <f t="shared" si="13"/>
        <v>609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'14.Spieltag'!AJ11</f>
        <v>558</v>
      </c>
      <c r="AI11" s="29">
        <f>'14.Spieltag'!AK11</f>
        <v>4</v>
      </c>
      <c r="AJ11" s="24">
        <f t="shared" si="13"/>
        <v>603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'14.Spieltag'!AJ12</f>
        <v>558</v>
      </c>
      <c r="AI12" s="29">
        <f>'14.Spieltag'!AK12</f>
        <v>4</v>
      </c>
      <c r="AJ12" s="24">
        <f t="shared" si="13"/>
        <v>603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'14.Spieltag'!AJ13</f>
        <v>557</v>
      </c>
      <c r="AI13" s="29">
        <f>'14.Spieltag'!AK13</f>
        <v>6</v>
      </c>
      <c r="AJ13" s="24">
        <f t="shared" si="13"/>
        <v>602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'14.Spieltag'!AJ14</f>
        <v>557</v>
      </c>
      <c r="AI14" s="29">
        <f>'14.Spieltag'!AK14</f>
        <v>6</v>
      </c>
      <c r="AJ14" s="24">
        <f t="shared" si="13"/>
        <v>602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'14.Spieltag'!AJ15</f>
        <v>556</v>
      </c>
      <c r="AI15" s="29">
        <f>'14.Spieltag'!AK15</f>
        <v>8</v>
      </c>
      <c r="AJ15" s="24">
        <f t="shared" si="13"/>
        <v>601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'14.Spieltag'!AJ16</f>
        <v>554</v>
      </c>
      <c r="AI16" s="29">
        <f>'14.Spieltag'!AK16</f>
        <v>9</v>
      </c>
      <c r="AJ16" s="24">
        <f t="shared" si="13"/>
        <v>599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'14.Spieltag'!AJ17</f>
        <v>554</v>
      </c>
      <c r="AI17" s="29">
        <f>'14.Spieltag'!AK17</f>
        <v>9</v>
      </c>
      <c r="AJ17" s="24">
        <f t="shared" si="13"/>
        <v>599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'14.Spieltag'!AJ18</f>
        <v>551</v>
      </c>
      <c r="AI18" s="29">
        <f>'14.Spieltag'!AK18</f>
        <v>11</v>
      </c>
      <c r="AJ18" s="24">
        <f t="shared" si="13"/>
        <v>596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'14.Spieltag'!AJ19</f>
        <v>550</v>
      </c>
      <c r="AI19" s="29">
        <f>'14.Spieltag'!AK19</f>
        <v>12</v>
      </c>
      <c r="AJ19" s="24">
        <f t="shared" si="13"/>
        <v>595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'14.Spieltag'!AJ20</f>
        <v>540</v>
      </c>
      <c r="AI20" s="29">
        <f>'14.Spieltag'!AK20</f>
        <v>13</v>
      </c>
      <c r="AJ20" s="24">
        <f t="shared" si="13"/>
        <v>585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'14.Spieltag'!AJ21</f>
        <v>540</v>
      </c>
      <c r="AI21" s="29">
        <f>'14.Spieltag'!AK21</f>
        <v>13</v>
      </c>
      <c r="AJ21" s="24">
        <f t="shared" si="13"/>
        <v>585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'14.Spieltag'!AJ22</f>
        <v>540</v>
      </c>
      <c r="AI22" s="29">
        <f>'14.Spieltag'!AK22</f>
        <v>13</v>
      </c>
      <c r="AJ22" s="24">
        <f t="shared" si="13"/>
        <v>585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'14.Spieltag'!AJ23</f>
        <v>540</v>
      </c>
      <c r="AI23" s="29">
        <f>'14.Spieltag'!AK23</f>
        <v>13</v>
      </c>
      <c r="AJ23" s="24">
        <f t="shared" si="13"/>
        <v>585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'14.Spieltag'!AJ24</f>
        <v>540</v>
      </c>
      <c r="AI24" s="29">
        <f>'14.Spieltag'!AK24</f>
        <v>13</v>
      </c>
      <c r="AJ24" s="24">
        <f t="shared" si="13"/>
        <v>585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'14.Spieltag'!AJ25</f>
        <v>540</v>
      </c>
      <c r="AI25" s="29">
        <f>'14.Spieltag'!AK25</f>
        <v>13</v>
      </c>
      <c r="AJ25" s="24">
        <f t="shared" si="13"/>
        <v>585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'14.Spieltag'!AJ26</f>
        <v>540</v>
      </c>
      <c r="AI26" s="29">
        <f>'14.Spieltag'!AK26</f>
        <v>13</v>
      </c>
      <c r="AJ26" s="24">
        <f t="shared" ref="AJ26" si="17">AG26+AH26</f>
        <v>585</v>
      </c>
      <c r="AK26" s="25">
        <f t="shared" si="9"/>
        <v>13</v>
      </c>
      <c r="AL26" s="1"/>
    </row>
    <row r="27" spans="1:38" ht="28.2" customHeight="1" thickBot="1">
      <c r="A27" s="29">
        <f t="shared" ref="A27" si="18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'14.Spieltag'!AJ27</f>
        <v>540</v>
      </c>
      <c r="AI27" s="29">
        <f>'14.Spieltag'!AK27</f>
        <v>13</v>
      </c>
      <c r="AJ27" s="24">
        <f t="shared" ref="AJ27" si="20">AG27+AH27</f>
        <v>585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3" priority="936" rank="3"/>
  </conditionalFormatting>
  <conditionalFormatting sqref="AI8:AI26">
    <cfRule type="colorScale" priority="13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2" priority="4" rank="3"/>
  </conditionalFormatting>
  <conditionalFormatting sqref="B8:B27">
    <cfRule type="expression" dxfId="81" priority="3">
      <formula>($AG8&gt;40)</formula>
    </cfRule>
  </conditionalFormatting>
  <conditionalFormatting sqref="O3 X3 AA3 I3 R1 F3 C3:C4 I1 X1 U1 AA1 C1 C6 O1 R3 L1 U3">
    <cfRule type="cellIs" dxfId="8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7"/>
      <c r="AE1" s="69"/>
      <c r="AF1" s="69"/>
      <c r="AK1" s="32"/>
    </row>
    <row r="2" spans="1:42" ht="11.4">
      <c r="B2" s="16"/>
      <c r="AC2" s="32"/>
      <c r="AD2" s="67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7"/>
      <c r="AE3" s="69"/>
      <c r="AF3" s="69"/>
    </row>
    <row r="4" spans="1:42" ht="16.2" thickBot="1">
      <c r="A4" s="2" t="s">
        <v>30</v>
      </c>
      <c r="B4" s="16"/>
      <c r="C4" s="68" t="s">
        <v>60</v>
      </c>
      <c r="AE4" s="71"/>
      <c r="AF4" s="71"/>
      <c r="AK4" s="45"/>
    </row>
    <row r="5" spans="1:42" ht="13.8" thickBot="1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'15.Spieltag'!AJ8</f>
        <v>617</v>
      </c>
      <c r="AI8" s="29">
        <f>'15.Spieltag'!AK8</f>
        <v>1</v>
      </c>
      <c r="AJ8" s="24">
        <f t="shared" ref="AJ8" si="8">AG8+AH8</f>
        <v>662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'15.Spieltag'!AJ9</f>
        <v>612</v>
      </c>
      <c r="AI9" s="29">
        <f>'15.Spieltag'!AK9</f>
        <v>2</v>
      </c>
      <c r="AJ9" s="24">
        <f t="shared" ref="AJ9:AJ25" si="13">AG9+AH9</f>
        <v>657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'15.Spieltag'!AJ10</f>
        <v>609</v>
      </c>
      <c r="AI10" s="29">
        <f>'15.Spieltag'!AK10</f>
        <v>3</v>
      </c>
      <c r="AJ10" s="24">
        <f t="shared" si="13"/>
        <v>654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'15.Spieltag'!AJ11</f>
        <v>603</v>
      </c>
      <c r="AI11" s="29">
        <f>'15.Spieltag'!AK11</f>
        <v>4</v>
      </c>
      <c r="AJ11" s="24">
        <f t="shared" si="13"/>
        <v>648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'15.Spieltag'!AJ12</f>
        <v>603</v>
      </c>
      <c r="AI12" s="29">
        <f>'15.Spieltag'!AK12</f>
        <v>4</v>
      </c>
      <c r="AJ12" s="24">
        <f t="shared" si="13"/>
        <v>648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'15.Spieltag'!AJ13</f>
        <v>602</v>
      </c>
      <c r="AI13" s="29">
        <f>'15.Spieltag'!AK13</f>
        <v>6</v>
      </c>
      <c r="AJ13" s="24">
        <f t="shared" si="13"/>
        <v>647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'15.Spieltag'!AJ14</f>
        <v>602</v>
      </c>
      <c r="AI14" s="29">
        <f>'15.Spieltag'!AK14</f>
        <v>6</v>
      </c>
      <c r="AJ14" s="24">
        <f t="shared" si="13"/>
        <v>647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'15.Spieltag'!AJ15</f>
        <v>601</v>
      </c>
      <c r="AI15" s="29">
        <f>'15.Spieltag'!AK15</f>
        <v>8</v>
      </c>
      <c r="AJ15" s="24">
        <f t="shared" si="13"/>
        <v>646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'15.Spieltag'!AJ16</f>
        <v>599</v>
      </c>
      <c r="AI16" s="29">
        <f>'15.Spieltag'!AK16</f>
        <v>9</v>
      </c>
      <c r="AJ16" s="24">
        <f t="shared" si="13"/>
        <v>644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'15.Spieltag'!AJ17</f>
        <v>599</v>
      </c>
      <c r="AI17" s="29">
        <f>'15.Spieltag'!AK17</f>
        <v>9</v>
      </c>
      <c r="AJ17" s="24">
        <f t="shared" si="13"/>
        <v>644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'15.Spieltag'!AJ18</f>
        <v>596</v>
      </c>
      <c r="AI18" s="29">
        <f>'15.Spieltag'!AK18</f>
        <v>11</v>
      </c>
      <c r="AJ18" s="24">
        <f t="shared" si="13"/>
        <v>641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'15.Spieltag'!AJ19</f>
        <v>595</v>
      </c>
      <c r="AI19" s="29">
        <f>'15.Spieltag'!AK19</f>
        <v>12</v>
      </c>
      <c r="AJ19" s="24">
        <f t="shared" si="13"/>
        <v>640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'15.Spieltag'!AJ20</f>
        <v>585</v>
      </c>
      <c r="AI20" s="29">
        <f>'15.Spieltag'!AK20</f>
        <v>13</v>
      </c>
      <c r="AJ20" s="24">
        <f t="shared" si="13"/>
        <v>630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'15.Spieltag'!AJ21</f>
        <v>585</v>
      </c>
      <c r="AI21" s="29">
        <f>'15.Spieltag'!AK21</f>
        <v>13</v>
      </c>
      <c r="AJ21" s="24">
        <f t="shared" si="13"/>
        <v>630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'15.Spieltag'!AJ22</f>
        <v>585</v>
      </c>
      <c r="AI22" s="29">
        <f>'15.Spieltag'!AK22</f>
        <v>13</v>
      </c>
      <c r="AJ22" s="24">
        <f t="shared" si="13"/>
        <v>630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'15.Spieltag'!AJ23</f>
        <v>585</v>
      </c>
      <c r="AI23" s="29">
        <f>'15.Spieltag'!AK23</f>
        <v>13</v>
      </c>
      <c r="AJ23" s="24">
        <f t="shared" si="13"/>
        <v>630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'15.Spieltag'!AJ24</f>
        <v>585</v>
      </c>
      <c r="AI24" s="29">
        <f>'15.Spieltag'!AK24</f>
        <v>13</v>
      </c>
      <c r="AJ24" s="24">
        <f t="shared" si="13"/>
        <v>630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'15.Spieltag'!AJ25</f>
        <v>585</v>
      </c>
      <c r="AI25" s="29">
        <f>'15.Spieltag'!AK25</f>
        <v>13</v>
      </c>
      <c r="AJ25" s="24">
        <f t="shared" si="13"/>
        <v>630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'15.Spieltag'!AJ26</f>
        <v>585</v>
      </c>
      <c r="AI26" s="29">
        <f>'15.Spieltag'!AK26</f>
        <v>13</v>
      </c>
      <c r="AJ26" s="24">
        <f t="shared" ref="AJ26" si="17">AG26+AH26</f>
        <v>630</v>
      </c>
      <c r="AK26" s="25">
        <f t="shared" si="9"/>
        <v>13</v>
      </c>
      <c r="AL26" s="1"/>
    </row>
    <row r="27" spans="1:38" ht="28.2" customHeight="1" thickBot="1">
      <c r="A27" s="29">
        <f t="shared" ref="A27" si="18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'15.Spieltag'!AJ27</f>
        <v>585</v>
      </c>
      <c r="AI27" s="29">
        <f>'15.Spieltag'!AK27</f>
        <v>13</v>
      </c>
      <c r="AJ27" s="24">
        <f t="shared" ref="AJ27" si="20">AG27+AH27</f>
        <v>630</v>
      </c>
      <c r="AK27" s="25">
        <f t="shared" si="9"/>
        <v>13</v>
      </c>
      <c r="AL27" s="1"/>
    </row>
    <row r="28" spans="1:38" ht="28.2" customHeight="1" thickBot="1">
      <c r="A28" s="29">
        <f>AK28</f>
        <v>21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G28" s="1">
        <f t="shared" ref="AG28" si="21">E28+H28+K28+N28+Q28+T28+W28+Z28+AC28+AF28</f>
        <v>0</v>
      </c>
      <c r="AH28" s="22">
        <f>'15.Spieltag'!AJ28</f>
        <v>0</v>
      </c>
      <c r="AI28" s="29">
        <f>'15.Spieltag'!AK28</f>
        <v>0</v>
      </c>
      <c r="AJ28" s="24">
        <f t="shared" ref="AJ28" si="22">AG28+AH28</f>
        <v>0</v>
      </c>
      <c r="AK28" s="25">
        <f>RANK(AJ28,$AJ$8:$AJ$28)</f>
        <v>21</v>
      </c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2" customHeight="1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9" priority="924" rank="3"/>
  </conditionalFormatting>
  <conditionalFormatting sqref="AI8:AI26">
    <cfRule type="colorScale" priority="13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78" priority="5">
      <formula>($AG28&gt;40)</formula>
    </cfRule>
  </conditionalFormatting>
  <conditionalFormatting sqref="AG1:AG1048576">
    <cfRule type="top10" dxfId="77" priority="4" rank="3"/>
  </conditionalFormatting>
  <conditionalFormatting sqref="B8:B27">
    <cfRule type="expression" dxfId="76" priority="3">
      <formula>($AG8&gt;40)</formula>
    </cfRule>
  </conditionalFormatting>
  <conditionalFormatting sqref="O3 X3 AA3 I3 R1 F3 C3:C4 I1 X1 U1 AA1 C1 C6 O1 R3 L1 U3">
    <cfRule type="cellIs" dxfId="7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31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'16.Spieltag'!AJ8</f>
        <v>662</v>
      </c>
      <c r="AI8" s="29">
        <f>'16.Spieltag'!AK8</f>
        <v>1</v>
      </c>
      <c r="AJ8" s="24">
        <f t="shared" ref="AJ8" si="8">AG8+AH8</f>
        <v>707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'16.Spieltag'!AJ9</f>
        <v>657</v>
      </c>
      <c r="AI9" s="29">
        <f>'16.Spieltag'!AK9</f>
        <v>2</v>
      </c>
      <c r="AJ9" s="24">
        <f t="shared" ref="AJ9:AJ25" si="13">AG9+AH9</f>
        <v>702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'16.Spieltag'!AJ10</f>
        <v>654</v>
      </c>
      <c r="AI10" s="29">
        <f>'16.Spieltag'!AK10</f>
        <v>3</v>
      </c>
      <c r="AJ10" s="24">
        <f t="shared" si="13"/>
        <v>699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'16.Spieltag'!AJ11</f>
        <v>648</v>
      </c>
      <c r="AI11" s="29">
        <f>'16.Spieltag'!AK11</f>
        <v>4</v>
      </c>
      <c r="AJ11" s="24">
        <f t="shared" si="13"/>
        <v>693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'16.Spieltag'!AJ12</f>
        <v>648</v>
      </c>
      <c r="AI12" s="29">
        <f>'16.Spieltag'!AK12</f>
        <v>4</v>
      </c>
      <c r="AJ12" s="24">
        <f t="shared" si="13"/>
        <v>693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'16.Spieltag'!AJ13</f>
        <v>647</v>
      </c>
      <c r="AI13" s="29">
        <f>'16.Spieltag'!AK13</f>
        <v>6</v>
      </c>
      <c r="AJ13" s="24">
        <f t="shared" si="13"/>
        <v>692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'16.Spieltag'!AJ14</f>
        <v>647</v>
      </c>
      <c r="AI14" s="29">
        <f>'16.Spieltag'!AK14</f>
        <v>6</v>
      </c>
      <c r="AJ14" s="24">
        <f t="shared" si="13"/>
        <v>692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'16.Spieltag'!AJ15</f>
        <v>646</v>
      </c>
      <c r="AI15" s="29">
        <f>'16.Spieltag'!AK15</f>
        <v>8</v>
      </c>
      <c r="AJ15" s="24">
        <f t="shared" si="13"/>
        <v>691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'16.Spieltag'!AJ16</f>
        <v>644</v>
      </c>
      <c r="AI16" s="29">
        <f>'16.Spieltag'!AK16</f>
        <v>9</v>
      </c>
      <c r="AJ16" s="24">
        <f t="shared" si="13"/>
        <v>689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'16.Spieltag'!AJ17</f>
        <v>644</v>
      </c>
      <c r="AI17" s="29">
        <f>'16.Spieltag'!AK17</f>
        <v>9</v>
      </c>
      <c r="AJ17" s="24">
        <f t="shared" si="13"/>
        <v>689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'16.Spieltag'!AJ18</f>
        <v>641</v>
      </c>
      <c r="AI18" s="29">
        <f>'16.Spieltag'!AK18</f>
        <v>11</v>
      </c>
      <c r="AJ18" s="24">
        <f t="shared" si="13"/>
        <v>686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'16.Spieltag'!AJ19</f>
        <v>640</v>
      </c>
      <c r="AI19" s="29">
        <f>'16.Spieltag'!AK19</f>
        <v>12</v>
      </c>
      <c r="AJ19" s="24">
        <f t="shared" si="13"/>
        <v>685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'16.Spieltag'!AJ20</f>
        <v>630</v>
      </c>
      <c r="AI20" s="29">
        <f>'16.Spieltag'!AK20</f>
        <v>13</v>
      </c>
      <c r="AJ20" s="24">
        <f t="shared" si="13"/>
        <v>675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'16.Spieltag'!AJ21</f>
        <v>630</v>
      </c>
      <c r="AI21" s="29">
        <f>'16.Spieltag'!AK21</f>
        <v>13</v>
      </c>
      <c r="AJ21" s="24">
        <f t="shared" si="13"/>
        <v>675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'16.Spieltag'!AJ22</f>
        <v>630</v>
      </c>
      <c r="AI22" s="29">
        <f>'16.Spieltag'!AK22</f>
        <v>13</v>
      </c>
      <c r="AJ22" s="24">
        <f t="shared" si="13"/>
        <v>675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'16.Spieltag'!AJ23</f>
        <v>630</v>
      </c>
      <c r="AI23" s="29">
        <f>'16.Spieltag'!AK23</f>
        <v>13</v>
      </c>
      <c r="AJ23" s="24">
        <f t="shared" si="13"/>
        <v>675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'16.Spieltag'!AJ24</f>
        <v>630</v>
      </c>
      <c r="AI24" s="29">
        <f>'16.Spieltag'!AK24</f>
        <v>13</v>
      </c>
      <c r="AJ24" s="24">
        <f t="shared" si="13"/>
        <v>675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'16.Spieltag'!AJ25</f>
        <v>630</v>
      </c>
      <c r="AI25" s="29">
        <f>'16.Spieltag'!AK25</f>
        <v>13</v>
      </c>
      <c r="AJ25" s="24">
        <f t="shared" si="13"/>
        <v>675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'16.Spieltag'!AJ26</f>
        <v>630</v>
      </c>
      <c r="AI26" s="29">
        <f>'16.Spieltag'!AK26</f>
        <v>13</v>
      </c>
      <c r="AJ26" s="24">
        <f t="shared" ref="AJ26" si="17">AG26+AH26</f>
        <v>675</v>
      </c>
      <c r="AK26" s="25">
        <f t="shared" si="9"/>
        <v>13</v>
      </c>
      <c r="AL26" s="1"/>
    </row>
    <row r="27" spans="1:38" ht="28.2" customHeight="1" thickBot="1">
      <c r="A27" s="29">
        <f t="shared" ref="A27" si="18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'16.Spieltag'!AJ27</f>
        <v>630</v>
      </c>
      <c r="AI27" s="29">
        <f>'16.Spieltag'!AK27</f>
        <v>13</v>
      </c>
      <c r="AJ27" s="24">
        <f t="shared" ref="AJ27" si="20">AG27+AH27</f>
        <v>675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4" priority="906" rank="3"/>
  </conditionalFormatting>
  <conditionalFormatting sqref="AI8:AI26">
    <cfRule type="colorScale" priority="12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3" priority="4" rank="3"/>
  </conditionalFormatting>
  <conditionalFormatting sqref="B8:B27">
    <cfRule type="expression" dxfId="72" priority="3">
      <formula>($AG8&gt;40)</formula>
    </cfRule>
  </conditionalFormatting>
  <conditionalFormatting sqref="O3 X3 AA3 I3 R1 F3 C3:C4 I1 X1 U1 AA1 C1 C6 O1 R3 L1 U3">
    <cfRule type="cellIs" dxfId="71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32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'17.Spieltag'!AJ8</f>
        <v>707</v>
      </c>
      <c r="AI8" s="29">
        <f>'17.Spieltag'!AK8</f>
        <v>1</v>
      </c>
      <c r="AJ8" s="24">
        <f t="shared" ref="AJ8" si="8">AG8+AH8</f>
        <v>752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'17.Spieltag'!AJ9</f>
        <v>702</v>
      </c>
      <c r="AI9" s="29">
        <f>'17.Spieltag'!AK9</f>
        <v>2</v>
      </c>
      <c r="AJ9" s="24">
        <f t="shared" ref="AJ9:AJ25" si="13">AG9+AH9</f>
        <v>747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'17.Spieltag'!AJ10</f>
        <v>699</v>
      </c>
      <c r="AI10" s="29">
        <f>'17.Spieltag'!AK10</f>
        <v>3</v>
      </c>
      <c r="AJ10" s="24">
        <f t="shared" si="13"/>
        <v>744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'17.Spieltag'!AJ11</f>
        <v>693</v>
      </c>
      <c r="AI11" s="29">
        <f>'17.Spieltag'!AK11</f>
        <v>4</v>
      </c>
      <c r="AJ11" s="24">
        <f t="shared" si="13"/>
        <v>738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'17.Spieltag'!AJ12</f>
        <v>693</v>
      </c>
      <c r="AI12" s="29">
        <f>'17.Spieltag'!AK12</f>
        <v>4</v>
      </c>
      <c r="AJ12" s="24">
        <f t="shared" si="13"/>
        <v>738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'17.Spieltag'!AJ13</f>
        <v>692</v>
      </c>
      <c r="AI13" s="29">
        <f>'17.Spieltag'!AK13</f>
        <v>6</v>
      </c>
      <c r="AJ13" s="24">
        <f t="shared" si="13"/>
        <v>737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'17.Spieltag'!AJ14</f>
        <v>692</v>
      </c>
      <c r="AI14" s="29">
        <f>'17.Spieltag'!AK14</f>
        <v>6</v>
      </c>
      <c r="AJ14" s="24">
        <f t="shared" si="13"/>
        <v>737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'17.Spieltag'!AJ15</f>
        <v>691</v>
      </c>
      <c r="AI15" s="29">
        <f>'17.Spieltag'!AK15</f>
        <v>8</v>
      </c>
      <c r="AJ15" s="24">
        <f t="shared" si="13"/>
        <v>736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'17.Spieltag'!AJ16</f>
        <v>689</v>
      </c>
      <c r="AI16" s="29">
        <f>'17.Spieltag'!AK16</f>
        <v>9</v>
      </c>
      <c r="AJ16" s="24">
        <f t="shared" si="13"/>
        <v>734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'17.Spieltag'!AJ17</f>
        <v>689</v>
      </c>
      <c r="AI17" s="29">
        <f>'17.Spieltag'!AK17</f>
        <v>9</v>
      </c>
      <c r="AJ17" s="24">
        <f t="shared" si="13"/>
        <v>734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'17.Spieltag'!AJ18</f>
        <v>686</v>
      </c>
      <c r="AI18" s="29">
        <f>'17.Spieltag'!AK18</f>
        <v>11</v>
      </c>
      <c r="AJ18" s="24">
        <f t="shared" si="13"/>
        <v>731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'17.Spieltag'!AJ19</f>
        <v>685</v>
      </c>
      <c r="AI19" s="29">
        <f>'17.Spieltag'!AK19</f>
        <v>12</v>
      </c>
      <c r="AJ19" s="24">
        <f t="shared" si="13"/>
        <v>730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'17.Spieltag'!AJ20</f>
        <v>675</v>
      </c>
      <c r="AI20" s="29">
        <f>'17.Spieltag'!AK20</f>
        <v>13</v>
      </c>
      <c r="AJ20" s="24">
        <f t="shared" si="13"/>
        <v>720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'17.Spieltag'!AJ21</f>
        <v>675</v>
      </c>
      <c r="AI21" s="29">
        <f>'17.Spieltag'!AK21</f>
        <v>13</v>
      </c>
      <c r="AJ21" s="24">
        <f t="shared" si="13"/>
        <v>720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'17.Spieltag'!AJ22</f>
        <v>675</v>
      </c>
      <c r="AI22" s="29">
        <f>'17.Spieltag'!AK22</f>
        <v>13</v>
      </c>
      <c r="AJ22" s="24">
        <f t="shared" si="13"/>
        <v>720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'17.Spieltag'!AJ23</f>
        <v>675</v>
      </c>
      <c r="AI23" s="29">
        <f>'17.Spieltag'!AK23</f>
        <v>13</v>
      </c>
      <c r="AJ23" s="24">
        <f t="shared" si="13"/>
        <v>720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'17.Spieltag'!AJ24</f>
        <v>675</v>
      </c>
      <c r="AI24" s="29">
        <f>'17.Spieltag'!AK24</f>
        <v>13</v>
      </c>
      <c r="AJ24" s="24">
        <f t="shared" si="13"/>
        <v>720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'17.Spieltag'!AJ25</f>
        <v>675</v>
      </c>
      <c r="AI25" s="29">
        <f>'17.Spieltag'!AK25</f>
        <v>13</v>
      </c>
      <c r="AJ25" s="24">
        <f t="shared" si="13"/>
        <v>720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'17.Spieltag'!AJ26</f>
        <v>675</v>
      </c>
      <c r="AI26" s="29">
        <f>'17.Spieltag'!AK26</f>
        <v>13</v>
      </c>
      <c r="AJ26" s="24">
        <f t="shared" ref="AJ26" si="17">AG26+AH26</f>
        <v>720</v>
      </c>
      <c r="AK26" s="25">
        <f t="shared" si="9"/>
        <v>13</v>
      </c>
      <c r="AL26" s="1"/>
    </row>
    <row r="27" spans="1:38" ht="28.2" customHeight="1" thickBot="1">
      <c r="A27" s="29">
        <f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'17.Spieltag'!AJ27</f>
        <v>675</v>
      </c>
      <c r="AI27" s="29">
        <f>'17.Spieltag'!AK27</f>
        <v>13</v>
      </c>
      <c r="AJ27" s="24">
        <f t="shared" ref="AJ27" si="19">AG27+AH27</f>
        <v>720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91" rank="3"/>
  </conditionalFormatting>
  <conditionalFormatting sqref="AI8:AI26">
    <cfRule type="colorScale" priority="12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9" priority="4" rank="3"/>
  </conditionalFormatting>
  <conditionalFormatting sqref="B8:B27">
    <cfRule type="expression" dxfId="68" priority="3">
      <formula>($AG8&gt;40)</formula>
    </cfRule>
  </conditionalFormatting>
  <conditionalFormatting sqref="O3 X3 AA3 I3 R1 F3 C3:C4 I1 X1 U1 AA1 C1 C6 O1 R3 L1 U3">
    <cfRule type="cellIs" dxfId="67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topLeftCell="A19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33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'18.Spieltag'!AJ8</f>
        <v>752</v>
      </c>
      <c r="AI8" s="29">
        <f>'18.Spieltag'!AK8</f>
        <v>1</v>
      </c>
      <c r="AJ8" s="24">
        <f t="shared" ref="AJ8" si="8">AG8+AH8</f>
        <v>797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'18.Spieltag'!AJ9</f>
        <v>747</v>
      </c>
      <c r="AI9" s="29">
        <f>'18.Spieltag'!AK9</f>
        <v>2</v>
      </c>
      <c r="AJ9" s="24">
        <f t="shared" ref="AJ9:AJ25" si="13">AG9+AH9</f>
        <v>792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'18.Spieltag'!AJ10</f>
        <v>744</v>
      </c>
      <c r="AI10" s="29">
        <f>'18.Spieltag'!AK10</f>
        <v>3</v>
      </c>
      <c r="AJ10" s="24">
        <f t="shared" si="13"/>
        <v>789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'18.Spieltag'!AJ11</f>
        <v>738</v>
      </c>
      <c r="AI11" s="29">
        <f>'18.Spieltag'!AK11</f>
        <v>4</v>
      </c>
      <c r="AJ11" s="24">
        <f t="shared" si="13"/>
        <v>783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'18.Spieltag'!AJ12</f>
        <v>738</v>
      </c>
      <c r="AI12" s="29">
        <f>'18.Spieltag'!AK12</f>
        <v>4</v>
      </c>
      <c r="AJ12" s="24">
        <f t="shared" si="13"/>
        <v>783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'18.Spieltag'!AJ13</f>
        <v>737</v>
      </c>
      <c r="AI13" s="29">
        <f>'18.Spieltag'!AK13</f>
        <v>6</v>
      </c>
      <c r="AJ13" s="24">
        <f t="shared" si="13"/>
        <v>782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'18.Spieltag'!AJ14</f>
        <v>737</v>
      </c>
      <c r="AI14" s="29">
        <f>'18.Spieltag'!AK14</f>
        <v>6</v>
      </c>
      <c r="AJ14" s="24">
        <f t="shared" si="13"/>
        <v>782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'18.Spieltag'!AJ15</f>
        <v>736</v>
      </c>
      <c r="AI15" s="29">
        <f>'18.Spieltag'!AK15</f>
        <v>8</v>
      </c>
      <c r="AJ15" s="24">
        <f t="shared" si="13"/>
        <v>781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'18.Spieltag'!AJ16</f>
        <v>734</v>
      </c>
      <c r="AI16" s="29">
        <f>'18.Spieltag'!AK16</f>
        <v>9</v>
      </c>
      <c r="AJ16" s="24">
        <f t="shared" si="13"/>
        <v>779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'18.Spieltag'!AJ17</f>
        <v>734</v>
      </c>
      <c r="AI17" s="29">
        <f>'18.Spieltag'!AK17</f>
        <v>9</v>
      </c>
      <c r="AJ17" s="24">
        <f t="shared" si="13"/>
        <v>779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'18.Spieltag'!AJ18</f>
        <v>731</v>
      </c>
      <c r="AI18" s="29">
        <f>'18.Spieltag'!AK18</f>
        <v>11</v>
      </c>
      <c r="AJ18" s="24">
        <f t="shared" si="13"/>
        <v>776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'18.Spieltag'!AJ19</f>
        <v>730</v>
      </c>
      <c r="AI19" s="29">
        <f>'18.Spieltag'!AK19</f>
        <v>12</v>
      </c>
      <c r="AJ19" s="24">
        <f t="shared" si="13"/>
        <v>775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'18.Spieltag'!AJ20</f>
        <v>720</v>
      </c>
      <c r="AI20" s="29">
        <f>'18.Spieltag'!AK20</f>
        <v>13</v>
      </c>
      <c r="AJ20" s="24">
        <f t="shared" si="13"/>
        <v>765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'18.Spieltag'!AJ21</f>
        <v>720</v>
      </c>
      <c r="AI21" s="29">
        <f>'18.Spieltag'!AK21</f>
        <v>13</v>
      </c>
      <c r="AJ21" s="24">
        <f t="shared" si="13"/>
        <v>765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'18.Spieltag'!AJ22</f>
        <v>720</v>
      </c>
      <c r="AI22" s="29">
        <f>'18.Spieltag'!AK22</f>
        <v>13</v>
      </c>
      <c r="AJ22" s="24">
        <f t="shared" si="13"/>
        <v>765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'18.Spieltag'!AJ23</f>
        <v>720</v>
      </c>
      <c r="AI23" s="29">
        <f>'18.Spieltag'!AK23</f>
        <v>13</v>
      </c>
      <c r="AJ23" s="24">
        <f t="shared" si="13"/>
        <v>765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'18.Spieltag'!AJ24</f>
        <v>720</v>
      </c>
      <c r="AI24" s="29">
        <f>'18.Spieltag'!AK24</f>
        <v>13</v>
      </c>
      <c r="AJ24" s="24">
        <f t="shared" si="13"/>
        <v>765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'18.Spieltag'!AJ25</f>
        <v>720</v>
      </c>
      <c r="AI25" s="29">
        <f>'18.Spieltag'!AK25</f>
        <v>13</v>
      </c>
      <c r="AJ25" s="24">
        <f t="shared" si="13"/>
        <v>765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'18.Spieltag'!AJ26</f>
        <v>720</v>
      </c>
      <c r="AI26" s="29">
        <f>'18.Spieltag'!AK26</f>
        <v>13</v>
      </c>
      <c r="AJ26" s="24">
        <f t="shared" ref="AJ26" si="17">AG26+AH26</f>
        <v>765</v>
      </c>
      <c r="AK26" s="25">
        <f t="shared" si="9"/>
        <v>13</v>
      </c>
      <c r="AL26" s="1"/>
    </row>
    <row r="27" spans="1:38" ht="28.2" customHeight="1" thickBot="1">
      <c r="A27" s="29">
        <f t="shared" ref="A27" si="18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'18.Spieltag'!AJ27</f>
        <v>720</v>
      </c>
      <c r="AI27" s="29">
        <f>'18.Spieltag'!AK27</f>
        <v>13</v>
      </c>
      <c r="AJ27" s="24">
        <f t="shared" ref="AJ27" si="20">AG27+AH27</f>
        <v>765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6" priority="876" rank="3"/>
  </conditionalFormatting>
  <conditionalFormatting sqref="AI8:AI26">
    <cfRule type="colorScale" priority="12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5" priority="4" rank="3"/>
  </conditionalFormatting>
  <conditionalFormatting sqref="B8:B27">
    <cfRule type="expression" dxfId="64" priority="3">
      <formula>($AG8&gt;40)</formula>
    </cfRule>
  </conditionalFormatting>
  <conditionalFormatting sqref="O3 X3 AA3 I3 R1 F3 C3:C4 I1 X1 U1 AA1 C1 C6 O1 R3 L1 U3">
    <cfRule type="cellIs" dxfId="63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topLeftCell="A5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34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'19.Spieltag'!AJ8</f>
        <v>797</v>
      </c>
      <c r="AI8" s="29">
        <f>'19.Spieltag'!AK8</f>
        <v>1</v>
      </c>
      <c r="AJ8" s="24">
        <f t="shared" ref="AJ8" si="8">AG8+AH8</f>
        <v>842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'19.Spieltag'!AJ9</f>
        <v>792</v>
      </c>
      <c r="AI9" s="29">
        <f>'19.Spieltag'!AK9</f>
        <v>2</v>
      </c>
      <c r="AJ9" s="24">
        <f t="shared" ref="AJ9:AJ25" si="13">AG9+AH9</f>
        <v>837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'19.Spieltag'!AJ10</f>
        <v>789</v>
      </c>
      <c r="AI10" s="29">
        <f>'19.Spieltag'!AK10</f>
        <v>3</v>
      </c>
      <c r="AJ10" s="24">
        <f t="shared" si="13"/>
        <v>834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'19.Spieltag'!AJ11</f>
        <v>783</v>
      </c>
      <c r="AI11" s="29">
        <f>'19.Spieltag'!AK11</f>
        <v>4</v>
      </c>
      <c r="AJ11" s="24">
        <f t="shared" si="13"/>
        <v>828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'19.Spieltag'!AJ12</f>
        <v>783</v>
      </c>
      <c r="AI12" s="29">
        <f>'19.Spieltag'!AK12</f>
        <v>4</v>
      </c>
      <c r="AJ12" s="24">
        <f t="shared" si="13"/>
        <v>828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'19.Spieltag'!AJ13</f>
        <v>782</v>
      </c>
      <c r="AI13" s="29">
        <f>'19.Spieltag'!AK13</f>
        <v>6</v>
      </c>
      <c r="AJ13" s="24">
        <f t="shared" si="13"/>
        <v>827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'19.Spieltag'!AJ14</f>
        <v>782</v>
      </c>
      <c r="AI14" s="29">
        <f>'19.Spieltag'!AK14</f>
        <v>6</v>
      </c>
      <c r="AJ14" s="24">
        <f t="shared" si="13"/>
        <v>827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'19.Spieltag'!AJ15</f>
        <v>781</v>
      </c>
      <c r="AI15" s="29">
        <f>'19.Spieltag'!AK15</f>
        <v>8</v>
      </c>
      <c r="AJ15" s="24">
        <f t="shared" si="13"/>
        <v>826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'19.Spieltag'!AJ16</f>
        <v>779</v>
      </c>
      <c r="AI16" s="29">
        <f>'19.Spieltag'!AK16</f>
        <v>9</v>
      </c>
      <c r="AJ16" s="24">
        <f t="shared" si="13"/>
        <v>824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'19.Spieltag'!AJ17</f>
        <v>779</v>
      </c>
      <c r="AI17" s="29">
        <f>'19.Spieltag'!AK17</f>
        <v>9</v>
      </c>
      <c r="AJ17" s="24">
        <f t="shared" si="13"/>
        <v>824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'19.Spieltag'!AJ18</f>
        <v>776</v>
      </c>
      <c r="AI18" s="29">
        <f>'19.Spieltag'!AK18</f>
        <v>11</v>
      </c>
      <c r="AJ18" s="24">
        <f t="shared" si="13"/>
        <v>821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'19.Spieltag'!AJ19</f>
        <v>775</v>
      </c>
      <c r="AI19" s="29">
        <f>'19.Spieltag'!AK19</f>
        <v>12</v>
      </c>
      <c r="AJ19" s="24">
        <f t="shared" si="13"/>
        <v>820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'19.Spieltag'!AJ20</f>
        <v>765</v>
      </c>
      <c r="AI20" s="29">
        <f>'19.Spieltag'!AK20</f>
        <v>13</v>
      </c>
      <c r="AJ20" s="24">
        <f t="shared" si="13"/>
        <v>810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'19.Spieltag'!AJ21</f>
        <v>765</v>
      </c>
      <c r="AI21" s="29">
        <f>'19.Spieltag'!AK21</f>
        <v>13</v>
      </c>
      <c r="AJ21" s="24">
        <f t="shared" si="13"/>
        <v>810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'19.Spieltag'!AJ22</f>
        <v>765</v>
      </c>
      <c r="AI22" s="29">
        <f>'19.Spieltag'!AK22</f>
        <v>13</v>
      </c>
      <c r="AJ22" s="24">
        <f t="shared" si="13"/>
        <v>810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'19.Spieltag'!AJ23</f>
        <v>765</v>
      </c>
      <c r="AI23" s="29">
        <f>'19.Spieltag'!AK23</f>
        <v>13</v>
      </c>
      <c r="AJ23" s="24">
        <f t="shared" si="13"/>
        <v>810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'19.Spieltag'!AJ24</f>
        <v>765</v>
      </c>
      <c r="AI24" s="29">
        <f>'19.Spieltag'!AK24</f>
        <v>13</v>
      </c>
      <c r="AJ24" s="24">
        <f t="shared" si="13"/>
        <v>810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'19.Spieltag'!AJ25</f>
        <v>765</v>
      </c>
      <c r="AI25" s="29">
        <f>'19.Spieltag'!AK25</f>
        <v>13</v>
      </c>
      <c r="AJ25" s="24">
        <f t="shared" si="13"/>
        <v>810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'19.Spieltag'!AJ26</f>
        <v>765</v>
      </c>
      <c r="AI26" s="29">
        <f>'19.Spieltag'!AK26</f>
        <v>13</v>
      </c>
      <c r="AJ26" s="24">
        <f t="shared" ref="AJ26" si="17">AG26+AH26</f>
        <v>810</v>
      </c>
      <c r="AK26" s="25">
        <f t="shared" si="9"/>
        <v>13</v>
      </c>
      <c r="AL26" s="1"/>
    </row>
    <row r="27" spans="1:38" ht="28.2" customHeight="1" thickBot="1">
      <c r="A27" s="29">
        <f t="shared" ref="A27" si="18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'19.Spieltag'!AJ27</f>
        <v>765</v>
      </c>
      <c r="AI27" s="29">
        <f>'19.Spieltag'!AK27</f>
        <v>13</v>
      </c>
      <c r="AJ27" s="24">
        <f t="shared" ref="AJ27" si="20">AG27+AH27</f>
        <v>810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2" priority="861" rank="3"/>
  </conditionalFormatting>
  <conditionalFormatting sqref="AI8:AI26">
    <cfRule type="colorScale" priority="12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1" priority="4" rank="3"/>
  </conditionalFormatting>
  <conditionalFormatting sqref="B8:B27">
    <cfRule type="expression" dxfId="60" priority="3">
      <formula>($AG8&gt;40)</formula>
    </cfRule>
  </conditionalFormatting>
  <conditionalFormatting sqref="O3 X3 AA3 I3 R1 F3 C3:C4 I1 X1 U1 AA1 C1 C6 O1 R3 L1 U3">
    <cfRule type="cellIs" dxfId="59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B19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35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'20.Spieltag'!AJ8</f>
        <v>842</v>
      </c>
      <c r="AI8" s="29">
        <f>'20.Spieltag'!AK8</f>
        <v>1</v>
      </c>
      <c r="AJ8" s="24">
        <f t="shared" ref="AJ8" si="8">AG8+AH8</f>
        <v>887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'20.Spieltag'!AJ9</f>
        <v>837</v>
      </c>
      <c r="AI9" s="29">
        <f>'20.Spieltag'!AK9</f>
        <v>2</v>
      </c>
      <c r="AJ9" s="24">
        <f t="shared" ref="AJ9:AJ25" si="13">AG9+AH9</f>
        <v>882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'20.Spieltag'!AJ10</f>
        <v>834</v>
      </c>
      <c r="AI10" s="29">
        <f>'20.Spieltag'!AK10</f>
        <v>3</v>
      </c>
      <c r="AJ10" s="24">
        <f t="shared" si="13"/>
        <v>879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'20.Spieltag'!AJ11</f>
        <v>828</v>
      </c>
      <c r="AI11" s="29">
        <f>'20.Spieltag'!AK11</f>
        <v>4</v>
      </c>
      <c r="AJ11" s="24">
        <f t="shared" si="13"/>
        <v>873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'20.Spieltag'!AJ12</f>
        <v>828</v>
      </c>
      <c r="AI12" s="29">
        <f>'20.Spieltag'!AK12</f>
        <v>4</v>
      </c>
      <c r="AJ12" s="24">
        <f t="shared" si="13"/>
        <v>873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'20.Spieltag'!AJ13</f>
        <v>827</v>
      </c>
      <c r="AI13" s="29">
        <f>'20.Spieltag'!AK13</f>
        <v>6</v>
      </c>
      <c r="AJ13" s="24">
        <f t="shared" si="13"/>
        <v>872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'20.Spieltag'!AJ14</f>
        <v>827</v>
      </c>
      <c r="AI14" s="29">
        <f>'20.Spieltag'!AK14</f>
        <v>6</v>
      </c>
      <c r="AJ14" s="24">
        <f t="shared" si="13"/>
        <v>872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'20.Spieltag'!AJ15</f>
        <v>826</v>
      </c>
      <c r="AI15" s="29">
        <f>'20.Spieltag'!AK15</f>
        <v>8</v>
      </c>
      <c r="AJ15" s="24">
        <f t="shared" si="13"/>
        <v>871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'20.Spieltag'!AJ16</f>
        <v>824</v>
      </c>
      <c r="AI16" s="29">
        <f>'20.Spieltag'!AK16</f>
        <v>9</v>
      </c>
      <c r="AJ16" s="24">
        <f t="shared" si="13"/>
        <v>869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'20.Spieltag'!AJ17</f>
        <v>824</v>
      </c>
      <c r="AI17" s="29">
        <f>'20.Spieltag'!AK17</f>
        <v>9</v>
      </c>
      <c r="AJ17" s="24">
        <f t="shared" si="13"/>
        <v>869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'20.Spieltag'!AJ18</f>
        <v>821</v>
      </c>
      <c r="AI18" s="29">
        <f>'20.Spieltag'!AK18</f>
        <v>11</v>
      </c>
      <c r="AJ18" s="24">
        <f t="shared" si="13"/>
        <v>866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'20.Spieltag'!AJ19</f>
        <v>820</v>
      </c>
      <c r="AI19" s="29">
        <f>'20.Spieltag'!AK19</f>
        <v>12</v>
      </c>
      <c r="AJ19" s="24">
        <f t="shared" si="13"/>
        <v>865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'20.Spieltag'!AJ20</f>
        <v>810</v>
      </c>
      <c r="AI20" s="29">
        <f>'20.Spieltag'!AK20</f>
        <v>13</v>
      </c>
      <c r="AJ20" s="24">
        <f t="shared" si="13"/>
        <v>855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'20.Spieltag'!AJ21</f>
        <v>810</v>
      </c>
      <c r="AI21" s="29">
        <f>'20.Spieltag'!AK21</f>
        <v>13</v>
      </c>
      <c r="AJ21" s="24">
        <f t="shared" si="13"/>
        <v>855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'20.Spieltag'!AJ22</f>
        <v>810</v>
      </c>
      <c r="AI22" s="29">
        <f>'20.Spieltag'!AK22</f>
        <v>13</v>
      </c>
      <c r="AJ22" s="24">
        <f t="shared" si="13"/>
        <v>855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'20.Spieltag'!AJ23</f>
        <v>810</v>
      </c>
      <c r="AI23" s="29">
        <f>'20.Spieltag'!AK23</f>
        <v>13</v>
      </c>
      <c r="AJ23" s="24">
        <f t="shared" si="13"/>
        <v>855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'20.Spieltag'!AJ24</f>
        <v>810</v>
      </c>
      <c r="AI24" s="29">
        <f>'20.Spieltag'!AK24</f>
        <v>13</v>
      </c>
      <c r="AJ24" s="24">
        <f t="shared" si="13"/>
        <v>855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'20.Spieltag'!AJ25</f>
        <v>810</v>
      </c>
      <c r="AI25" s="29">
        <f>'20.Spieltag'!AK25</f>
        <v>13</v>
      </c>
      <c r="AJ25" s="24">
        <f t="shared" si="13"/>
        <v>855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'20.Spieltag'!AJ26</f>
        <v>810</v>
      </c>
      <c r="AI26" s="29">
        <f>'20.Spieltag'!AK26</f>
        <v>13</v>
      </c>
      <c r="AJ26" s="24">
        <f t="shared" ref="AJ26" si="17">AG26+AH26</f>
        <v>855</v>
      </c>
      <c r="AK26" s="25">
        <f t="shared" si="9"/>
        <v>13</v>
      </c>
      <c r="AL26" s="1"/>
    </row>
    <row r="27" spans="1:38" ht="28.2" customHeight="1" thickBot="1">
      <c r="A27" s="29">
        <f t="shared" ref="A27" si="18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'20.Spieltag'!AJ27</f>
        <v>810</v>
      </c>
      <c r="AI27" s="29">
        <f>'20.Spieltag'!AK27</f>
        <v>13</v>
      </c>
      <c r="AJ27" s="24">
        <f t="shared" ref="AJ27" si="20">AG27+AH27</f>
        <v>855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8" priority="846" rank="3"/>
  </conditionalFormatting>
  <conditionalFormatting sqref="AI8:AI26">
    <cfRule type="colorScale" priority="12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7" priority="4" rank="3"/>
  </conditionalFormatting>
  <conditionalFormatting sqref="B8:B27">
    <cfRule type="expression" dxfId="56" priority="3">
      <formula>($AG8&gt;40)</formula>
    </cfRule>
  </conditionalFormatting>
  <conditionalFormatting sqref="O3 X3 AA3 I3 R1 F3 C3:C4 I1 X1 U1 AA1 C1 C6 O1 R3 L1 U3">
    <cfRule type="cellIs" dxfId="55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B16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36</v>
      </c>
      <c r="B4" s="16"/>
      <c r="C4" s="68" t="s">
        <v>60</v>
      </c>
      <c r="AD4" s="68"/>
      <c r="AE4" s="71"/>
      <c r="AF4" s="71"/>
      <c r="AK4" s="45"/>
    </row>
    <row r="5" spans="1:42" ht="13.8" thickBot="1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'21.Spieltag'!AJ8</f>
        <v>887</v>
      </c>
      <c r="AI8" s="29">
        <f>'21.Spieltag'!AK8</f>
        <v>1</v>
      </c>
      <c r="AJ8" s="24">
        <f t="shared" ref="AJ8" si="8">AG8+AH8</f>
        <v>932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'21.Spieltag'!AJ9</f>
        <v>882</v>
      </c>
      <c r="AI9" s="29">
        <f>'21.Spieltag'!AK9</f>
        <v>2</v>
      </c>
      <c r="AJ9" s="24">
        <f t="shared" ref="AJ9:AJ25" si="13">AG9+AH9</f>
        <v>927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'21.Spieltag'!AJ10</f>
        <v>879</v>
      </c>
      <c r="AI10" s="29">
        <f>'21.Spieltag'!AK10</f>
        <v>3</v>
      </c>
      <c r="AJ10" s="24">
        <f t="shared" si="13"/>
        <v>924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'21.Spieltag'!AJ11</f>
        <v>873</v>
      </c>
      <c r="AI11" s="29">
        <f>'21.Spieltag'!AK11</f>
        <v>4</v>
      </c>
      <c r="AJ11" s="24">
        <f t="shared" si="13"/>
        <v>918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'21.Spieltag'!AJ12</f>
        <v>873</v>
      </c>
      <c r="AI12" s="29">
        <f>'21.Spieltag'!AK12</f>
        <v>4</v>
      </c>
      <c r="AJ12" s="24">
        <f t="shared" si="13"/>
        <v>918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'21.Spieltag'!AJ13</f>
        <v>872</v>
      </c>
      <c r="AI13" s="29">
        <f>'21.Spieltag'!AK13</f>
        <v>6</v>
      </c>
      <c r="AJ13" s="24">
        <f t="shared" si="13"/>
        <v>917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'21.Spieltag'!AJ14</f>
        <v>872</v>
      </c>
      <c r="AI14" s="29">
        <f>'21.Spieltag'!AK14</f>
        <v>6</v>
      </c>
      <c r="AJ14" s="24">
        <f t="shared" si="13"/>
        <v>917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'21.Spieltag'!AJ15</f>
        <v>871</v>
      </c>
      <c r="AI15" s="29">
        <f>'21.Spieltag'!AK15</f>
        <v>8</v>
      </c>
      <c r="AJ15" s="24">
        <f t="shared" si="13"/>
        <v>916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'21.Spieltag'!AJ16</f>
        <v>869</v>
      </c>
      <c r="AI16" s="29">
        <f>'21.Spieltag'!AK16</f>
        <v>9</v>
      </c>
      <c r="AJ16" s="24">
        <f t="shared" si="13"/>
        <v>914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'21.Spieltag'!AJ17</f>
        <v>869</v>
      </c>
      <c r="AI17" s="29">
        <f>'21.Spieltag'!AK17</f>
        <v>9</v>
      </c>
      <c r="AJ17" s="24">
        <f t="shared" si="13"/>
        <v>914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'21.Spieltag'!AJ18</f>
        <v>866</v>
      </c>
      <c r="AI18" s="29">
        <f>'21.Spieltag'!AK18</f>
        <v>11</v>
      </c>
      <c r="AJ18" s="24">
        <f t="shared" si="13"/>
        <v>911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'21.Spieltag'!AJ19</f>
        <v>865</v>
      </c>
      <c r="AI19" s="29">
        <f>'21.Spieltag'!AK19</f>
        <v>12</v>
      </c>
      <c r="AJ19" s="24">
        <f t="shared" si="13"/>
        <v>910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'21.Spieltag'!AJ20</f>
        <v>855</v>
      </c>
      <c r="AI20" s="29">
        <f>'21.Spieltag'!AK20</f>
        <v>13</v>
      </c>
      <c r="AJ20" s="24">
        <f t="shared" si="13"/>
        <v>900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'21.Spieltag'!AJ21</f>
        <v>855</v>
      </c>
      <c r="AI21" s="29">
        <f>'21.Spieltag'!AK21</f>
        <v>13</v>
      </c>
      <c r="AJ21" s="24">
        <f t="shared" si="13"/>
        <v>900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'21.Spieltag'!AJ22</f>
        <v>855</v>
      </c>
      <c r="AI22" s="29">
        <f>'21.Spieltag'!AK22</f>
        <v>13</v>
      </c>
      <c r="AJ22" s="24">
        <f t="shared" si="13"/>
        <v>900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'21.Spieltag'!AJ23</f>
        <v>855</v>
      </c>
      <c r="AI23" s="29">
        <f>'21.Spieltag'!AK23</f>
        <v>13</v>
      </c>
      <c r="AJ23" s="24">
        <f t="shared" si="13"/>
        <v>900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'21.Spieltag'!AJ24</f>
        <v>855</v>
      </c>
      <c r="AI24" s="29">
        <f>'21.Spieltag'!AK24</f>
        <v>13</v>
      </c>
      <c r="AJ24" s="24">
        <f t="shared" si="13"/>
        <v>900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'21.Spieltag'!AJ25</f>
        <v>855</v>
      </c>
      <c r="AI25" s="29">
        <f>'21.Spieltag'!AK25</f>
        <v>13</v>
      </c>
      <c r="AJ25" s="24">
        <f t="shared" si="13"/>
        <v>900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'21.Spieltag'!AJ26</f>
        <v>855</v>
      </c>
      <c r="AI26" s="29">
        <f>'21.Spieltag'!AK26</f>
        <v>13</v>
      </c>
      <c r="AJ26" s="24">
        <f t="shared" ref="AJ26" si="17">AG26+AH26</f>
        <v>900</v>
      </c>
      <c r="AK26" s="25">
        <f t="shared" si="9"/>
        <v>13</v>
      </c>
      <c r="AL26" s="1"/>
    </row>
    <row r="27" spans="1:38" ht="28.2" customHeight="1" thickBot="1">
      <c r="A27" s="29">
        <f t="shared" ref="A27" si="18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'21.Spieltag'!AJ27</f>
        <v>855</v>
      </c>
      <c r="AI27" s="29">
        <f>'21.Spieltag'!AK27</f>
        <v>13</v>
      </c>
      <c r="AJ27" s="24">
        <f t="shared" ref="AJ27" si="20">AG27+AH27</f>
        <v>900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4" priority="831" rank="3"/>
  </conditionalFormatting>
  <conditionalFormatting sqref="AI8:AI26">
    <cfRule type="colorScale" priority="12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3" priority="4" rank="3"/>
  </conditionalFormatting>
  <conditionalFormatting sqref="B8:B27">
    <cfRule type="expression" dxfId="52" priority="3">
      <formula>($AG8&gt;40)</formula>
    </cfRule>
  </conditionalFormatting>
  <conditionalFormatting sqref="O3 X3 AA3 I3 R1 F3 C3:C4 I1 X1 U1 AA1 C1 C6 O1 R3 L1 U3">
    <cfRule type="cellIs" dxfId="5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topLeftCell="A14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37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>AK8</f>
        <v>1</v>
      </c>
      <c r="B8" s="21"/>
      <c r="C8" s="17"/>
      <c r="D8" s="18"/>
      <c r="E8" s="19" t="str">
        <f t="shared" ref="E8:E26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1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'22.Spieltag'!AJ8</f>
        <v>932</v>
      </c>
      <c r="AI8" s="29">
        <f>'22.Spieltag'!AK8</f>
        <v>1</v>
      </c>
      <c r="AJ8" s="24">
        <f t="shared" ref="AJ8" si="7">AG8+AH8</f>
        <v>977</v>
      </c>
      <c r="AK8" s="25">
        <f t="shared" ref="AK8:AK27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9">AK9</f>
        <v>2</v>
      </c>
      <c r="B9" s="21"/>
      <c r="C9" s="17"/>
      <c r="D9" s="18"/>
      <c r="E9" s="19" t="str">
        <f t="shared" si="0"/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5" si="11">E9+H9+K9+N9+Q9+T9+W9+Z9+AC9+AF9</f>
        <v>45</v>
      </c>
      <c r="AH9" s="22">
        <f>'22.Spieltag'!AJ9</f>
        <v>927</v>
      </c>
      <c r="AI9" s="29">
        <f>'22.Spieltag'!AK9</f>
        <v>2</v>
      </c>
      <c r="AJ9" s="24">
        <f t="shared" ref="AJ9:AJ25" si="12">AG9+AH9</f>
        <v>972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9"/>
        <v>3</v>
      </c>
      <c r="B10" s="21"/>
      <c r="C10" s="17"/>
      <c r="D10" s="18"/>
      <c r="E10" s="19" t="str">
        <f t="shared" si="0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1"/>
        <v>45</v>
      </c>
      <c r="AH10" s="22">
        <f>'22.Spieltag'!AJ10</f>
        <v>924</v>
      </c>
      <c r="AI10" s="29">
        <f>'22.Spieltag'!AK10</f>
        <v>3</v>
      </c>
      <c r="AJ10" s="24">
        <f t="shared" si="12"/>
        <v>969</v>
      </c>
      <c r="AK10" s="25">
        <f t="shared" si="8"/>
        <v>3</v>
      </c>
      <c r="AL10" s="76"/>
      <c r="AM10" s="77"/>
      <c r="AN10" s="77"/>
      <c r="AO10" s="78"/>
    </row>
    <row r="11" spans="1:42" ht="24.9" customHeight="1" thickBot="1">
      <c r="A11" s="29">
        <f t="shared" si="9"/>
        <v>4</v>
      </c>
      <c r="B11" s="21"/>
      <c r="C11" s="17"/>
      <c r="D11" s="18"/>
      <c r="E11" s="19" t="str">
        <f t="shared" si="0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1"/>
        <v>45</v>
      </c>
      <c r="AH11" s="22">
        <f>'22.Spieltag'!AJ11</f>
        <v>918</v>
      </c>
      <c r="AI11" s="29">
        <f>'22.Spieltag'!AK11</f>
        <v>4</v>
      </c>
      <c r="AJ11" s="24">
        <f t="shared" si="12"/>
        <v>963</v>
      </c>
      <c r="AK11" s="25">
        <f t="shared" si="8"/>
        <v>4</v>
      </c>
      <c r="AL11" s="1"/>
      <c r="AP11" s="67"/>
    </row>
    <row r="12" spans="1:42" ht="24.9" customHeight="1" thickBot="1">
      <c r="A12" s="29">
        <f t="shared" si="9"/>
        <v>4</v>
      </c>
      <c r="B12" s="21"/>
      <c r="C12" s="17"/>
      <c r="D12" s="18"/>
      <c r="E12" s="19" t="str">
        <f t="shared" si="0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3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1"/>
        <v>45</v>
      </c>
      <c r="AH12" s="22">
        <f>'22.Spieltag'!AJ12</f>
        <v>918</v>
      </c>
      <c r="AI12" s="29">
        <f>'22.Spieltag'!AK12</f>
        <v>4</v>
      </c>
      <c r="AJ12" s="24">
        <f t="shared" si="12"/>
        <v>963</v>
      </c>
      <c r="AK12" s="25">
        <f t="shared" si="8"/>
        <v>4</v>
      </c>
      <c r="AL12" s="1"/>
    </row>
    <row r="13" spans="1:42" ht="24.9" customHeight="1" thickBot="1">
      <c r="A13" s="29">
        <f t="shared" si="9"/>
        <v>6</v>
      </c>
      <c r="B13" s="21"/>
      <c r="C13" s="17"/>
      <c r="D13" s="18"/>
      <c r="E13" s="19" t="str">
        <f t="shared" si="0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3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1"/>
        <v>45</v>
      </c>
      <c r="AH13" s="22">
        <f>'22.Spieltag'!AJ13</f>
        <v>917</v>
      </c>
      <c r="AI13" s="29">
        <f>'22.Spieltag'!AK13</f>
        <v>6</v>
      </c>
      <c r="AJ13" s="24">
        <f t="shared" si="12"/>
        <v>962</v>
      </c>
      <c r="AK13" s="25">
        <f t="shared" si="8"/>
        <v>6</v>
      </c>
      <c r="AL13" s="1"/>
    </row>
    <row r="14" spans="1:42" ht="24.9" customHeight="1" thickBot="1">
      <c r="A14" s="29">
        <f t="shared" si="9"/>
        <v>6</v>
      </c>
      <c r="B14" s="21"/>
      <c r="C14" s="17"/>
      <c r="D14" s="18"/>
      <c r="E14" s="19" t="str">
        <f t="shared" si="0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3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1"/>
        <v>45</v>
      </c>
      <c r="AH14" s="22">
        <f>'22.Spieltag'!AJ14</f>
        <v>917</v>
      </c>
      <c r="AI14" s="29">
        <f>'22.Spieltag'!AK14</f>
        <v>6</v>
      </c>
      <c r="AJ14" s="24">
        <f t="shared" si="12"/>
        <v>962</v>
      </c>
      <c r="AK14" s="25">
        <f t="shared" si="8"/>
        <v>6</v>
      </c>
      <c r="AL14" s="1"/>
    </row>
    <row r="15" spans="1:42" ht="24.9" customHeight="1" thickBot="1">
      <c r="A15" s="29">
        <f t="shared" si="9"/>
        <v>8</v>
      </c>
      <c r="B15" s="21"/>
      <c r="C15" s="17"/>
      <c r="D15" s="18"/>
      <c r="E15" s="19" t="str">
        <f t="shared" si="0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3"/>
        <v>5</v>
      </c>
      <c r="X15" s="17"/>
      <c r="Y15" s="18"/>
      <c r="Z15" s="19" t="str">
        <f t="shared" ref="Z15:Z25" si="14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1"/>
        <v>45</v>
      </c>
      <c r="AH15" s="22">
        <f>'22.Spieltag'!AJ15</f>
        <v>916</v>
      </c>
      <c r="AI15" s="29">
        <f>'22.Spieltag'!AK15</f>
        <v>8</v>
      </c>
      <c r="AJ15" s="24">
        <f t="shared" si="12"/>
        <v>961</v>
      </c>
      <c r="AK15" s="25">
        <f t="shared" si="8"/>
        <v>8</v>
      </c>
      <c r="AL15" s="1"/>
    </row>
    <row r="16" spans="1:42" ht="24.9" customHeight="1" thickBot="1">
      <c r="A16" s="29">
        <f t="shared" si="9"/>
        <v>9</v>
      </c>
      <c r="B16" s="21"/>
      <c r="C16" s="17"/>
      <c r="D16" s="18"/>
      <c r="E16" s="19" t="str">
        <f t="shared" si="0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3"/>
        <v>5</v>
      </c>
      <c r="X16" s="17"/>
      <c r="Y16" s="18"/>
      <c r="Z16" s="19" t="str">
        <f t="shared" si="14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1"/>
        <v>45</v>
      </c>
      <c r="AH16" s="22">
        <f>'22.Spieltag'!AJ16</f>
        <v>914</v>
      </c>
      <c r="AI16" s="29">
        <f>'22.Spieltag'!AK16</f>
        <v>9</v>
      </c>
      <c r="AJ16" s="24">
        <f t="shared" si="12"/>
        <v>959</v>
      </c>
      <c r="AK16" s="25">
        <f t="shared" si="8"/>
        <v>9</v>
      </c>
      <c r="AL16" s="1"/>
    </row>
    <row r="17" spans="1:38" ht="24.9" customHeight="1" thickBot="1">
      <c r="A17" s="29">
        <f t="shared" si="9"/>
        <v>9</v>
      </c>
      <c r="B17" s="21"/>
      <c r="C17" s="17"/>
      <c r="D17" s="18"/>
      <c r="E17" s="19" t="str">
        <f t="shared" si="0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3"/>
        <v>5</v>
      </c>
      <c r="X17" s="17"/>
      <c r="Y17" s="18"/>
      <c r="Z17" s="19" t="str">
        <f t="shared" si="14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1"/>
        <v>45</v>
      </c>
      <c r="AH17" s="22">
        <f>'22.Spieltag'!AJ17</f>
        <v>914</v>
      </c>
      <c r="AI17" s="29">
        <f>'22.Spieltag'!AK17</f>
        <v>9</v>
      </c>
      <c r="AJ17" s="24">
        <f t="shared" si="12"/>
        <v>959</v>
      </c>
      <c r="AK17" s="25">
        <f t="shared" si="8"/>
        <v>9</v>
      </c>
      <c r="AL17" s="1"/>
    </row>
    <row r="18" spans="1:38" ht="24.9" customHeight="1" thickBot="1">
      <c r="A18" s="29">
        <f t="shared" si="9"/>
        <v>11</v>
      </c>
      <c r="B18" s="21"/>
      <c r="C18" s="17"/>
      <c r="D18" s="18"/>
      <c r="E18" s="19" t="str">
        <f t="shared" si="0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3"/>
        <v>5</v>
      </c>
      <c r="X18" s="17"/>
      <c r="Y18" s="18"/>
      <c r="Z18" s="19" t="str">
        <f t="shared" si="14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1"/>
        <v>45</v>
      </c>
      <c r="AH18" s="22">
        <f>'22.Spieltag'!AJ18</f>
        <v>911</v>
      </c>
      <c r="AI18" s="29">
        <f>'22.Spieltag'!AK18</f>
        <v>11</v>
      </c>
      <c r="AJ18" s="24">
        <f t="shared" si="12"/>
        <v>956</v>
      </c>
      <c r="AK18" s="25">
        <f t="shared" si="8"/>
        <v>11</v>
      </c>
      <c r="AL18" s="1"/>
    </row>
    <row r="19" spans="1:38" ht="24.9" customHeight="1" thickBot="1">
      <c r="A19" s="29">
        <f t="shared" si="9"/>
        <v>12</v>
      </c>
      <c r="B19" s="21"/>
      <c r="C19" s="17"/>
      <c r="D19" s="18"/>
      <c r="E19" s="19" t="str">
        <f t="shared" si="0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3"/>
        <v>5</v>
      </c>
      <c r="X19" s="17"/>
      <c r="Y19" s="18"/>
      <c r="Z19" s="19" t="str">
        <f t="shared" si="14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1"/>
        <v>45</v>
      </c>
      <c r="AH19" s="22">
        <f>'22.Spieltag'!AJ19</f>
        <v>910</v>
      </c>
      <c r="AI19" s="29">
        <f>'22.Spieltag'!AK19</f>
        <v>12</v>
      </c>
      <c r="AJ19" s="24">
        <f t="shared" si="12"/>
        <v>955</v>
      </c>
      <c r="AK19" s="25">
        <f t="shared" si="8"/>
        <v>12</v>
      </c>
      <c r="AL19" s="1"/>
    </row>
    <row r="20" spans="1:38" ht="24.9" customHeight="1" thickBot="1">
      <c r="A20" s="29">
        <f t="shared" si="9"/>
        <v>13</v>
      </c>
      <c r="B20" s="21"/>
      <c r="C20" s="17"/>
      <c r="D20" s="18"/>
      <c r="E20" s="19" t="str">
        <f t="shared" si="0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3"/>
        <v>5</v>
      </c>
      <c r="X20" s="17"/>
      <c r="Y20" s="18"/>
      <c r="Z20" s="19" t="str">
        <f t="shared" si="14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1"/>
        <v>45</v>
      </c>
      <c r="AH20" s="22">
        <f>'22.Spieltag'!AJ20</f>
        <v>900</v>
      </c>
      <c r="AI20" s="29">
        <f>'22.Spieltag'!AK20</f>
        <v>13</v>
      </c>
      <c r="AJ20" s="24">
        <f t="shared" si="12"/>
        <v>945</v>
      </c>
      <c r="AK20" s="25">
        <f t="shared" si="8"/>
        <v>13</v>
      </c>
      <c r="AL20" s="1"/>
    </row>
    <row r="21" spans="1:38" ht="24.9" customHeight="1" thickBot="1">
      <c r="A21" s="29">
        <f t="shared" si="9"/>
        <v>13</v>
      </c>
      <c r="B21" s="21"/>
      <c r="C21" s="17"/>
      <c r="D21" s="18"/>
      <c r="E21" s="19" t="str">
        <f t="shared" si="0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3"/>
        <v>5</v>
      </c>
      <c r="X21" s="17"/>
      <c r="Y21" s="18"/>
      <c r="Z21" s="19" t="str">
        <f t="shared" si="14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si="11"/>
        <v>45</v>
      </c>
      <c r="AH21" s="22">
        <f>'22.Spieltag'!AJ21</f>
        <v>900</v>
      </c>
      <c r="AI21" s="29">
        <f>'22.Spieltag'!AK21</f>
        <v>13</v>
      </c>
      <c r="AJ21" s="24">
        <f t="shared" si="12"/>
        <v>945</v>
      </c>
      <c r="AK21" s="25">
        <f t="shared" si="8"/>
        <v>13</v>
      </c>
      <c r="AL21" s="1"/>
    </row>
    <row r="22" spans="1:38" ht="24.9" customHeight="1" thickBot="1">
      <c r="A22" s="29">
        <f t="shared" si="9"/>
        <v>13</v>
      </c>
      <c r="B22" s="21"/>
      <c r="C22" s="17"/>
      <c r="D22" s="18"/>
      <c r="E22" s="19" t="str">
        <f t="shared" si="0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3"/>
        <v>5</v>
      </c>
      <c r="X22" s="17"/>
      <c r="Y22" s="18"/>
      <c r="Z22" s="19" t="str">
        <f t="shared" si="14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1"/>
        <v>45</v>
      </c>
      <c r="AH22" s="22">
        <f>'22.Spieltag'!AJ22</f>
        <v>900</v>
      </c>
      <c r="AI22" s="29">
        <f>'22.Spieltag'!AK22</f>
        <v>13</v>
      </c>
      <c r="AJ22" s="24">
        <f t="shared" si="12"/>
        <v>945</v>
      </c>
      <c r="AK22" s="25">
        <f t="shared" si="8"/>
        <v>13</v>
      </c>
      <c r="AL22" s="1"/>
    </row>
    <row r="23" spans="1:38" ht="24.9" customHeight="1" thickBot="1">
      <c r="A23" s="29">
        <f t="shared" si="9"/>
        <v>13</v>
      </c>
      <c r="B23" s="21"/>
      <c r="C23" s="17"/>
      <c r="D23" s="18"/>
      <c r="E23" s="19" t="str">
        <f t="shared" si="0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4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1"/>
        <v>45</v>
      </c>
      <c r="AH23" s="22">
        <f>'22.Spieltag'!AJ23</f>
        <v>900</v>
      </c>
      <c r="AI23" s="29">
        <f>'22.Spieltag'!AK23</f>
        <v>13</v>
      </c>
      <c r="AJ23" s="24">
        <f t="shared" si="12"/>
        <v>945</v>
      </c>
      <c r="AK23" s="25">
        <f t="shared" si="8"/>
        <v>13</v>
      </c>
      <c r="AL23" s="1"/>
    </row>
    <row r="24" spans="1:38" ht="24.9" customHeight="1" thickBot="1">
      <c r="A24" s="29">
        <f t="shared" si="9"/>
        <v>13</v>
      </c>
      <c r="B24" s="21"/>
      <c r="C24" s="17"/>
      <c r="D24" s="18"/>
      <c r="E24" s="19" t="str">
        <f t="shared" si="0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4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1"/>
        <v>45</v>
      </c>
      <c r="AH24" s="22">
        <f>'22.Spieltag'!AJ24</f>
        <v>900</v>
      </c>
      <c r="AI24" s="29">
        <f>'22.Spieltag'!AK24</f>
        <v>13</v>
      </c>
      <c r="AJ24" s="24">
        <f t="shared" si="12"/>
        <v>945</v>
      </c>
      <c r="AK24" s="25">
        <f t="shared" si="8"/>
        <v>13</v>
      </c>
      <c r="AL24" s="1"/>
    </row>
    <row r="25" spans="1:38" ht="24.9" customHeight="1" thickBot="1">
      <c r="A25" s="29">
        <f t="shared" si="9"/>
        <v>13</v>
      </c>
      <c r="B25" s="21"/>
      <c r="C25" s="17"/>
      <c r="D25" s="18"/>
      <c r="E25" s="19" t="str">
        <f t="shared" si="0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4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1"/>
        <v>45</v>
      </c>
      <c r="AH25" s="22">
        <f>'22.Spieltag'!AJ25</f>
        <v>900</v>
      </c>
      <c r="AI25" s="29">
        <f>'22.Spieltag'!AK25</f>
        <v>13</v>
      </c>
      <c r="AJ25" s="24">
        <f t="shared" si="12"/>
        <v>945</v>
      </c>
      <c r="AK25" s="25">
        <f t="shared" si="8"/>
        <v>13</v>
      </c>
      <c r="AL25" s="1"/>
    </row>
    <row r="26" spans="1:38" ht="28.2" customHeight="1" thickBot="1">
      <c r="A26" s="29">
        <f t="shared" si="9"/>
        <v>13</v>
      </c>
      <c r="B26" s="21"/>
      <c r="C26" s="17"/>
      <c r="D26" s="18"/>
      <c r="E26" s="19" t="str">
        <f t="shared" si="0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ref="AG26" si="15">E26+H26+K26+N26+Q26+T26+W26+Z26+AC26+AF26</f>
        <v>45</v>
      </c>
      <c r="AH26" s="22">
        <f>'22.Spieltag'!AJ26</f>
        <v>900</v>
      </c>
      <c r="AI26" s="29">
        <f>'22.Spieltag'!AK26</f>
        <v>13</v>
      </c>
      <c r="AJ26" s="24">
        <f t="shared" ref="AJ26" si="16">AG26+AH26</f>
        <v>945</v>
      </c>
      <c r="AK26" s="25">
        <f t="shared" si="8"/>
        <v>13</v>
      </c>
      <c r="AL26" s="1"/>
    </row>
    <row r="27" spans="1:38" ht="28.2" customHeight="1" thickBot="1">
      <c r="A27" s="29">
        <f t="shared" ref="A27" si="17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'22.Spieltag'!AJ27</f>
        <v>900</v>
      </c>
      <c r="AI27" s="29">
        <f>'22.Spieltag'!AK27</f>
        <v>13</v>
      </c>
      <c r="AJ27" s="24">
        <f t="shared" ref="AJ27" si="19">AG27+AH27</f>
        <v>945</v>
      </c>
      <c r="AK27" s="25">
        <f t="shared" si="8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0" priority="816" rank="3"/>
  </conditionalFormatting>
  <conditionalFormatting sqref="AI8:AI26">
    <cfRule type="colorScale" priority="12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9" priority="4" rank="3"/>
  </conditionalFormatting>
  <conditionalFormatting sqref="B8:B27">
    <cfRule type="expression" dxfId="48" priority="3">
      <formula>($AG8&gt;40)</formula>
    </cfRule>
  </conditionalFormatting>
  <conditionalFormatting sqref="O3 X3 AA3 I3 R1 F3 C3:C4 I1 X1 U1 AA1 C1 C6 O1 R3 L1 U3">
    <cfRule type="cellIs" dxfId="4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A17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38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'23.Spieltag'!AJ8</f>
        <v>977</v>
      </c>
      <c r="AI8" s="29">
        <f>'23.Spieltag'!AK8</f>
        <v>1</v>
      </c>
      <c r="AJ8" s="24">
        <f t="shared" ref="AJ8" si="8">AG8+AH8</f>
        <v>1022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'23.Spieltag'!AJ9</f>
        <v>972</v>
      </c>
      <c r="AI9" s="29">
        <f>'23.Spieltag'!AK9</f>
        <v>2</v>
      </c>
      <c r="AJ9" s="24">
        <f t="shared" ref="AJ9:AJ25" si="13">AG9+AH9</f>
        <v>1017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'23.Spieltag'!AJ10</f>
        <v>969</v>
      </c>
      <c r="AI10" s="29">
        <f>'23.Spieltag'!AK10</f>
        <v>3</v>
      </c>
      <c r="AJ10" s="24">
        <f t="shared" si="13"/>
        <v>1014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'23.Spieltag'!AJ11</f>
        <v>963</v>
      </c>
      <c r="AI11" s="29">
        <f>'23.Spieltag'!AK11</f>
        <v>4</v>
      </c>
      <c r="AJ11" s="24">
        <f t="shared" si="13"/>
        <v>1008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'23.Spieltag'!AJ12</f>
        <v>963</v>
      </c>
      <c r="AI12" s="29">
        <f>'23.Spieltag'!AK12</f>
        <v>4</v>
      </c>
      <c r="AJ12" s="24">
        <f t="shared" si="13"/>
        <v>1008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'23.Spieltag'!AJ13</f>
        <v>962</v>
      </c>
      <c r="AI13" s="29">
        <f>'23.Spieltag'!AK13</f>
        <v>6</v>
      </c>
      <c r="AJ13" s="24">
        <f t="shared" si="13"/>
        <v>1007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'23.Spieltag'!AJ14</f>
        <v>962</v>
      </c>
      <c r="AI14" s="29">
        <f>'23.Spieltag'!AK14</f>
        <v>6</v>
      </c>
      <c r="AJ14" s="24">
        <f t="shared" si="13"/>
        <v>1007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'23.Spieltag'!AJ15</f>
        <v>961</v>
      </c>
      <c r="AI15" s="29">
        <f>'23.Spieltag'!AK15</f>
        <v>8</v>
      </c>
      <c r="AJ15" s="24">
        <f t="shared" si="13"/>
        <v>1006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'23.Spieltag'!AJ16</f>
        <v>959</v>
      </c>
      <c r="AI16" s="29">
        <f>'23.Spieltag'!AK16</f>
        <v>9</v>
      </c>
      <c r="AJ16" s="24">
        <f t="shared" si="13"/>
        <v>1004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'23.Spieltag'!AJ17</f>
        <v>959</v>
      </c>
      <c r="AI17" s="29">
        <f>'23.Spieltag'!AK17</f>
        <v>9</v>
      </c>
      <c r="AJ17" s="24">
        <f t="shared" si="13"/>
        <v>1004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'23.Spieltag'!AJ18</f>
        <v>956</v>
      </c>
      <c r="AI18" s="29">
        <f>'23.Spieltag'!AK18</f>
        <v>11</v>
      </c>
      <c r="AJ18" s="24">
        <f t="shared" si="13"/>
        <v>1001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'23.Spieltag'!AJ19</f>
        <v>955</v>
      </c>
      <c r="AI19" s="29">
        <f>'23.Spieltag'!AK19</f>
        <v>12</v>
      </c>
      <c r="AJ19" s="24">
        <f t="shared" si="13"/>
        <v>1000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'23.Spieltag'!AJ20</f>
        <v>945</v>
      </c>
      <c r="AI20" s="29">
        <f>'23.Spieltag'!AK20</f>
        <v>13</v>
      </c>
      <c r="AJ20" s="24">
        <f t="shared" si="13"/>
        <v>990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'23.Spieltag'!AJ21</f>
        <v>945</v>
      </c>
      <c r="AI21" s="29">
        <f>'23.Spieltag'!AK21</f>
        <v>13</v>
      </c>
      <c r="AJ21" s="24">
        <f t="shared" si="13"/>
        <v>990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'23.Spieltag'!AJ22</f>
        <v>945</v>
      </c>
      <c r="AI22" s="29">
        <f>'23.Spieltag'!AK22</f>
        <v>13</v>
      </c>
      <c r="AJ22" s="24">
        <f t="shared" si="13"/>
        <v>990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'23.Spieltag'!AJ23</f>
        <v>945</v>
      </c>
      <c r="AI23" s="29">
        <f>'23.Spieltag'!AK23</f>
        <v>13</v>
      </c>
      <c r="AJ23" s="24">
        <f t="shared" si="13"/>
        <v>990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'23.Spieltag'!AJ24</f>
        <v>945</v>
      </c>
      <c r="AI24" s="29">
        <f>'23.Spieltag'!AK24</f>
        <v>13</v>
      </c>
      <c r="AJ24" s="24">
        <f t="shared" si="13"/>
        <v>990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'23.Spieltag'!AJ25</f>
        <v>945</v>
      </c>
      <c r="AI25" s="29">
        <f>'23.Spieltag'!AK25</f>
        <v>13</v>
      </c>
      <c r="AJ25" s="24">
        <f t="shared" si="13"/>
        <v>990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'23.Spieltag'!AJ26</f>
        <v>945</v>
      </c>
      <c r="AI26" s="29">
        <f>'23.Spieltag'!AK26</f>
        <v>13</v>
      </c>
      <c r="AJ26" s="24">
        <f t="shared" ref="AJ26" si="17">AG26+AH26</f>
        <v>990</v>
      </c>
      <c r="AK26" s="25">
        <f t="shared" si="9"/>
        <v>13</v>
      </c>
      <c r="AL26" s="1"/>
    </row>
    <row r="27" spans="1:38" ht="28.2" customHeight="1" thickBot="1">
      <c r="A27" s="29">
        <f t="shared" ref="A27" si="18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'23.Spieltag'!AJ27</f>
        <v>945</v>
      </c>
      <c r="AI27" s="29">
        <f>'23.Spieltag'!AK27</f>
        <v>13</v>
      </c>
      <c r="AJ27" s="24">
        <f t="shared" ref="AJ27" si="20">AG27+AH27</f>
        <v>990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6" priority="805" rank="3"/>
  </conditionalFormatting>
  <conditionalFormatting sqref="AI8:AI26">
    <cfRule type="colorScale" priority="12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5" priority="4" rank="3"/>
  </conditionalFormatting>
  <conditionalFormatting sqref="B8:B27">
    <cfRule type="expression" dxfId="44" priority="3">
      <formula>($AG8&gt;40)</formula>
    </cfRule>
  </conditionalFormatting>
  <conditionalFormatting sqref="O3 X3 AA3 I3 R1 F3 C3:C4 I1 X1 U1 AA1 C1 C6 O1 R3 L1 U3">
    <cfRule type="cellIs" dxfId="4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A5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39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'24.Spieltag'!AJ8</f>
        <v>1022</v>
      </c>
      <c r="AI8" s="29">
        <f>'24.Spieltag'!AK8</f>
        <v>1</v>
      </c>
      <c r="AJ8" s="24">
        <f t="shared" ref="AJ8" si="8">AG8+AH8</f>
        <v>1067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'24.Spieltag'!AJ9</f>
        <v>1017</v>
      </c>
      <c r="AI9" s="29">
        <f>'24.Spieltag'!AK9</f>
        <v>2</v>
      </c>
      <c r="AJ9" s="24">
        <f t="shared" ref="AJ9:AJ25" si="13">AG9+AH9</f>
        <v>1062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'24.Spieltag'!AJ10</f>
        <v>1014</v>
      </c>
      <c r="AI10" s="29">
        <f>'24.Spieltag'!AK10</f>
        <v>3</v>
      </c>
      <c r="AJ10" s="24">
        <f t="shared" si="13"/>
        <v>1059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'24.Spieltag'!AJ11</f>
        <v>1008</v>
      </c>
      <c r="AI11" s="29">
        <f>'24.Spieltag'!AK11</f>
        <v>4</v>
      </c>
      <c r="AJ11" s="24">
        <f t="shared" si="13"/>
        <v>1053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'24.Spieltag'!AJ12</f>
        <v>1008</v>
      </c>
      <c r="AI12" s="29">
        <f>'24.Spieltag'!AK12</f>
        <v>4</v>
      </c>
      <c r="AJ12" s="24">
        <f t="shared" si="13"/>
        <v>1053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'24.Spieltag'!AJ13</f>
        <v>1007</v>
      </c>
      <c r="AI13" s="29">
        <f>'24.Spieltag'!AK13</f>
        <v>6</v>
      </c>
      <c r="AJ13" s="24">
        <f t="shared" si="13"/>
        <v>1052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'24.Spieltag'!AJ14</f>
        <v>1007</v>
      </c>
      <c r="AI14" s="29">
        <f>'24.Spieltag'!AK14</f>
        <v>6</v>
      </c>
      <c r="AJ14" s="24">
        <f t="shared" si="13"/>
        <v>1052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'24.Spieltag'!AJ15</f>
        <v>1006</v>
      </c>
      <c r="AI15" s="29">
        <f>'24.Spieltag'!AK15</f>
        <v>8</v>
      </c>
      <c r="AJ15" s="24">
        <f t="shared" si="13"/>
        <v>1051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'24.Spieltag'!AJ16</f>
        <v>1004</v>
      </c>
      <c r="AI16" s="29">
        <f>'24.Spieltag'!AK16</f>
        <v>9</v>
      </c>
      <c r="AJ16" s="24">
        <f t="shared" si="13"/>
        <v>1049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'24.Spieltag'!AJ17</f>
        <v>1004</v>
      </c>
      <c r="AI17" s="29">
        <f>'24.Spieltag'!AK17</f>
        <v>9</v>
      </c>
      <c r="AJ17" s="24">
        <f t="shared" si="13"/>
        <v>1049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'24.Spieltag'!AJ18</f>
        <v>1001</v>
      </c>
      <c r="AI18" s="29">
        <f>'24.Spieltag'!AK18</f>
        <v>11</v>
      </c>
      <c r="AJ18" s="24">
        <f t="shared" si="13"/>
        <v>1046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'24.Spieltag'!AJ19</f>
        <v>1000</v>
      </c>
      <c r="AI19" s="29">
        <f>'24.Spieltag'!AK19</f>
        <v>12</v>
      </c>
      <c r="AJ19" s="24">
        <f t="shared" si="13"/>
        <v>1045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'24.Spieltag'!AJ20</f>
        <v>990</v>
      </c>
      <c r="AI20" s="29">
        <f>'24.Spieltag'!AK20</f>
        <v>13</v>
      </c>
      <c r="AJ20" s="24">
        <f t="shared" si="13"/>
        <v>1035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'24.Spieltag'!AJ21</f>
        <v>990</v>
      </c>
      <c r="AI21" s="29">
        <f>'24.Spieltag'!AK21</f>
        <v>13</v>
      </c>
      <c r="AJ21" s="24">
        <f t="shared" si="13"/>
        <v>1035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'24.Spieltag'!AJ22</f>
        <v>990</v>
      </c>
      <c r="AI22" s="29">
        <f>'24.Spieltag'!AK22</f>
        <v>13</v>
      </c>
      <c r="AJ22" s="24">
        <f t="shared" si="13"/>
        <v>1035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'24.Spieltag'!AJ23</f>
        <v>990</v>
      </c>
      <c r="AI23" s="29">
        <f>'24.Spieltag'!AK23</f>
        <v>13</v>
      </c>
      <c r="AJ23" s="24">
        <f t="shared" si="13"/>
        <v>1035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'24.Spieltag'!AJ24</f>
        <v>990</v>
      </c>
      <c r="AI24" s="29">
        <f>'24.Spieltag'!AK24</f>
        <v>13</v>
      </c>
      <c r="AJ24" s="24">
        <f t="shared" si="13"/>
        <v>1035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'24.Spieltag'!AJ25</f>
        <v>990</v>
      </c>
      <c r="AI25" s="29">
        <f>'24.Spieltag'!AK25</f>
        <v>13</v>
      </c>
      <c r="AJ25" s="24">
        <f t="shared" si="13"/>
        <v>1035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'24.Spieltag'!AJ26</f>
        <v>990</v>
      </c>
      <c r="AI26" s="29">
        <f>'24.Spieltag'!AK26</f>
        <v>13</v>
      </c>
      <c r="AJ26" s="24">
        <f t="shared" ref="AJ26" si="17">AG26+AH26</f>
        <v>1035</v>
      </c>
      <c r="AK26" s="25">
        <f t="shared" si="9"/>
        <v>13</v>
      </c>
      <c r="AL26" s="1"/>
    </row>
    <row r="27" spans="1:38" ht="28.2" customHeight="1" thickBot="1">
      <c r="A27" s="29">
        <f t="shared" ref="A27" si="18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'24.Spieltag'!AJ27</f>
        <v>990</v>
      </c>
      <c r="AI27" s="29">
        <f>'24.Spieltag'!AK27</f>
        <v>13</v>
      </c>
      <c r="AJ27" s="24">
        <f t="shared" ref="AJ27" si="20">AG27+AH27</f>
        <v>1035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42" priority="120" rank="3"/>
  </conditionalFormatting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1" priority="784" rank="3"/>
  </conditionalFormatting>
  <conditionalFormatting sqref="A31:A1048576 A7:A26 A1">
    <cfRule type="colorScale" priority="7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0" priority="4" rank="3"/>
  </conditionalFormatting>
  <conditionalFormatting sqref="B8:B27">
    <cfRule type="expression" dxfId="39" priority="3">
      <formula>($AG8&gt;40)</formula>
    </cfRule>
  </conditionalFormatting>
  <conditionalFormatting sqref="O3 X3 AA3 I3 R1 F3 C3:C4 I1 X1 U1 AA1 C1 C6 O1 R3 L1 U3">
    <cfRule type="cellIs" dxfId="3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7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40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'25.Spieltag'!AJ8</f>
        <v>1067</v>
      </c>
      <c r="AI8" s="29">
        <f>'25.Spieltag'!AK8</f>
        <v>1</v>
      </c>
      <c r="AJ8" s="24">
        <f t="shared" ref="AJ8" si="8">AG8+AH8</f>
        <v>1112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'25.Spieltag'!AJ9</f>
        <v>1062</v>
      </c>
      <c r="AI9" s="29">
        <f>'25.Spieltag'!AK9</f>
        <v>2</v>
      </c>
      <c r="AJ9" s="24">
        <f t="shared" ref="AJ9:AJ25" si="13">AG9+AH9</f>
        <v>1107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'25.Spieltag'!AJ10</f>
        <v>1059</v>
      </c>
      <c r="AI10" s="29">
        <f>'25.Spieltag'!AK10</f>
        <v>3</v>
      </c>
      <c r="AJ10" s="24">
        <f t="shared" si="13"/>
        <v>1104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'25.Spieltag'!AJ11</f>
        <v>1053</v>
      </c>
      <c r="AI11" s="29">
        <f>'25.Spieltag'!AK11</f>
        <v>4</v>
      </c>
      <c r="AJ11" s="24">
        <f t="shared" si="13"/>
        <v>1098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'25.Spieltag'!AJ12</f>
        <v>1053</v>
      </c>
      <c r="AI12" s="29">
        <f>'25.Spieltag'!AK12</f>
        <v>4</v>
      </c>
      <c r="AJ12" s="24">
        <f t="shared" si="13"/>
        <v>1098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'25.Spieltag'!AJ13</f>
        <v>1052</v>
      </c>
      <c r="AI13" s="29">
        <f>'25.Spieltag'!AK13</f>
        <v>6</v>
      </c>
      <c r="AJ13" s="24">
        <f t="shared" si="13"/>
        <v>1097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'25.Spieltag'!AJ14</f>
        <v>1052</v>
      </c>
      <c r="AI14" s="29">
        <f>'25.Spieltag'!AK14</f>
        <v>6</v>
      </c>
      <c r="AJ14" s="24">
        <f t="shared" si="13"/>
        <v>1097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'25.Spieltag'!AJ15</f>
        <v>1051</v>
      </c>
      <c r="AI15" s="29">
        <f>'25.Spieltag'!AK15</f>
        <v>8</v>
      </c>
      <c r="AJ15" s="24">
        <f t="shared" si="13"/>
        <v>1096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'25.Spieltag'!AJ16</f>
        <v>1049</v>
      </c>
      <c r="AI16" s="29">
        <f>'25.Spieltag'!AK16</f>
        <v>9</v>
      </c>
      <c r="AJ16" s="24">
        <f t="shared" si="13"/>
        <v>1094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'25.Spieltag'!AJ17</f>
        <v>1049</v>
      </c>
      <c r="AI17" s="29">
        <f>'25.Spieltag'!AK17</f>
        <v>9</v>
      </c>
      <c r="AJ17" s="24">
        <f t="shared" si="13"/>
        <v>1094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'25.Spieltag'!AJ18</f>
        <v>1046</v>
      </c>
      <c r="AI18" s="29">
        <f>'25.Spieltag'!AK18</f>
        <v>11</v>
      </c>
      <c r="AJ18" s="24">
        <f t="shared" si="13"/>
        <v>1091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'25.Spieltag'!AJ19</f>
        <v>1045</v>
      </c>
      <c r="AI19" s="29">
        <f>'25.Spieltag'!AK19</f>
        <v>12</v>
      </c>
      <c r="AJ19" s="24">
        <f t="shared" si="13"/>
        <v>1090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'25.Spieltag'!AJ20</f>
        <v>1035</v>
      </c>
      <c r="AI20" s="29">
        <f>'25.Spieltag'!AK20</f>
        <v>13</v>
      </c>
      <c r="AJ20" s="24">
        <f t="shared" si="13"/>
        <v>1080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'25.Spieltag'!AJ21</f>
        <v>1035</v>
      </c>
      <c r="AI21" s="29">
        <f>'25.Spieltag'!AK21</f>
        <v>13</v>
      </c>
      <c r="AJ21" s="24">
        <f t="shared" si="13"/>
        <v>1080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'25.Spieltag'!AJ22</f>
        <v>1035</v>
      </c>
      <c r="AI22" s="29">
        <f>'25.Spieltag'!AK22</f>
        <v>13</v>
      </c>
      <c r="AJ22" s="24">
        <f t="shared" si="13"/>
        <v>1080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'25.Spieltag'!AJ23</f>
        <v>1035</v>
      </c>
      <c r="AI23" s="29">
        <f>'25.Spieltag'!AK23</f>
        <v>13</v>
      </c>
      <c r="AJ23" s="24">
        <f t="shared" si="13"/>
        <v>1080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'25.Spieltag'!AJ24</f>
        <v>1035</v>
      </c>
      <c r="AI24" s="29">
        <f>'25.Spieltag'!AK24</f>
        <v>13</v>
      </c>
      <c r="AJ24" s="24">
        <f t="shared" si="13"/>
        <v>1080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'25.Spieltag'!AJ25</f>
        <v>1035</v>
      </c>
      <c r="AI25" s="29">
        <f>'25.Spieltag'!AK25</f>
        <v>13</v>
      </c>
      <c r="AJ25" s="24">
        <f t="shared" si="13"/>
        <v>1080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'25.Spieltag'!AJ26</f>
        <v>1035</v>
      </c>
      <c r="AI26" s="29">
        <f>'25.Spieltag'!AK26</f>
        <v>13</v>
      </c>
      <c r="AJ26" s="24">
        <f t="shared" ref="AJ26" si="17">AG26+AH26</f>
        <v>1080</v>
      </c>
      <c r="AK26" s="25">
        <f t="shared" si="9"/>
        <v>13</v>
      </c>
      <c r="AL26" s="1"/>
    </row>
    <row r="27" spans="1:38" ht="28.2" customHeight="1" thickBot="1">
      <c r="A27" s="29">
        <f t="shared" ref="A27" si="18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'25.Spieltag'!AJ27</f>
        <v>1035</v>
      </c>
      <c r="AI27" s="29">
        <f>'25.Spieltag'!AK27</f>
        <v>13</v>
      </c>
      <c r="AJ27" s="24">
        <f t="shared" ref="AJ27" si="20">AG27+AH27</f>
        <v>1080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7" priority="774" rank="3"/>
  </conditionalFormatting>
  <conditionalFormatting sqref="AI8:AI26">
    <cfRule type="colorScale" priority="12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6" priority="4" rank="3"/>
  </conditionalFormatting>
  <conditionalFormatting sqref="B8:B27">
    <cfRule type="expression" dxfId="35" priority="3">
      <formula>($AG8&gt;40)</formula>
    </cfRule>
  </conditionalFormatting>
  <conditionalFormatting sqref="O3 X3 AA3 I3 R1 F3 C3:C4 I1 X1 U1 AA1 C1 C6 O1 R3 L1 U3">
    <cfRule type="cellIs" dxfId="34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A5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41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'26.Spieltag'!AJ8</f>
        <v>1112</v>
      </c>
      <c r="AI8" s="29">
        <f>'26.Spieltag'!AK8</f>
        <v>1</v>
      </c>
      <c r="AJ8" s="24">
        <f t="shared" ref="AJ8" si="8">AG8+AH8</f>
        <v>1157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'26.Spieltag'!AJ9</f>
        <v>1107</v>
      </c>
      <c r="AI9" s="29">
        <f>'26.Spieltag'!AK9</f>
        <v>2</v>
      </c>
      <c r="AJ9" s="24">
        <f t="shared" ref="AJ9:AJ25" si="13">AG9+AH9</f>
        <v>1152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'26.Spieltag'!AJ10</f>
        <v>1104</v>
      </c>
      <c r="AI10" s="29">
        <f>'26.Spieltag'!AK10</f>
        <v>3</v>
      </c>
      <c r="AJ10" s="24">
        <f t="shared" si="13"/>
        <v>1149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'26.Spieltag'!AJ11</f>
        <v>1098</v>
      </c>
      <c r="AI11" s="29">
        <f>'26.Spieltag'!AK11</f>
        <v>4</v>
      </c>
      <c r="AJ11" s="24">
        <f t="shared" si="13"/>
        <v>1143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'26.Spieltag'!AJ12</f>
        <v>1098</v>
      </c>
      <c r="AI12" s="29">
        <f>'26.Spieltag'!AK12</f>
        <v>4</v>
      </c>
      <c r="AJ12" s="24">
        <f t="shared" si="13"/>
        <v>1143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'26.Spieltag'!AJ13</f>
        <v>1097</v>
      </c>
      <c r="AI13" s="29">
        <f>'26.Spieltag'!AK13</f>
        <v>6</v>
      </c>
      <c r="AJ13" s="24">
        <f t="shared" si="13"/>
        <v>1142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'26.Spieltag'!AJ14</f>
        <v>1097</v>
      </c>
      <c r="AI14" s="29">
        <f>'26.Spieltag'!AK14</f>
        <v>6</v>
      </c>
      <c r="AJ14" s="24">
        <f t="shared" si="13"/>
        <v>1142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'26.Spieltag'!AJ15</f>
        <v>1096</v>
      </c>
      <c r="AI15" s="29">
        <f>'26.Spieltag'!AK15</f>
        <v>8</v>
      </c>
      <c r="AJ15" s="24">
        <f t="shared" si="13"/>
        <v>1141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'26.Spieltag'!AJ16</f>
        <v>1094</v>
      </c>
      <c r="AI16" s="29">
        <f>'26.Spieltag'!AK16</f>
        <v>9</v>
      </c>
      <c r="AJ16" s="24">
        <f t="shared" si="13"/>
        <v>1139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'26.Spieltag'!AJ17</f>
        <v>1094</v>
      </c>
      <c r="AI17" s="29">
        <f>'26.Spieltag'!AK17</f>
        <v>9</v>
      </c>
      <c r="AJ17" s="24">
        <f t="shared" si="13"/>
        <v>1139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'26.Spieltag'!AJ18</f>
        <v>1091</v>
      </c>
      <c r="AI18" s="29">
        <f>'26.Spieltag'!AK18</f>
        <v>11</v>
      </c>
      <c r="AJ18" s="24">
        <f t="shared" si="13"/>
        <v>1136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'26.Spieltag'!AJ19</f>
        <v>1090</v>
      </c>
      <c r="AI19" s="29">
        <f>'26.Spieltag'!AK19</f>
        <v>12</v>
      </c>
      <c r="AJ19" s="24">
        <f t="shared" si="13"/>
        <v>1135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'26.Spieltag'!AJ20</f>
        <v>1080</v>
      </c>
      <c r="AI20" s="29">
        <f>'26.Spieltag'!AK20</f>
        <v>13</v>
      </c>
      <c r="AJ20" s="24">
        <f t="shared" si="13"/>
        <v>1125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'26.Spieltag'!AJ21</f>
        <v>1080</v>
      </c>
      <c r="AI21" s="29">
        <f>'26.Spieltag'!AK21</f>
        <v>13</v>
      </c>
      <c r="AJ21" s="24">
        <f t="shared" si="13"/>
        <v>1125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'26.Spieltag'!AJ22</f>
        <v>1080</v>
      </c>
      <c r="AI22" s="29">
        <f>'26.Spieltag'!AK22</f>
        <v>13</v>
      </c>
      <c r="AJ22" s="24">
        <f t="shared" si="13"/>
        <v>1125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'26.Spieltag'!AJ23</f>
        <v>1080</v>
      </c>
      <c r="AI23" s="29">
        <f>'26.Spieltag'!AK23</f>
        <v>13</v>
      </c>
      <c r="AJ23" s="24">
        <f t="shared" si="13"/>
        <v>1125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'26.Spieltag'!AJ24</f>
        <v>1080</v>
      </c>
      <c r="AI24" s="29">
        <f>'26.Spieltag'!AK24</f>
        <v>13</v>
      </c>
      <c r="AJ24" s="24">
        <f t="shared" si="13"/>
        <v>1125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'26.Spieltag'!AJ25</f>
        <v>1080</v>
      </c>
      <c r="AI25" s="29">
        <f>'26.Spieltag'!AK25</f>
        <v>13</v>
      </c>
      <c r="AJ25" s="24">
        <f t="shared" si="13"/>
        <v>1125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'26.Spieltag'!AJ26</f>
        <v>1080</v>
      </c>
      <c r="AI26" s="29">
        <f>'26.Spieltag'!AK26</f>
        <v>13</v>
      </c>
      <c r="AJ26" s="24">
        <f t="shared" ref="AJ26" si="17">AG26+AH26</f>
        <v>1125</v>
      </c>
      <c r="AK26" s="25">
        <f t="shared" si="9"/>
        <v>13</v>
      </c>
      <c r="AL26" s="1"/>
    </row>
    <row r="27" spans="1:38" ht="28.2" customHeight="1" thickBot="1">
      <c r="A27" s="29">
        <f t="shared" ref="A27" si="18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'26.Spieltag'!AJ27</f>
        <v>1080</v>
      </c>
      <c r="AI27" s="29">
        <f>'26.Spieltag'!AK27</f>
        <v>13</v>
      </c>
      <c r="AJ27" s="24">
        <f t="shared" ref="AJ27" si="20">AG27+AH27</f>
        <v>1125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760" rank="3"/>
  </conditionalFormatting>
  <conditionalFormatting sqref="AI8:AI26">
    <cfRule type="colorScale" priority="11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2" priority="4" rank="3"/>
  </conditionalFormatting>
  <conditionalFormatting sqref="B8:B27">
    <cfRule type="expression" dxfId="31" priority="3">
      <formula>($AG8&gt;40)</formula>
    </cfRule>
  </conditionalFormatting>
  <conditionalFormatting sqref="O3 X3 AA3 I3 R1 F3 C3:C4 I1 X1 U1 AA1 C1 C6 O1 R3 L1 U3">
    <cfRule type="cellIs" dxfId="30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topLeftCell="B7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42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'27.Spieltag'!AJ8</f>
        <v>1157</v>
      </c>
      <c r="AI8" s="29">
        <f>'27.Spieltag'!AK8</f>
        <v>1</v>
      </c>
      <c r="AJ8" s="24">
        <f t="shared" ref="AJ8" si="8">AG8+AH8</f>
        <v>1202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'27.Spieltag'!AJ9</f>
        <v>1152</v>
      </c>
      <c r="AI9" s="29">
        <f>'27.Spieltag'!AK9</f>
        <v>2</v>
      </c>
      <c r="AJ9" s="24">
        <f t="shared" ref="AJ9:AJ25" si="13">AG9+AH9</f>
        <v>1197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'27.Spieltag'!AJ10</f>
        <v>1149</v>
      </c>
      <c r="AI10" s="29">
        <f>'27.Spieltag'!AK10</f>
        <v>3</v>
      </c>
      <c r="AJ10" s="24">
        <f t="shared" si="13"/>
        <v>1194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'27.Spieltag'!AJ11</f>
        <v>1143</v>
      </c>
      <c r="AI11" s="29">
        <f>'27.Spieltag'!AK11</f>
        <v>4</v>
      </c>
      <c r="AJ11" s="24">
        <f t="shared" si="13"/>
        <v>1188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'27.Spieltag'!AJ12</f>
        <v>1143</v>
      </c>
      <c r="AI12" s="29">
        <f>'27.Spieltag'!AK12</f>
        <v>4</v>
      </c>
      <c r="AJ12" s="24">
        <f t="shared" si="13"/>
        <v>1188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'27.Spieltag'!AJ13</f>
        <v>1142</v>
      </c>
      <c r="AI13" s="29">
        <f>'27.Spieltag'!AK13</f>
        <v>6</v>
      </c>
      <c r="AJ13" s="24">
        <f t="shared" si="13"/>
        <v>1187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'27.Spieltag'!AJ14</f>
        <v>1142</v>
      </c>
      <c r="AI14" s="29">
        <f>'27.Spieltag'!AK14</f>
        <v>6</v>
      </c>
      <c r="AJ14" s="24">
        <f t="shared" si="13"/>
        <v>1187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'27.Spieltag'!AJ15</f>
        <v>1141</v>
      </c>
      <c r="AI15" s="29">
        <f>'27.Spieltag'!AK15</f>
        <v>8</v>
      </c>
      <c r="AJ15" s="24">
        <f t="shared" si="13"/>
        <v>1186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'27.Spieltag'!AJ16</f>
        <v>1139</v>
      </c>
      <c r="AI16" s="29">
        <f>'27.Spieltag'!AK16</f>
        <v>9</v>
      </c>
      <c r="AJ16" s="24">
        <f t="shared" si="13"/>
        <v>1184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'27.Spieltag'!AJ17</f>
        <v>1139</v>
      </c>
      <c r="AI17" s="29">
        <f>'27.Spieltag'!AK17</f>
        <v>9</v>
      </c>
      <c r="AJ17" s="24">
        <f t="shared" si="13"/>
        <v>1184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'27.Spieltag'!AJ18</f>
        <v>1136</v>
      </c>
      <c r="AI18" s="29">
        <f>'27.Spieltag'!AK18</f>
        <v>11</v>
      </c>
      <c r="AJ18" s="24">
        <f t="shared" si="13"/>
        <v>1181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'27.Spieltag'!AJ19</f>
        <v>1135</v>
      </c>
      <c r="AI19" s="29">
        <f>'27.Spieltag'!AK19</f>
        <v>12</v>
      </c>
      <c r="AJ19" s="24">
        <f t="shared" si="13"/>
        <v>1180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'27.Spieltag'!AJ20</f>
        <v>1125</v>
      </c>
      <c r="AI20" s="29">
        <f>'27.Spieltag'!AK20</f>
        <v>13</v>
      </c>
      <c r="AJ20" s="24">
        <f t="shared" si="13"/>
        <v>1170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'27.Spieltag'!AJ21</f>
        <v>1125</v>
      </c>
      <c r="AI21" s="29">
        <f>'27.Spieltag'!AK21</f>
        <v>13</v>
      </c>
      <c r="AJ21" s="24">
        <f t="shared" si="13"/>
        <v>1170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'27.Spieltag'!AJ22</f>
        <v>1125</v>
      </c>
      <c r="AI22" s="29">
        <f>'27.Spieltag'!AK22</f>
        <v>13</v>
      </c>
      <c r="AJ22" s="24">
        <f t="shared" si="13"/>
        <v>1170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'27.Spieltag'!AJ23</f>
        <v>1125</v>
      </c>
      <c r="AI23" s="29">
        <f>'27.Spieltag'!AK23</f>
        <v>13</v>
      </c>
      <c r="AJ23" s="24">
        <f t="shared" si="13"/>
        <v>1170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'27.Spieltag'!AJ24</f>
        <v>1125</v>
      </c>
      <c r="AI24" s="29">
        <f>'27.Spieltag'!AK24</f>
        <v>13</v>
      </c>
      <c r="AJ24" s="24">
        <f t="shared" si="13"/>
        <v>1170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'27.Spieltag'!AJ25</f>
        <v>1125</v>
      </c>
      <c r="AI25" s="29">
        <f>'27.Spieltag'!AK25</f>
        <v>13</v>
      </c>
      <c r="AJ25" s="24">
        <f t="shared" si="13"/>
        <v>1170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'27.Spieltag'!AJ26</f>
        <v>1125</v>
      </c>
      <c r="AI26" s="29">
        <f>'27.Spieltag'!AK26</f>
        <v>13</v>
      </c>
      <c r="AJ26" s="24">
        <f t="shared" ref="AJ26" si="17">AG26+AH26</f>
        <v>1170</v>
      </c>
      <c r="AK26" s="25">
        <f t="shared" si="9"/>
        <v>13</v>
      </c>
      <c r="AL26" s="1"/>
    </row>
    <row r="27" spans="1:38" ht="28.2" customHeight="1" thickBot="1">
      <c r="A27" s="29">
        <f t="shared" ref="A27" si="18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'27.Spieltag'!AJ27</f>
        <v>1125</v>
      </c>
      <c r="AI27" s="29">
        <f>'27.Spieltag'!AK27</f>
        <v>13</v>
      </c>
      <c r="AJ27" s="24">
        <f t="shared" ref="AJ27" si="20">AG27+AH27</f>
        <v>1170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9" priority="743" rank="3"/>
  </conditionalFormatting>
  <conditionalFormatting sqref="AI8:AI26">
    <cfRule type="colorScale" priority="11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8" priority="4" rank="3"/>
  </conditionalFormatting>
  <conditionalFormatting sqref="B8:B27">
    <cfRule type="expression" dxfId="27" priority="3">
      <formula>($AG8&gt;40)</formula>
    </cfRule>
  </conditionalFormatting>
  <conditionalFormatting sqref="O3 X3 AA3 I3 R1 F3 C3:C4 I1 X1 U1 AA1 C1 C6 O1 R3 L1 U3">
    <cfRule type="cellIs" dxfId="26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A3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customWidth="1"/>
    <col min="6" max="6" width="3.44140625" style="13" customWidth="1"/>
    <col min="7" max="7" width="3.44140625" style="1" customWidth="1"/>
    <col min="8" max="8" width="4.44140625" style="61" customWidth="1"/>
    <col min="9" max="10" width="3.44140625" style="1" customWidth="1"/>
    <col min="11" max="11" width="4.44140625" style="6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1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1" ht="11.4">
      <c r="B2" s="16"/>
      <c r="AC2" s="32"/>
      <c r="AD2" s="68"/>
      <c r="AE2" s="70"/>
      <c r="AF2" s="70"/>
    </row>
    <row r="3" spans="1:41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1" ht="16.2" thickBot="1">
      <c r="A4" s="2" t="s">
        <v>43</v>
      </c>
      <c r="B4" s="16"/>
      <c r="C4" s="68" t="s">
        <v>60</v>
      </c>
      <c r="AD4" s="67"/>
      <c r="AE4" s="71"/>
      <c r="AF4" s="71"/>
      <c r="AK4" s="45"/>
    </row>
    <row r="5" spans="1:41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" customHeight="1" thickBot="1">
      <c r="A8" s="29">
        <f t="shared" ref="A8:A27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1202</v>
      </c>
      <c r="AI8" s="29">
        <f>'28.Spieltag'!AK8</f>
        <v>1</v>
      </c>
      <c r="AJ8" s="24">
        <f t="shared" ref="AJ8:AJ27" si="8">AG8+AH8</f>
        <v>1247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1197</v>
      </c>
      <c r="AI9" s="29">
        <f>'28.Spieltag'!AK9</f>
        <v>2</v>
      </c>
      <c r="AJ9" s="24">
        <f t="shared" si="8"/>
        <v>1242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1194</v>
      </c>
      <c r="AI10" s="29">
        <f>'28.Spieltag'!AK10</f>
        <v>3</v>
      </c>
      <c r="AJ10" s="24">
        <f t="shared" si="8"/>
        <v>1239</v>
      </c>
      <c r="AK10" s="25">
        <f t="shared" si="9"/>
        <v>3</v>
      </c>
      <c r="AL10" s="76"/>
      <c r="AM10" s="77"/>
      <c r="AN10" s="77"/>
      <c r="AO10" s="78"/>
    </row>
    <row r="11" spans="1:41" ht="24.9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1188</v>
      </c>
      <c r="AI11" s="29">
        <f>'28.Spieltag'!AK11</f>
        <v>4</v>
      </c>
      <c r="AJ11" s="24">
        <f t="shared" si="8"/>
        <v>1233</v>
      </c>
      <c r="AK11" s="25">
        <f t="shared" si="9"/>
        <v>4</v>
      </c>
      <c r="AL11" s="1"/>
    </row>
    <row r="12" spans="1:41" ht="24.9" customHeight="1" thickBot="1">
      <c r="A12" s="29">
        <f t="shared" si="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1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1188</v>
      </c>
      <c r="AI12" s="29">
        <f>'28.Spieltag'!AK12</f>
        <v>4</v>
      </c>
      <c r="AJ12" s="24">
        <f t="shared" si="8"/>
        <v>1233</v>
      </c>
      <c r="AK12" s="25">
        <f t="shared" si="9"/>
        <v>4</v>
      </c>
      <c r="AL12" s="1"/>
    </row>
    <row r="13" spans="1:41" ht="24.9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1187</v>
      </c>
      <c r="AI13" s="29">
        <f>'28.Spieltag'!AK13</f>
        <v>6</v>
      </c>
      <c r="AJ13" s="24">
        <f t="shared" si="8"/>
        <v>1232</v>
      </c>
      <c r="AK13" s="25">
        <f t="shared" si="9"/>
        <v>6</v>
      </c>
      <c r="AL13" s="1"/>
    </row>
    <row r="14" spans="1:41" ht="24.9" customHeight="1" thickBot="1">
      <c r="A14" s="29">
        <f t="shared" si="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1187</v>
      </c>
      <c r="AI14" s="29">
        <f>'28.Spieltag'!AK14</f>
        <v>6</v>
      </c>
      <c r="AJ14" s="24">
        <f t="shared" si="8"/>
        <v>1232</v>
      </c>
      <c r="AK14" s="25">
        <f t="shared" si="9"/>
        <v>6</v>
      </c>
      <c r="AL14" s="1"/>
    </row>
    <row r="15" spans="1:41" ht="24.9" customHeight="1" thickBot="1">
      <c r="A15" s="29">
        <f t="shared" si="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ref="Z15:Z25" si="12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1186</v>
      </c>
      <c r="AI15" s="29">
        <f>'28.Spieltag'!AK15</f>
        <v>8</v>
      </c>
      <c r="AJ15" s="24">
        <f t="shared" si="8"/>
        <v>1231</v>
      </c>
      <c r="AK15" s="25">
        <f t="shared" si="9"/>
        <v>8</v>
      </c>
      <c r="AL15" s="1"/>
    </row>
    <row r="16" spans="1:41" ht="24.9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1184</v>
      </c>
      <c r="AI16" s="29">
        <f>'28.Spieltag'!AK16</f>
        <v>9</v>
      </c>
      <c r="AJ16" s="24">
        <f t="shared" si="8"/>
        <v>1229</v>
      </c>
      <c r="AK16" s="25">
        <f t="shared" si="9"/>
        <v>9</v>
      </c>
      <c r="AL16" s="1"/>
    </row>
    <row r="17" spans="1:38" ht="24.9" customHeight="1" thickBot="1">
      <c r="A17" s="29">
        <f t="shared" si="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1184</v>
      </c>
      <c r="AI17" s="29">
        <f>'28.Spieltag'!AK17</f>
        <v>9</v>
      </c>
      <c r="AJ17" s="24">
        <f t="shared" si="8"/>
        <v>1229</v>
      </c>
      <c r="AK17" s="25">
        <f t="shared" si="9"/>
        <v>9</v>
      </c>
      <c r="AL17" s="1"/>
    </row>
    <row r="18" spans="1:38" ht="24.9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1181</v>
      </c>
      <c r="AI18" s="29">
        <f>'28.Spieltag'!AK18</f>
        <v>11</v>
      </c>
      <c r="AJ18" s="24">
        <f t="shared" si="8"/>
        <v>1226</v>
      </c>
      <c r="AK18" s="25">
        <f t="shared" si="9"/>
        <v>11</v>
      </c>
      <c r="AL18" s="1"/>
    </row>
    <row r="19" spans="1:38" ht="24.9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1180</v>
      </c>
      <c r="AI19" s="29">
        <f>'28.Spieltag'!AK19</f>
        <v>12</v>
      </c>
      <c r="AJ19" s="24">
        <f t="shared" si="8"/>
        <v>1225</v>
      </c>
      <c r="AK19" s="25">
        <f t="shared" si="9"/>
        <v>12</v>
      </c>
      <c r="AL19" s="1"/>
    </row>
    <row r="20" spans="1:38" ht="24.9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1170</v>
      </c>
      <c r="AI20" s="29">
        <f>'28.Spieltag'!AK20</f>
        <v>13</v>
      </c>
      <c r="AJ20" s="24">
        <f t="shared" si="8"/>
        <v>1215</v>
      </c>
      <c r="AK20" s="25">
        <f t="shared" si="9"/>
        <v>13</v>
      </c>
      <c r="AL20" s="1"/>
    </row>
    <row r="21" spans="1:38" ht="24.9" customHeight="1" thickBot="1">
      <c r="A21" s="29">
        <f t="shared" si="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1170</v>
      </c>
      <c r="AI21" s="29">
        <f>'28.Spieltag'!AK21</f>
        <v>13</v>
      </c>
      <c r="AJ21" s="24">
        <f t="shared" si="8"/>
        <v>1215</v>
      </c>
      <c r="AK21" s="25">
        <f t="shared" si="9"/>
        <v>13</v>
      </c>
      <c r="AL21" s="1"/>
    </row>
    <row r="22" spans="1:38" ht="24.9" customHeight="1" thickBot="1">
      <c r="A22" s="29">
        <f t="shared" si="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1170</v>
      </c>
      <c r="AI22" s="29">
        <f>'28.Spieltag'!AK22</f>
        <v>13</v>
      </c>
      <c r="AJ22" s="24">
        <f t="shared" si="8"/>
        <v>1215</v>
      </c>
      <c r="AK22" s="25">
        <f t="shared" si="9"/>
        <v>13</v>
      </c>
      <c r="AL22" s="1"/>
    </row>
    <row r="23" spans="1:38" ht="24.9" customHeight="1" thickBot="1">
      <c r="A23" s="29">
        <f t="shared" si="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1170</v>
      </c>
      <c r="AI23" s="29">
        <f>'28.Spieltag'!AK23</f>
        <v>13</v>
      </c>
      <c r="AJ23" s="24">
        <f t="shared" si="8"/>
        <v>1215</v>
      </c>
      <c r="AK23" s="25">
        <f t="shared" si="9"/>
        <v>13</v>
      </c>
      <c r="AL23" s="1"/>
    </row>
    <row r="24" spans="1:38" ht="24.9" customHeight="1" thickBot="1">
      <c r="A24" s="29">
        <f t="shared" si="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1170</v>
      </c>
      <c r="AI24" s="29">
        <f>'28.Spieltag'!AK24</f>
        <v>13</v>
      </c>
      <c r="AJ24" s="24">
        <f t="shared" si="8"/>
        <v>1215</v>
      </c>
      <c r="AK24" s="25">
        <f t="shared" si="9"/>
        <v>13</v>
      </c>
      <c r="AL24" s="1"/>
    </row>
    <row r="25" spans="1:38" ht="24.9" customHeight="1" thickBot="1">
      <c r="A25" s="29">
        <f t="shared" si="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1170</v>
      </c>
      <c r="AI25" s="29">
        <f>'28.Spieltag'!AK25</f>
        <v>13</v>
      </c>
      <c r="AJ25" s="24">
        <f t="shared" si="8"/>
        <v>1215</v>
      </c>
      <c r="AK25" s="25">
        <f t="shared" si="9"/>
        <v>13</v>
      </c>
      <c r="AL25" s="1"/>
    </row>
    <row r="26" spans="1:38" ht="28.2" customHeight="1" thickBot="1">
      <c r="A26" s="29">
        <f t="shared" si="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1170</v>
      </c>
      <c r="AI26" s="29">
        <f>'28.Spieltag'!AK26</f>
        <v>13</v>
      </c>
      <c r="AJ26" s="24">
        <f t="shared" si="8"/>
        <v>1215</v>
      </c>
      <c r="AK26" s="25">
        <f t="shared" si="9"/>
        <v>13</v>
      </c>
      <c r="AL26" s="1"/>
    </row>
    <row r="27" spans="1:38" ht="28.2" customHeight="1" thickBot="1">
      <c r="A27" s="29">
        <f t="shared" si="0"/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1170</v>
      </c>
      <c r="AI27" s="29">
        <f>'28.Spieltag'!AK27</f>
        <v>13</v>
      </c>
      <c r="AJ27" s="24">
        <f t="shared" si="8"/>
        <v>1215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5" priority="728" rank="3"/>
  </conditionalFormatting>
  <conditionalFormatting sqref="AI8:AI26">
    <cfRule type="colorScale" priority="11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4" priority="4" rank="3"/>
  </conditionalFormatting>
  <conditionalFormatting sqref="B8:B27">
    <cfRule type="expression" dxfId="23" priority="3">
      <formula>($AG8&gt;40)</formula>
    </cfRule>
  </conditionalFormatting>
  <conditionalFormatting sqref="O3 X3 AA3 I3 R1 F3 C3:C4 I1 X1 U1 AA1 C1 C6 O1 R3 L1 U3">
    <cfRule type="cellIs" dxfId="22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A7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1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16"/>
      <c r="AE1" s="82"/>
      <c r="AF1" s="82"/>
      <c r="AK1" s="32"/>
    </row>
    <row r="2" spans="1:41" ht="11.4">
      <c r="B2" s="16"/>
      <c r="AC2" s="32"/>
      <c r="AD2" s="16"/>
      <c r="AE2" s="83"/>
      <c r="AF2" s="83"/>
    </row>
    <row r="3" spans="1:41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16"/>
      <c r="AE3" s="82"/>
      <c r="AF3" s="82"/>
    </row>
    <row r="4" spans="1:41" ht="16.2" thickBot="1">
      <c r="A4" s="2" t="s">
        <v>44</v>
      </c>
      <c r="B4" s="16"/>
      <c r="C4" s="68" t="s">
        <v>60</v>
      </c>
      <c r="AE4" s="84"/>
      <c r="AF4" s="84"/>
      <c r="AK4" s="45"/>
    </row>
    <row r="5" spans="1:41" ht="13.8" thickBot="1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2" thickBot="1">
      <c r="C6" s="68" t="s">
        <v>70</v>
      </c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" customHeight="1" thickBot="1">
      <c r="A8" s="29">
        <f t="shared" ref="A8:A27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1202</v>
      </c>
      <c r="AI8" s="29">
        <f>'29.Spieltag'!AK8</f>
        <v>1</v>
      </c>
      <c r="AJ8" s="24">
        <f t="shared" ref="AJ8:AJ27" si="8">AG8+AH8</f>
        <v>1247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1197</v>
      </c>
      <c r="AI9" s="29">
        <f>'29.Spieltag'!AK9</f>
        <v>2</v>
      </c>
      <c r="AJ9" s="24">
        <f t="shared" si="8"/>
        <v>1242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1194</v>
      </c>
      <c r="AI10" s="29">
        <f>'29.Spieltag'!AK10</f>
        <v>3</v>
      </c>
      <c r="AJ10" s="24">
        <f t="shared" si="8"/>
        <v>1239</v>
      </c>
      <c r="AK10" s="25">
        <f t="shared" si="9"/>
        <v>3</v>
      </c>
      <c r="AL10" s="85"/>
    </row>
    <row r="11" spans="1:41" ht="24.9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1188</v>
      </c>
      <c r="AI11" s="29">
        <f>'29.Spieltag'!AK11</f>
        <v>4</v>
      </c>
      <c r="AJ11" s="24">
        <f t="shared" si="8"/>
        <v>1233</v>
      </c>
      <c r="AK11" s="25">
        <f t="shared" si="9"/>
        <v>4</v>
      </c>
      <c r="AL11" s="1"/>
    </row>
    <row r="12" spans="1:41" ht="24.9" customHeight="1" thickBot="1">
      <c r="A12" s="29">
        <f t="shared" si="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1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1188</v>
      </c>
      <c r="AI12" s="29">
        <f>'29.Spieltag'!AK12</f>
        <v>4</v>
      </c>
      <c r="AJ12" s="24">
        <f t="shared" si="8"/>
        <v>1233</v>
      </c>
      <c r="AK12" s="25">
        <f t="shared" si="9"/>
        <v>4</v>
      </c>
      <c r="AL12" s="1"/>
    </row>
    <row r="13" spans="1:41" ht="24.9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1187</v>
      </c>
      <c r="AI13" s="29">
        <f>'29.Spieltag'!AK13</f>
        <v>6</v>
      </c>
      <c r="AJ13" s="24">
        <f t="shared" si="8"/>
        <v>1232</v>
      </c>
      <c r="AK13" s="25">
        <f t="shared" si="9"/>
        <v>6</v>
      </c>
      <c r="AL13" s="1"/>
    </row>
    <row r="14" spans="1:41" ht="24.9" customHeight="1" thickBot="1">
      <c r="A14" s="29">
        <f t="shared" si="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1187</v>
      </c>
      <c r="AI14" s="29">
        <f>'29.Spieltag'!AK14</f>
        <v>6</v>
      </c>
      <c r="AJ14" s="24">
        <f t="shared" si="8"/>
        <v>1232</v>
      </c>
      <c r="AK14" s="25">
        <f t="shared" si="9"/>
        <v>6</v>
      </c>
      <c r="AL14" s="1"/>
    </row>
    <row r="15" spans="1:41" ht="24.9" customHeight="1" thickBot="1">
      <c r="A15" s="29">
        <f t="shared" si="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ref="Z15:Z25" si="12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1186</v>
      </c>
      <c r="AI15" s="29">
        <f>'29.Spieltag'!AK15</f>
        <v>8</v>
      </c>
      <c r="AJ15" s="24">
        <f t="shared" si="8"/>
        <v>1231</v>
      </c>
      <c r="AK15" s="25">
        <f t="shared" si="9"/>
        <v>8</v>
      </c>
      <c r="AL15" s="1"/>
    </row>
    <row r="16" spans="1:41" ht="24.9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1184</v>
      </c>
      <c r="AI16" s="29">
        <f>'29.Spieltag'!AK16</f>
        <v>9</v>
      </c>
      <c r="AJ16" s="24">
        <f t="shared" si="8"/>
        <v>1229</v>
      </c>
      <c r="AK16" s="25">
        <f t="shared" si="9"/>
        <v>9</v>
      </c>
      <c r="AL16" s="1"/>
    </row>
    <row r="17" spans="1:38" ht="24.9" customHeight="1" thickBot="1">
      <c r="A17" s="29">
        <f t="shared" si="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1184</v>
      </c>
      <c r="AI17" s="29">
        <f>'29.Spieltag'!AK17</f>
        <v>9</v>
      </c>
      <c r="AJ17" s="24">
        <f t="shared" si="8"/>
        <v>1229</v>
      </c>
      <c r="AK17" s="25">
        <f t="shared" si="9"/>
        <v>9</v>
      </c>
      <c r="AL17" s="1"/>
    </row>
    <row r="18" spans="1:38" ht="24.9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1181</v>
      </c>
      <c r="AI18" s="29">
        <f>'29.Spieltag'!AK18</f>
        <v>11</v>
      </c>
      <c r="AJ18" s="24">
        <f t="shared" si="8"/>
        <v>1226</v>
      </c>
      <c r="AK18" s="25">
        <f t="shared" si="9"/>
        <v>11</v>
      </c>
      <c r="AL18" s="1"/>
    </row>
    <row r="19" spans="1:38" ht="24.9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1180</v>
      </c>
      <c r="AI19" s="29">
        <f>'29.Spieltag'!AK19</f>
        <v>12</v>
      </c>
      <c r="AJ19" s="24">
        <f t="shared" si="8"/>
        <v>1225</v>
      </c>
      <c r="AK19" s="25">
        <f t="shared" si="9"/>
        <v>12</v>
      </c>
      <c r="AL19" s="1"/>
    </row>
    <row r="20" spans="1:38" ht="24.9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1170</v>
      </c>
      <c r="AI20" s="29">
        <f>'29.Spieltag'!AK20</f>
        <v>13</v>
      </c>
      <c r="AJ20" s="24">
        <f t="shared" si="8"/>
        <v>1215</v>
      </c>
      <c r="AK20" s="25">
        <f t="shared" si="9"/>
        <v>13</v>
      </c>
      <c r="AL20" s="1"/>
    </row>
    <row r="21" spans="1:38" ht="24.9" customHeight="1" thickBot="1">
      <c r="A21" s="29">
        <f t="shared" si="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1170</v>
      </c>
      <c r="AI21" s="29">
        <f>'29.Spieltag'!AK21</f>
        <v>13</v>
      </c>
      <c r="AJ21" s="24">
        <f t="shared" si="8"/>
        <v>1215</v>
      </c>
      <c r="AK21" s="25">
        <f t="shared" si="9"/>
        <v>13</v>
      </c>
      <c r="AL21" s="1"/>
    </row>
    <row r="22" spans="1:38" ht="24.9" customHeight="1" thickBot="1">
      <c r="A22" s="29">
        <f t="shared" si="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1170</v>
      </c>
      <c r="AI22" s="29">
        <f>'29.Spieltag'!AK22</f>
        <v>13</v>
      </c>
      <c r="AJ22" s="24">
        <f t="shared" si="8"/>
        <v>1215</v>
      </c>
      <c r="AK22" s="25">
        <f t="shared" si="9"/>
        <v>13</v>
      </c>
      <c r="AL22" s="1"/>
    </row>
    <row r="23" spans="1:38" ht="24.9" customHeight="1" thickBot="1">
      <c r="A23" s="29">
        <f t="shared" si="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1170</v>
      </c>
      <c r="AI23" s="29">
        <f>'29.Spieltag'!AK23</f>
        <v>13</v>
      </c>
      <c r="AJ23" s="24">
        <f t="shared" si="8"/>
        <v>1215</v>
      </c>
      <c r="AK23" s="25">
        <f t="shared" si="9"/>
        <v>13</v>
      </c>
      <c r="AL23" s="1"/>
    </row>
    <row r="24" spans="1:38" ht="24.9" customHeight="1" thickBot="1">
      <c r="A24" s="29">
        <f t="shared" si="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1170</v>
      </c>
      <c r="AI24" s="29">
        <f>'29.Spieltag'!AK24</f>
        <v>13</v>
      </c>
      <c r="AJ24" s="24">
        <f t="shared" si="8"/>
        <v>1215</v>
      </c>
      <c r="AK24" s="25">
        <f t="shared" si="9"/>
        <v>13</v>
      </c>
      <c r="AL24" s="1"/>
    </row>
    <row r="25" spans="1:38" ht="24.9" customHeight="1" thickBot="1">
      <c r="A25" s="29">
        <f t="shared" si="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1170</v>
      </c>
      <c r="AI25" s="29">
        <f>'29.Spieltag'!AK25</f>
        <v>13</v>
      </c>
      <c r="AJ25" s="24">
        <f t="shared" si="8"/>
        <v>1215</v>
      </c>
      <c r="AK25" s="25">
        <f t="shared" si="9"/>
        <v>13</v>
      </c>
      <c r="AL25" s="1"/>
    </row>
    <row r="26" spans="1:38" ht="28.2" customHeight="1" thickBot="1">
      <c r="A26" s="29">
        <f t="shared" si="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1170</v>
      </c>
      <c r="AI26" s="29">
        <f>'29.Spieltag'!AK26</f>
        <v>13</v>
      </c>
      <c r="AJ26" s="24">
        <f t="shared" si="8"/>
        <v>1215</v>
      </c>
      <c r="AK26" s="25">
        <f t="shared" si="9"/>
        <v>13</v>
      </c>
      <c r="AL26" s="1"/>
    </row>
    <row r="27" spans="1:38" ht="28.2" customHeight="1" thickBot="1">
      <c r="A27" s="29">
        <f t="shared" si="0"/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1170</v>
      </c>
      <c r="AI27" s="29">
        <f>'29.Spieltag'!AK27</f>
        <v>13</v>
      </c>
      <c r="AJ27" s="24">
        <f t="shared" si="8"/>
        <v>1215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2" rank="3"/>
  </conditionalFormatting>
  <conditionalFormatting sqref="AG1:AG1048576">
    <cfRule type="top10" dxfId="20" priority="5" rank="3"/>
  </conditionalFormatting>
  <conditionalFormatting sqref="AI8:AI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9" priority="3">
      <formula>($AG8&gt;40)</formula>
    </cfRule>
  </conditionalFormatting>
  <conditionalFormatting sqref="O3 X3 AA3 I3 R1 F3 C3:C4 I1 X1 U1 AA1 C1 C6 O1 R3 L1 U3">
    <cfRule type="cellIs" dxfId="1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topLeftCell="A9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45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1247</v>
      </c>
      <c r="AI8" s="29">
        <f>'30.Spieltag'!AK8</f>
        <v>1</v>
      </c>
      <c r="AJ8" s="24">
        <f t="shared" ref="AJ8" si="8">AG8+AH8</f>
        <v>1292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'30.Spieltag'!AJ9</f>
        <v>1242</v>
      </c>
      <c r="AI9" s="29">
        <f>'30.Spieltag'!AK9</f>
        <v>2</v>
      </c>
      <c r="AJ9" s="24">
        <f t="shared" ref="AJ9:AJ25" si="13">AG9+AH9</f>
        <v>1287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'30.Spieltag'!AJ10</f>
        <v>1239</v>
      </c>
      <c r="AI10" s="29">
        <f>'30.Spieltag'!AK10</f>
        <v>3</v>
      </c>
      <c r="AJ10" s="24">
        <f t="shared" si="13"/>
        <v>1284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'30.Spieltag'!AJ11</f>
        <v>1233</v>
      </c>
      <c r="AI11" s="29">
        <f>'30.Spieltag'!AK11</f>
        <v>4</v>
      </c>
      <c r="AJ11" s="24">
        <f t="shared" si="13"/>
        <v>1278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'30.Spieltag'!AJ12</f>
        <v>1233</v>
      </c>
      <c r="AI12" s="29">
        <f>'30.Spieltag'!AK12</f>
        <v>4</v>
      </c>
      <c r="AJ12" s="24">
        <f t="shared" si="13"/>
        <v>1278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'30.Spieltag'!AJ13</f>
        <v>1232</v>
      </c>
      <c r="AI13" s="29">
        <f>'30.Spieltag'!AK13</f>
        <v>6</v>
      </c>
      <c r="AJ13" s="24">
        <f t="shared" si="13"/>
        <v>1277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'30.Spieltag'!AJ14</f>
        <v>1232</v>
      </c>
      <c r="AI14" s="29">
        <f>'30.Spieltag'!AK14</f>
        <v>6</v>
      </c>
      <c r="AJ14" s="24">
        <f t="shared" si="13"/>
        <v>1277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'30.Spieltag'!AJ15</f>
        <v>1231</v>
      </c>
      <c r="AI15" s="29">
        <f>'30.Spieltag'!AK15</f>
        <v>8</v>
      </c>
      <c r="AJ15" s="24">
        <f t="shared" si="13"/>
        <v>1276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'30.Spieltag'!AJ16</f>
        <v>1229</v>
      </c>
      <c r="AI16" s="29">
        <f>'30.Spieltag'!AK16</f>
        <v>9</v>
      </c>
      <c r="AJ16" s="24">
        <f t="shared" si="13"/>
        <v>1274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'30.Spieltag'!AJ17</f>
        <v>1229</v>
      </c>
      <c r="AI17" s="29">
        <f>'30.Spieltag'!AK17</f>
        <v>9</v>
      </c>
      <c r="AJ17" s="24">
        <f t="shared" si="13"/>
        <v>1274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'30.Spieltag'!AJ18</f>
        <v>1226</v>
      </c>
      <c r="AI18" s="29">
        <f>'30.Spieltag'!AK18</f>
        <v>11</v>
      </c>
      <c r="AJ18" s="24">
        <f t="shared" si="13"/>
        <v>1271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'30.Spieltag'!AJ19</f>
        <v>1225</v>
      </c>
      <c r="AI19" s="29">
        <f>'30.Spieltag'!AK19</f>
        <v>12</v>
      </c>
      <c r="AJ19" s="24">
        <f t="shared" si="13"/>
        <v>1270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'30.Spieltag'!AJ20</f>
        <v>1215</v>
      </c>
      <c r="AI20" s="29">
        <f>'30.Spieltag'!AK20</f>
        <v>13</v>
      </c>
      <c r="AJ20" s="24">
        <f t="shared" si="13"/>
        <v>1260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'30.Spieltag'!AJ21</f>
        <v>1215</v>
      </c>
      <c r="AI21" s="29">
        <f>'30.Spieltag'!AK21</f>
        <v>13</v>
      </c>
      <c r="AJ21" s="24">
        <f t="shared" si="13"/>
        <v>1260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'30.Spieltag'!AJ22</f>
        <v>1215</v>
      </c>
      <c r="AI22" s="29">
        <f>'30.Spieltag'!AK22</f>
        <v>13</v>
      </c>
      <c r="AJ22" s="24">
        <f t="shared" si="13"/>
        <v>1260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'30.Spieltag'!AJ23</f>
        <v>1215</v>
      </c>
      <c r="AI23" s="29">
        <f>'30.Spieltag'!AK23</f>
        <v>13</v>
      </c>
      <c r="AJ23" s="24">
        <f t="shared" si="13"/>
        <v>1260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'30.Spieltag'!AJ24</f>
        <v>1215</v>
      </c>
      <c r="AI24" s="29">
        <f>'30.Spieltag'!AK24</f>
        <v>13</v>
      </c>
      <c r="AJ24" s="24">
        <f t="shared" si="13"/>
        <v>1260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'30.Spieltag'!AJ25</f>
        <v>1215</v>
      </c>
      <c r="AI25" s="29">
        <f>'30.Spieltag'!AK25</f>
        <v>13</v>
      </c>
      <c r="AJ25" s="24">
        <f t="shared" si="13"/>
        <v>1260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1215</v>
      </c>
      <c r="AI26" s="29">
        <f>'30.Spieltag'!AK26</f>
        <v>13</v>
      </c>
      <c r="AJ26" s="24">
        <f t="shared" ref="AJ26" si="17">AG26+AH26</f>
        <v>1260</v>
      </c>
      <c r="AK26" s="25">
        <f t="shared" si="9"/>
        <v>13</v>
      </c>
      <c r="AL26" s="1"/>
    </row>
    <row r="27" spans="1:38" ht="28.2" customHeight="1" thickBot="1">
      <c r="A27" s="29">
        <f t="shared" ref="A27" si="18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1215</v>
      </c>
      <c r="AI27" s="29">
        <f>'30.Spieltag'!AK27</f>
        <v>13</v>
      </c>
      <c r="AJ27" s="24">
        <f t="shared" ref="AJ27" si="20">AG27+AH27</f>
        <v>1260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" priority="698" rank="3"/>
  </conditionalFormatting>
  <conditionalFormatting sqref="AI8:AI26">
    <cfRule type="colorScale" priority="11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6" priority="4" rank="3"/>
  </conditionalFormatting>
  <conditionalFormatting sqref="B8:B27">
    <cfRule type="expression" dxfId="15" priority="3">
      <formula>($AG8&gt;40)</formula>
    </cfRule>
  </conditionalFormatting>
  <conditionalFormatting sqref="O3 X3 AA3 I3 R1 F3 C3:C4 I1 X1 U1 AA1 C1 C6 O1 R3 L1 U3">
    <cfRule type="cellIs" dxfId="1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1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46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1292</v>
      </c>
      <c r="AI8" s="29">
        <f>'31.Spieltag'!AK8</f>
        <v>1</v>
      </c>
      <c r="AJ8" s="24">
        <f t="shared" ref="AJ8" si="8">AG8+AH8</f>
        <v>1337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'31.Spieltag'!AJ9</f>
        <v>1287</v>
      </c>
      <c r="AI9" s="29">
        <f>'31.Spieltag'!AK9</f>
        <v>2</v>
      </c>
      <c r="AJ9" s="24">
        <f t="shared" ref="AJ9:AJ25" si="13">AG9+AH9</f>
        <v>1332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'31.Spieltag'!AJ10</f>
        <v>1284</v>
      </c>
      <c r="AI10" s="29">
        <f>'31.Spieltag'!AK10</f>
        <v>3</v>
      </c>
      <c r="AJ10" s="24">
        <f t="shared" si="13"/>
        <v>1329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'31.Spieltag'!AJ11</f>
        <v>1278</v>
      </c>
      <c r="AI11" s="29">
        <f>'31.Spieltag'!AK11</f>
        <v>4</v>
      </c>
      <c r="AJ11" s="24">
        <f t="shared" si="13"/>
        <v>1323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'31.Spieltag'!AJ12</f>
        <v>1278</v>
      </c>
      <c r="AI12" s="29">
        <f>'31.Spieltag'!AK12</f>
        <v>4</v>
      </c>
      <c r="AJ12" s="24">
        <f t="shared" si="13"/>
        <v>1323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'31.Spieltag'!AJ13</f>
        <v>1277</v>
      </c>
      <c r="AI13" s="29">
        <f>'31.Spieltag'!AK13</f>
        <v>6</v>
      </c>
      <c r="AJ13" s="24">
        <f t="shared" si="13"/>
        <v>1322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'31.Spieltag'!AJ14</f>
        <v>1277</v>
      </c>
      <c r="AI14" s="29">
        <f>'31.Spieltag'!AK14</f>
        <v>6</v>
      </c>
      <c r="AJ14" s="24">
        <f t="shared" si="13"/>
        <v>1322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'31.Spieltag'!AJ15</f>
        <v>1276</v>
      </c>
      <c r="AI15" s="29">
        <f>'31.Spieltag'!AK15</f>
        <v>8</v>
      </c>
      <c r="AJ15" s="24">
        <f t="shared" si="13"/>
        <v>1321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'31.Spieltag'!AJ16</f>
        <v>1274</v>
      </c>
      <c r="AI16" s="29">
        <f>'31.Spieltag'!AK16</f>
        <v>9</v>
      </c>
      <c r="AJ16" s="24">
        <f t="shared" si="13"/>
        <v>1319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'31.Spieltag'!AJ17</f>
        <v>1274</v>
      </c>
      <c r="AI17" s="29">
        <f>'31.Spieltag'!AK17</f>
        <v>9</v>
      </c>
      <c r="AJ17" s="24">
        <f t="shared" si="13"/>
        <v>1319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'31.Spieltag'!AJ18</f>
        <v>1271</v>
      </c>
      <c r="AI18" s="29">
        <f>'31.Spieltag'!AK18</f>
        <v>11</v>
      </c>
      <c r="AJ18" s="24">
        <f t="shared" si="13"/>
        <v>1316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'31.Spieltag'!AJ19</f>
        <v>1270</v>
      </c>
      <c r="AI19" s="29">
        <f>'31.Spieltag'!AK19</f>
        <v>12</v>
      </c>
      <c r="AJ19" s="24">
        <f t="shared" si="13"/>
        <v>1315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'31.Spieltag'!AJ20</f>
        <v>1260</v>
      </c>
      <c r="AI20" s="29">
        <f>'31.Spieltag'!AK20</f>
        <v>13</v>
      </c>
      <c r="AJ20" s="24">
        <f t="shared" si="13"/>
        <v>1305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'31.Spieltag'!AJ21</f>
        <v>1260</v>
      </c>
      <c r="AI21" s="29">
        <f>'31.Spieltag'!AK21</f>
        <v>13</v>
      </c>
      <c r="AJ21" s="24">
        <f t="shared" si="13"/>
        <v>1305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'31.Spieltag'!AJ22</f>
        <v>1260</v>
      </c>
      <c r="AI22" s="29">
        <f>'31.Spieltag'!AK22</f>
        <v>13</v>
      </c>
      <c r="AJ22" s="24">
        <f t="shared" si="13"/>
        <v>1305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'31.Spieltag'!AJ23</f>
        <v>1260</v>
      </c>
      <c r="AI23" s="29">
        <f>'31.Spieltag'!AK23</f>
        <v>13</v>
      </c>
      <c r="AJ23" s="24">
        <f t="shared" si="13"/>
        <v>1305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'31.Spieltag'!AJ24</f>
        <v>1260</v>
      </c>
      <c r="AI24" s="29">
        <f>'31.Spieltag'!AK24</f>
        <v>13</v>
      </c>
      <c r="AJ24" s="24">
        <f t="shared" si="13"/>
        <v>1305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'31.Spieltag'!AJ25</f>
        <v>1260</v>
      </c>
      <c r="AI25" s="29">
        <f>'31.Spieltag'!AK25</f>
        <v>13</v>
      </c>
      <c r="AJ25" s="24">
        <f t="shared" si="13"/>
        <v>1305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1260</v>
      </c>
      <c r="AI26" s="29">
        <f>'31.Spieltag'!AK26</f>
        <v>13</v>
      </c>
      <c r="AJ26" s="24">
        <f t="shared" ref="AJ26" si="17">AG26+AH26</f>
        <v>1305</v>
      </c>
      <c r="AK26" s="25">
        <f t="shared" si="9"/>
        <v>13</v>
      </c>
      <c r="AL26" s="1"/>
    </row>
    <row r="27" spans="1:38" ht="28.2" customHeight="1" thickBot="1">
      <c r="A27" s="29">
        <f t="shared" ref="A27" si="18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1260</v>
      </c>
      <c r="AI27" s="29">
        <f>'31.Spieltag'!AK27</f>
        <v>13</v>
      </c>
      <c r="AJ27" s="24">
        <f t="shared" ref="AJ27" si="20">AG27+AH27</f>
        <v>1305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" priority="683" rank="3"/>
  </conditionalFormatting>
  <conditionalFormatting sqref="AI8:AI26">
    <cfRule type="colorScale" priority="11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" priority="4" rank="3"/>
  </conditionalFormatting>
  <conditionalFormatting sqref="B8:B27">
    <cfRule type="expression" dxfId="11" priority="3">
      <formula>($AG8&gt;40)</formula>
    </cfRule>
  </conditionalFormatting>
  <conditionalFormatting sqref="O3 X3 AA3 I3 R1 F3 C3:C4 I1 X1 U1 AA1 C1 C6 O1 R3 L1 U3">
    <cfRule type="cellIs" dxfId="1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7"/>
      <c r="AE3" s="69"/>
      <c r="AF3" s="69"/>
    </row>
    <row r="4" spans="1:42" ht="16.2" thickBot="1">
      <c r="A4" s="2" t="s">
        <v>47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1337</v>
      </c>
      <c r="AI8" s="29">
        <f>'32.Spieltag'!AK8</f>
        <v>1</v>
      </c>
      <c r="AJ8" s="24">
        <f t="shared" ref="AJ8" si="8">AG8+AH8</f>
        <v>1382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'32.Spieltag'!AJ9</f>
        <v>1332</v>
      </c>
      <c r="AI9" s="29">
        <f>'32.Spieltag'!AK9</f>
        <v>2</v>
      </c>
      <c r="AJ9" s="24">
        <f t="shared" ref="AJ9:AJ25" si="13">AG9+AH9</f>
        <v>1377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'32.Spieltag'!AJ10</f>
        <v>1329</v>
      </c>
      <c r="AI10" s="29">
        <f>'32.Spieltag'!AK10</f>
        <v>3</v>
      </c>
      <c r="AJ10" s="24">
        <f t="shared" si="13"/>
        <v>1374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'32.Spieltag'!AJ11</f>
        <v>1323</v>
      </c>
      <c r="AI11" s="29">
        <f>'32.Spieltag'!AK11</f>
        <v>4</v>
      </c>
      <c r="AJ11" s="24">
        <f t="shared" si="13"/>
        <v>1368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'32.Spieltag'!AJ12</f>
        <v>1323</v>
      </c>
      <c r="AI12" s="29">
        <f>'32.Spieltag'!AK12</f>
        <v>4</v>
      </c>
      <c r="AJ12" s="24">
        <f t="shared" si="13"/>
        <v>1368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'32.Spieltag'!AJ13</f>
        <v>1322</v>
      </c>
      <c r="AI13" s="29">
        <f>'32.Spieltag'!AK13</f>
        <v>6</v>
      </c>
      <c r="AJ13" s="24">
        <f t="shared" si="13"/>
        <v>1367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'32.Spieltag'!AJ14</f>
        <v>1322</v>
      </c>
      <c r="AI14" s="29">
        <f>'32.Spieltag'!AK14</f>
        <v>6</v>
      </c>
      <c r="AJ14" s="24">
        <f t="shared" si="13"/>
        <v>1367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'32.Spieltag'!AJ15</f>
        <v>1321</v>
      </c>
      <c r="AI15" s="29">
        <f>'32.Spieltag'!AK15</f>
        <v>8</v>
      </c>
      <c r="AJ15" s="24">
        <f t="shared" si="13"/>
        <v>1366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'32.Spieltag'!AJ16</f>
        <v>1319</v>
      </c>
      <c r="AI16" s="29">
        <f>'32.Spieltag'!AK16</f>
        <v>9</v>
      </c>
      <c r="AJ16" s="24">
        <f t="shared" si="13"/>
        <v>1364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'32.Spieltag'!AJ17</f>
        <v>1319</v>
      </c>
      <c r="AI17" s="29">
        <f>'32.Spieltag'!AK17</f>
        <v>9</v>
      </c>
      <c r="AJ17" s="24">
        <f t="shared" si="13"/>
        <v>1364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'32.Spieltag'!AJ18</f>
        <v>1316</v>
      </c>
      <c r="AI18" s="29">
        <f>'32.Spieltag'!AK18</f>
        <v>11</v>
      </c>
      <c r="AJ18" s="24">
        <f t="shared" si="13"/>
        <v>1361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'32.Spieltag'!AJ19</f>
        <v>1315</v>
      </c>
      <c r="AI19" s="29">
        <f>'32.Spieltag'!AK19</f>
        <v>12</v>
      </c>
      <c r="AJ19" s="24">
        <f t="shared" si="13"/>
        <v>1360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'32.Spieltag'!AJ20</f>
        <v>1305</v>
      </c>
      <c r="AI20" s="29">
        <f>'32.Spieltag'!AK20</f>
        <v>13</v>
      </c>
      <c r="AJ20" s="24">
        <f t="shared" si="13"/>
        <v>1350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'32.Spieltag'!AJ21</f>
        <v>1305</v>
      </c>
      <c r="AI21" s="29">
        <f>'32.Spieltag'!AK21</f>
        <v>13</v>
      </c>
      <c r="AJ21" s="24">
        <f t="shared" si="13"/>
        <v>1350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'32.Spieltag'!AJ22</f>
        <v>1305</v>
      </c>
      <c r="AI22" s="29">
        <f>'32.Spieltag'!AK22</f>
        <v>13</v>
      </c>
      <c r="AJ22" s="24">
        <f t="shared" si="13"/>
        <v>1350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'32.Spieltag'!AJ23</f>
        <v>1305</v>
      </c>
      <c r="AI23" s="29">
        <f>'32.Spieltag'!AK23</f>
        <v>13</v>
      </c>
      <c r="AJ23" s="24">
        <f t="shared" si="13"/>
        <v>1350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'32.Spieltag'!AJ24</f>
        <v>1305</v>
      </c>
      <c r="AI24" s="29">
        <f>'32.Spieltag'!AK24</f>
        <v>13</v>
      </c>
      <c r="AJ24" s="24">
        <f t="shared" si="13"/>
        <v>1350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'32.Spieltag'!AJ25</f>
        <v>1305</v>
      </c>
      <c r="AI25" s="29">
        <f>'32.Spieltag'!AK25</f>
        <v>13</v>
      </c>
      <c r="AJ25" s="24">
        <f t="shared" si="13"/>
        <v>1350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1305</v>
      </c>
      <c r="AI26" s="29">
        <f>'32.Spieltag'!AK26</f>
        <v>13</v>
      </c>
      <c r="AJ26" s="24">
        <f t="shared" ref="AJ26" si="16">AG26+AH26</f>
        <v>1350</v>
      </c>
      <c r="AK26" s="25">
        <f t="shared" si="9"/>
        <v>13</v>
      </c>
      <c r="AL26" s="1"/>
    </row>
    <row r="27" spans="1:38" ht="28.2" customHeight="1" thickBot="1">
      <c r="A27" s="29">
        <f t="shared" ref="A27" si="17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1305</v>
      </c>
      <c r="AI27" s="29">
        <f>'32.Spieltag'!AK27</f>
        <v>13</v>
      </c>
      <c r="AJ27" s="24">
        <f t="shared" ref="AJ27" si="19">AG27+AH27</f>
        <v>1350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" priority="668" rank="3"/>
  </conditionalFormatting>
  <conditionalFormatting sqref="AI8:AI26">
    <cfRule type="colorScale" priority="11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" priority="4" rank="3"/>
  </conditionalFormatting>
  <conditionalFormatting sqref="B8:B27">
    <cfRule type="expression" dxfId="7" priority="3">
      <formula>($AG8&gt;40)</formula>
    </cfRule>
  </conditionalFormatting>
  <conditionalFormatting sqref="O3 X3 AA3 I3 R1 F3 C3:C4 I1 X1 U1 AA1 C1 C6 O1 R3 L1 U3">
    <cfRule type="cellIs" dxfId="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Z14" sqref="Z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48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1382</v>
      </c>
      <c r="AI8" s="29">
        <f>'33.Spieltag'!AK8</f>
        <v>1</v>
      </c>
      <c r="AJ8" s="24">
        <f t="shared" ref="AJ8" si="8">AG8+AH8</f>
        <v>1427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IF(OR(EXACT($X$7,X9)*(EXACT($Y$7,Y9)))=TRUE,$AO$9,IF(($Y$7-$X$7=Y9-X9),#REF!,IF(OR(EXACT($X$7&gt;$Y$7,X9&gt;Y9)*EXACT($X$7=$Y$7,X9=Y9)*EXACT($X$7&lt;$Y$7,X9&lt;Y9)),$AO$7,0)))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'33.Spieltag'!AJ9</f>
        <v>1377</v>
      </c>
      <c r="AI9" s="29">
        <f>'33.Spieltag'!AK9</f>
        <v>2</v>
      </c>
      <c r="AJ9" s="24">
        <f t="shared" ref="AJ9:AJ25" si="13">AG9+AH9</f>
        <v>1422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'33.Spieltag'!AJ10</f>
        <v>1374</v>
      </c>
      <c r="AI10" s="29">
        <f>'33.Spieltag'!AK10</f>
        <v>3</v>
      </c>
      <c r="AJ10" s="24">
        <f t="shared" si="13"/>
        <v>1419</v>
      </c>
      <c r="AK10" s="25">
        <f t="shared" si="9"/>
        <v>3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'33.Spieltag'!AJ11</f>
        <v>1368</v>
      </c>
      <c r="AI11" s="29">
        <f>'33.Spieltag'!AK11</f>
        <v>4</v>
      </c>
      <c r="AJ11" s="24">
        <f t="shared" si="13"/>
        <v>1413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'33.Spieltag'!AJ12</f>
        <v>1368</v>
      </c>
      <c r="AI12" s="29">
        <f>'33.Spieltag'!AK12</f>
        <v>4</v>
      </c>
      <c r="AJ12" s="24">
        <f t="shared" si="13"/>
        <v>1413</v>
      </c>
      <c r="AK12" s="25">
        <f t="shared" si="9"/>
        <v>4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'33.Spieltag'!AJ13</f>
        <v>1367</v>
      </c>
      <c r="AI13" s="29">
        <f>'33.Spieltag'!AK13</f>
        <v>6</v>
      </c>
      <c r="AJ13" s="24">
        <f t="shared" si="13"/>
        <v>1412</v>
      </c>
      <c r="AK13" s="25">
        <f t="shared" si="9"/>
        <v>6</v>
      </c>
      <c r="AL13" s="1"/>
    </row>
    <row r="14" spans="1:42" ht="24.9" customHeight="1" thickBot="1">
      <c r="A14" s="29">
        <f t="shared" si="10"/>
        <v>6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'33.Spieltag'!AJ14</f>
        <v>1367</v>
      </c>
      <c r="AI14" s="29">
        <f>'33.Spieltag'!AK14</f>
        <v>6</v>
      </c>
      <c r="AJ14" s="24">
        <f t="shared" si="13"/>
        <v>1412</v>
      </c>
      <c r="AK14" s="25">
        <f t="shared" si="9"/>
        <v>6</v>
      </c>
      <c r="AL14" s="1"/>
    </row>
    <row r="15" spans="1:42" ht="24.9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'33.Spieltag'!AJ15</f>
        <v>1366</v>
      </c>
      <c r="AI15" s="29">
        <f>'33.Spieltag'!AK15</f>
        <v>8</v>
      </c>
      <c r="AJ15" s="24">
        <f t="shared" si="13"/>
        <v>1411</v>
      </c>
      <c r="AK15" s="25">
        <f t="shared" si="9"/>
        <v>8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'33.Spieltag'!AJ16</f>
        <v>1364</v>
      </c>
      <c r="AI16" s="29">
        <f>'33.Spieltag'!AK16</f>
        <v>9</v>
      </c>
      <c r="AJ16" s="24">
        <f t="shared" si="13"/>
        <v>1409</v>
      </c>
      <c r="AK16" s="25">
        <f t="shared" si="9"/>
        <v>9</v>
      </c>
      <c r="AL16" s="1"/>
    </row>
    <row r="17" spans="1:38" ht="24.9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'33.Spieltag'!AJ17</f>
        <v>1364</v>
      </c>
      <c r="AI17" s="29">
        <f>'33.Spieltag'!AK17</f>
        <v>9</v>
      </c>
      <c r="AJ17" s="24">
        <f t="shared" si="13"/>
        <v>1409</v>
      </c>
      <c r="AK17" s="25">
        <f t="shared" si="9"/>
        <v>9</v>
      </c>
      <c r="AL17" s="1"/>
    </row>
    <row r="18" spans="1:38" ht="24.9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'33.Spieltag'!AJ18</f>
        <v>1361</v>
      </c>
      <c r="AI18" s="29">
        <f>'33.Spieltag'!AK18</f>
        <v>11</v>
      </c>
      <c r="AJ18" s="24">
        <f t="shared" si="13"/>
        <v>1406</v>
      </c>
      <c r="AK18" s="25">
        <f t="shared" si="9"/>
        <v>11</v>
      </c>
      <c r="AL18" s="1"/>
    </row>
    <row r="19" spans="1:38" ht="24.9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'33.Spieltag'!AJ19</f>
        <v>1360</v>
      </c>
      <c r="AI19" s="29">
        <f>'33.Spieltag'!AK19</f>
        <v>12</v>
      </c>
      <c r="AJ19" s="24">
        <f t="shared" si="13"/>
        <v>1405</v>
      </c>
      <c r="AK19" s="25">
        <f t="shared" si="9"/>
        <v>12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'33.Spieltag'!AJ20</f>
        <v>1350</v>
      </c>
      <c r="AI20" s="29">
        <f>'33.Spieltag'!AK20</f>
        <v>13</v>
      </c>
      <c r="AJ20" s="24">
        <f t="shared" si="13"/>
        <v>1395</v>
      </c>
      <c r="AK20" s="25">
        <f t="shared" si="9"/>
        <v>13</v>
      </c>
      <c r="AL20" s="1"/>
    </row>
    <row r="21" spans="1:38" ht="24.9" customHeight="1" thickBot="1">
      <c r="A21" s="29">
        <f t="shared" si="10"/>
        <v>13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'33.Spieltag'!AJ21</f>
        <v>1350</v>
      </c>
      <c r="AI21" s="29">
        <f>'33.Spieltag'!AK21</f>
        <v>13</v>
      </c>
      <c r="AJ21" s="24">
        <f t="shared" si="13"/>
        <v>1395</v>
      </c>
      <c r="AK21" s="25">
        <f t="shared" si="9"/>
        <v>13</v>
      </c>
      <c r="AL21" s="1"/>
    </row>
    <row r="22" spans="1:38" ht="24.9" customHeight="1" thickBot="1">
      <c r="A22" s="29">
        <f t="shared" si="10"/>
        <v>13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'33.Spieltag'!AJ22</f>
        <v>1350</v>
      </c>
      <c r="AI22" s="29">
        <f>'33.Spieltag'!AK22</f>
        <v>13</v>
      </c>
      <c r="AJ22" s="24">
        <f t="shared" si="13"/>
        <v>1395</v>
      </c>
      <c r="AK22" s="25">
        <f t="shared" si="9"/>
        <v>13</v>
      </c>
      <c r="AL22" s="1"/>
    </row>
    <row r="23" spans="1:38" ht="24.9" customHeight="1" thickBot="1">
      <c r="A23" s="29">
        <f t="shared" si="10"/>
        <v>13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'33.Spieltag'!AJ23</f>
        <v>1350</v>
      </c>
      <c r="AI23" s="29">
        <f>'33.Spieltag'!AK23</f>
        <v>13</v>
      </c>
      <c r="AJ23" s="24">
        <f t="shared" si="13"/>
        <v>1395</v>
      </c>
      <c r="AK23" s="25">
        <f t="shared" si="9"/>
        <v>13</v>
      </c>
      <c r="AL23" s="1"/>
    </row>
    <row r="24" spans="1:38" ht="24.9" customHeight="1" thickBot="1">
      <c r="A24" s="29">
        <f t="shared" si="10"/>
        <v>13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'33.Spieltag'!AJ24</f>
        <v>1350</v>
      </c>
      <c r="AI24" s="29">
        <f>'33.Spieltag'!AK24</f>
        <v>13</v>
      </c>
      <c r="AJ24" s="24">
        <f t="shared" si="13"/>
        <v>1395</v>
      </c>
      <c r="AK24" s="25">
        <f t="shared" si="9"/>
        <v>13</v>
      </c>
      <c r="AL24" s="1"/>
    </row>
    <row r="25" spans="1:38" ht="24.9" customHeight="1" thickBot="1">
      <c r="A25" s="29">
        <f t="shared" si="10"/>
        <v>13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'33.Spieltag'!AJ25</f>
        <v>1350</v>
      </c>
      <c r="AI25" s="29">
        <f>'33.Spieltag'!AK25</f>
        <v>13</v>
      </c>
      <c r="AJ25" s="24">
        <f t="shared" si="13"/>
        <v>1395</v>
      </c>
      <c r="AK25" s="25">
        <f t="shared" si="9"/>
        <v>13</v>
      </c>
      <c r="AL25" s="1"/>
    </row>
    <row r="26" spans="1:38" ht="28.2" customHeight="1" thickBot="1">
      <c r="A26" s="29">
        <f t="shared" si="10"/>
        <v>13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1350</v>
      </c>
      <c r="AI26" s="29">
        <f>'33.Spieltag'!AK26</f>
        <v>13</v>
      </c>
      <c r="AJ26" s="24">
        <f t="shared" ref="AJ26" si="17">AG26+AH26</f>
        <v>1395</v>
      </c>
      <c r="AK26" s="25">
        <f t="shared" si="9"/>
        <v>13</v>
      </c>
      <c r="AL26" s="1"/>
    </row>
    <row r="27" spans="1:38" ht="28.2" customHeight="1" thickBot="1">
      <c r="A27" s="29">
        <f t="shared" ref="A27" si="18">AK27</f>
        <v>13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1350</v>
      </c>
      <c r="AI27" s="29">
        <f>'33.Spieltag'!AK27</f>
        <v>13</v>
      </c>
      <c r="AJ27" s="24">
        <f t="shared" ref="AJ27" si="20">AG27+AH27</f>
        <v>1395</v>
      </c>
      <c r="AK27" s="25">
        <f t="shared" si="9"/>
        <v>13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5" priority="17" operator="equal">
      <formula>"Schalke 04"</formula>
    </cfRule>
  </conditionalFormatting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" priority="4" rank="3"/>
  </conditionalFormatting>
  <conditionalFormatting sqref="B8:B27">
    <cfRule type="expression" dxfId="3" priority="3">
      <formula>($AG8&gt;40)</formula>
    </cfRule>
  </conditionalFormatting>
  <conditionalFormatting sqref="O3 X3 AA3 I3 R1 F3 C3:C4 I1 X1 U1 AA1 C1 C6 O1 R3 L1 U3">
    <cfRule type="cellIs" dxfId="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3D068-D02A-439E-96D7-D09209C952DB}">
  <dimension ref="A1"/>
  <sheetViews>
    <sheetView workbookViewId="0"/>
  </sheetViews>
  <sheetFormatPr baseColWidth="10" defaultRowHeight="13.2"/>
  <sheetData/>
  <pageMargins left="0.7" right="0.7" top="0.78740157499999996" bottom="0.78740157499999996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T5" sqref="AT5"/>
    </sheetView>
  </sheetViews>
  <sheetFormatPr baseColWidth="10" defaultRowHeight="13.2"/>
  <cols>
    <col min="1" max="1" width="4.88671875" bestFit="1" customWidth="1"/>
    <col min="3" max="3" width="8" bestFit="1" customWidth="1"/>
    <col min="4" max="4" width="8.5546875" bestFit="1" customWidth="1"/>
    <col min="5" max="36" width="8" customWidth="1"/>
    <col min="46" max="46" width="19.109375" bestFit="1" customWidth="1"/>
    <col min="47" max="47" width="5.664062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25</v>
      </c>
      <c r="E3" s="56">
        <f>'3.Spieltag'!$AG8</f>
        <v>45</v>
      </c>
      <c r="F3" s="56">
        <f>'4.Spieltag'!$AG8</f>
        <v>45</v>
      </c>
      <c r="G3" s="56">
        <f>'5.Spieltag'!$AG8</f>
        <v>45</v>
      </c>
      <c r="H3" s="56">
        <f>'6.Spieltag'!$AG8</f>
        <v>45</v>
      </c>
      <c r="I3" s="56">
        <f>'7.Spieltag'!$AG8</f>
        <v>45</v>
      </c>
      <c r="J3" s="56">
        <f>'8.Spieltag'!$AG8</f>
        <v>45</v>
      </c>
      <c r="K3" s="56">
        <f>'9.Spieltag'!$AG8</f>
        <v>45</v>
      </c>
      <c r="L3" s="56">
        <f>'10.Spieltag'!$AG8</f>
        <v>45</v>
      </c>
      <c r="M3" s="56">
        <f>'11.Spieltag'!$AG8</f>
        <v>45</v>
      </c>
      <c r="N3" s="56">
        <f>'12.Spieltag'!$AG8</f>
        <v>45</v>
      </c>
      <c r="O3" s="56">
        <f>'13.Spieltag'!$AG8</f>
        <v>45</v>
      </c>
      <c r="P3" s="56">
        <f>'14.Spieltag'!$AG8</f>
        <v>45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1467</v>
      </c>
      <c r="AL3" s="59">
        <f t="shared" ref="AL3" si="1">SMALL($C3:$AJ3,1)</f>
        <v>2</v>
      </c>
      <c r="AM3" s="59">
        <f t="shared" ref="AM3" si="2">SMALL($C3:$AJ3,2)</f>
        <v>25</v>
      </c>
      <c r="AN3" s="59">
        <f t="shared" ref="AN3" si="3">SMALL($C3:$AJ3,3)</f>
        <v>45</v>
      </c>
      <c r="AO3" s="59">
        <f t="shared" ref="AO3" si="4">SMALL($C3:$AJ3,4)</f>
        <v>45</v>
      </c>
      <c r="AP3" s="60">
        <f t="shared" ref="AP3" si="5">AK3-AO3-AN3-AM3-AL3</f>
        <v>1350</v>
      </c>
      <c r="AQ3" s="64">
        <f t="shared" ref="AQ3" si="6">SUM(AL3:AO3)</f>
        <v>117</v>
      </c>
      <c r="AS3" s="54">
        <v>1</v>
      </c>
      <c r="AT3" s="55" t="s">
        <v>82</v>
      </c>
      <c r="AU3" s="55">
        <v>15</v>
      </c>
    </row>
    <row r="4" spans="1:47" ht="15">
      <c r="A4" s="56"/>
      <c r="B4" s="56" t="str">
        <f>'1.Spieltag'!B9</f>
        <v>jupp04</v>
      </c>
      <c r="C4" s="56">
        <f>'1.Spieltag'!$AG9</f>
        <v>2</v>
      </c>
      <c r="D4" s="56">
        <f>'2.Spieltag '!$AG9</f>
        <v>12</v>
      </c>
      <c r="E4" s="56">
        <f>'3.Spieltag'!$AG9</f>
        <v>45</v>
      </c>
      <c r="F4" s="56">
        <f>'4.Spieltag'!$AG9</f>
        <v>45</v>
      </c>
      <c r="G4" s="56">
        <f>'5.Spieltag'!$AG9</f>
        <v>45</v>
      </c>
      <c r="H4" s="56">
        <f>'6.Spieltag'!$AG9</f>
        <v>45</v>
      </c>
      <c r="I4" s="56">
        <f>'7.Spieltag'!$AG9</f>
        <v>45</v>
      </c>
      <c r="J4" s="56">
        <f>'8.Spieltag'!$AG9</f>
        <v>45</v>
      </c>
      <c r="K4" s="56">
        <f>'9.Spieltag'!$AG9</f>
        <v>45</v>
      </c>
      <c r="L4" s="56">
        <f>'10.Spieltag'!$AG9</f>
        <v>45</v>
      </c>
      <c r="M4" s="56">
        <f>'11.Spieltag'!$AG9</f>
        <v>45</v>
      </c>
      <c r="N4" s="56">
        <f>'12.Spieltag'!$AG9</f>
        <v>45</v>
      </c>
      <c r="O4" s="56">
        <f>'13.Spieltag'!$AG9</f>
        <v>45</v>
      </c>
      <c r="P4" s="56">
        <f>'14.Spieltag'!$AG9</f>
        <v>45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1454</v>
      </c>
      <c r="AL4" s="59">
        <f t="shared" ref="AL4:AL25" si="8">SMALL($C4:$AJ4,1)</f>
        <v>2</v>
      </c>
      <c r="AM4" s="59">
        <f t="shared" ref="AM4:AM25" si="9">SMALL($C4:$AJ4,2)</f>
        <v>12</v>
      </c>
      <c r="AN4" s="59">
        <f t="shared" ref="AN4:AN25" si="10">SMALL($C4:$AJ4,3)</f>
        <v>45</v>
      </c>
      <c r="AO4" s="59">
        <f t="shared" ref="AO4:AO25" si="11">SMALL($C4:$AJ4,4)</f>
        <v>45</v>
      </c>
      <c r="AP4" s="60">
        <f t="shared" ref="AP4:AP21" si="12">AK4-AO4-AN4-AM4-AL4</f>
        <v>1350</v>
      </c>
      <c r="AQ4" s="64">
        <f t="shared" ref="AQ4:AQ18" si="13">SUM(AL4:AO4)</f>
        <v>104</v>
      </c>
      <c r="AS4" s="54">
        <v>2</v>
      </c>
      <c r="AT4" s="58" t="s">
        <v>76</v>
      </c>
      <c r="AU4" s="57">
        <v>25</v>
      </c>
    </row>
    <row r="5" spans="1:47" ht="15">
      <c r="A5" s="56"/>
      <c r="B5" s="56" t="str">
        <f>'1.Spieltag'!B10</f>
        <v>Master1</v>
      </c>
      <c r="C5" s="56">
        <f>'1.Spieltag'!$AG10</f>
        <v>2</v>
      </c>
      <c r="D5" s="56">
        <f>'2.Spieltag '!$AG10</f>
        <v>17</v>
      </c>
      <c r="E5" s="56">
        <f>'3.Spieltag'!$AG10</f>
        <v>45</v>
      </c>
      <c r="F5" s="56">
        <f>'4.Spieltag'!$AG10</f>
        <v>45</v>
      </c>
      <c r="G5" s="56">
        <f>'5.Spieltag'!$AG10</f>
        <v>45</v>
      </c>
      <c r="H5" s="56">
        <f>'6.Spieltag'!$AG10</f>
        <v>45</v>
      </c>
      <c r="I5" s="56">
        <f>'7.Spieltag'!$AG10</f>
        <v>45</v>
      </c>
      <c r="J5" s="56">
        <f>'8.Spieltag'!$AG10</f>
        <v>45</v>
      </c>
      <c r="K5" s="56">
        <f>'9.Spieltag'!$AG10</f>
        <v>45</v>
      </c>
      <c r="L5" s="56">
        <f>'10.Spieltag'!$AG10</f>
        <v>45</v>
      </c>
      <c r="M5" s="56">
        <f>'11.Spieltag'!$AG10</f>
        <v>45</v>
      </c>
      <c r="N5" s="56">
        <f>'12.Spieltag'!$AG10</f>
        <v>45</v>
      </c>
      <c r="O5" s="56">
        <f>'13.Spieltag'!$AG10</f>
        <v>45</v>
      </c>
      <c r="P5" s="56">
        <f>'14.Spieltag'!$AG10</f>
        <v>45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1459</v>
      </c>
      <c r="AL5" s="59">
        <f t="shared" si="8"/>
        <v>2</v>
      </c>
      <c r="AM5" s="59">
        <f t="shared" si="9"/>
        <v>17</v>
      </c>
      <c r="AN5" s="59">
        <f t="shared" si="10"/>
        <v>45</v>
      </c>
      <c r="AO5" s="59">
        <f t="shared" si="11"/>
        <v>45</v>
      </c>
      <c r="AP5" s="60">
        <f t="shared" si="12"/>
        <v>1350</v>
      </c>
      <c r="AQ5" s="64">
        <f t="shared" si="13"/>
        <v>109</v>
      </c>
      <c r="AS5" s="54">
        <v>3</v>
      </c>
      <c r="AT5" s="58"/>
      <c r="AU5" s="57"/>
    </row>
    <row r="6" spans="1:47" ht="15">
      <c r="A6" s="56"/>
      <c r="B6" s="56" t="str">
        <f>'1.Spieltag'!B11</f>
        <v>Mike04</v>
      </c>
      <c r="C6" s="56">
        <f>'1.Spieltag'!$AG11</f>
        <v>7</v>
      </c>
      <c r="D6" s="56">
        <f>'2.Spieltag '!$AG11</f>
        <v>8</v>
      </c>
      <c r="E6" s="56">
        <f>'3.Spieltag'!$AG11</f>
        <v>45</v>
      </c>
      <c r="F6" s="56">
        <f>'4.Spieltag'!$AG11</f>
        <v>45</v>
      </c>
      <c r="G6" s="56">
        <f>'5.Spieltag'!$AG11</f>
        <v>45</v>
      </c>
      <c r="H6" s="56">
        <f>'6.Spieltag'!$AG11</f>
        <v>45</v>
      </c>
      <c r="I6" s="56">
        <f>'7.Spieltag'!$AG11</f>
        <v>45</v>
      </c>
      <c r="J6" s="56">
        <f>'8.Spieltag'!$AG11</f>
        <v>45</v>
      </c>
      <c r="K6" s="56">
        <f>'9.Spieltag'!$AG11</f>
        <v>45</v>
      </c>
      <c r="L6" s="56">
        <f>'10.Spieltag'!$AG11</f>
        <v>45</v>
      </c>
      <c r="M6" s="56">
        <f>'11.Spieltag'!$AG11</f>
        <v>45</v>
      </c>
      <c r="N6" s="56">
        <f>'12.Spieltag'!$AG11</f>
        <v>45</v>
      </c>
      <c r="O6" s="56">
        <f>'13.Spieltag'!$AG11</f>
        <v>45</v>
      </c>
      <c r="P6" s="56">
        <f>'14.Spieltag'!$AG11</f>
        <v>45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1455</v>
      </c>
      <c r="AL6" s="59">
        <f t="shared" si="8"/>
        <v>7</v>
      </c>
      <c r="AM6" s="59">
        <f t="shared" si="9"/>
        <v>8</v>
      </c>
      <c r="AN6" s="59">
        <f t="shared" si="10"/>
        <v>45</v>
      </c>
      <c r="AO6" s="59">
        <f t="shared" si="11"/>
        <v>45</v>
      </c>
      <c r="AP6" s="60">
        <f t="shared" si="12"/>
        <v>1350</v>
      </c>
      <c r="AQ6" s="64">
        <f t="shared" si="13"/>
        <v>105</v>
      </c>
      <c r="AS6" s="54">
        <v>4</v>
      </c>
      <c r="AT6" s="55"/>
      <c r="AU6" s="57"/>
    </row>
    <row r="7" spans="1:47" ht="15">
      <c r="A7" s="56"/>
      <c r="B7" s="56" t="str">
        <f>'1.Spieltag'!B12</f>
        <v>Reinhold</v>
      </c>
      <c r="C7" s="56">
        <f>'1.Spieltag'!$AG12</f>
        <v>15</v>
      </c>
      <c r="D7" s="56">
        <f>'2.Spieltag '!$AG12</f>
        <v>10</v>
      </c>
      <c r="E7" s="56">
        <f>'3.Spieltag'!$AG12</f>
        <v>45</v>
      </c>
      <c r="F7" s="56">
        <f>'4.Spieltag'!$AG12</f>
        <v>45</v>
      </c>
      <c r="G7" s="56">
        <f>'5.Spieltag'!$AG12</f>
        <v>45</v>
      </c>
      <c r="H7" s="56">
        <f>'6.Spieltag'!$AG12</f>
        <v>45</v>
      </c>
      <c r="I7" s="56">
        <f>'7.Spieltag'!$AG12</f>
        <v>45</v>
      </c>
      <c r="J7" s="56">
        <f>'8.Spieltag'!$AG12</f>
        <v>45</v>
      </c>
      <c r="K7" s="56">
        <f>'9.Spieltag'!$AG12</f>
        <v>45</v>
      </c>
      <c r="L7" s="56">
        <f>'10.Spieltag'!$AG12</f>
        <v>45</v>
      </c>
      <c r="M7" s="56">
        <f>'11.Spieltag'!$AG12</f>
        <v>45</v>
      </c>
      <c r="N7" s="56">
        <f>'12.Spieltag'!$AG12</f>
        <v>45</v>
      </c>
      <c r="O7" s="56">
        <f>'13.Spieltag'!$AG12</f>
        <v>45</v>
      </c>
      <c r="P7" s="56">
        <f>'14.Spieltag'!$AG12</f>
        <v>45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1465</v>
      </c>
      <c r="AL7" s="59">
        <f t="shared" si="8"/>
        <v>10</v>
      </c>
      <c r="AM7" s="59">
        <f t="shared" si="9"/>
        <v>15</v>
      </c>
      <c r="AN7" s="59">
        <f t="shared" si="10"/>
        <v>45</v>
      </c>
      <c r="AO7" s="59">
        <f t="shared" si="11"/>
        <v>45</v>
      </c>
      <c r="AP7" s="60">
        <f t="shared" si="12"/>
        <v>1350</v>
      </c>
      <c r="AQ7" s="64">
        <f t="shared" si="13"/>
        <v>115</v>
      </c>
      <c r="AS7" s="54">
        <v>5</v>
      </c>
      <c r="AT7" s="58"/>
      <c r="AU7" s="81"/>
    </row>
    <row r="8" spans="1:47" ht="15">
      <c r="A8" s="56"/>
      <c r="B8" s="56" t="str">
        <f>'1.Spieltag'!B13</f>
        <v>Ricardo04</v>
      </c>
      <c r="C8" s="56">
        <f>'1.Spieltag'!$AG13</f>
        <v>10</v>
      </c>
      <c r="D8" s="56">
        <f>'2.Spieltag '!$AG13</f>
        <v>15</v>
      </c>
      <c r="E8" s="56">
        <f>'3.Spieltag'!$AG13</f>
        <v>45</v>
      </c>
      <c r="F8" s="56">
        <f>'4.Spieltag'!$AG13</f>
        <v>45</v>
      </c>
      <c r="G8" s="56">
        <f>'5.Spieltag'!$AG13</f>
        <v>45</v>
      </c>
      <c r="H8" s="56">
        <f>'6.Spieltag'!$AG13</f>
        <v>45</v>
      </c>
      <c r="I8" s="56">
        <f>'7.Spieltag'!$AG13</f>
        <v>45</v>
      </c>
      <c r="J8" s="56">
        <f>'8.Spieltag'!$AG13</f>
        <v>45</v>
      </c>
      <c r="K8" s="56">
        <f>'9.Spieltag'!$AG13</f>
        <v>45</v>
      </c>
      <c r="L8" s="56">
        <f>'10.Spieltag'!$AG13</f>
        <v>45</v>
      </c>
      <c r="M8" s="56">
        <f>'11.Spieltag'!$AG13</f>
        <v>45</v>
      </c>
      <c r="N8" s="56">
        <f>'12.Spieltag'!$AG13</f>
        <v>45</v>
      </c>
      <c r="O8" s="56">
        <f>'13.Spieltag'!$AG13</f>
        <v>45</v>
      </c>
      <c r="P8" s="56">
        <f>'14.Spieltag'!$AG13</f>
        <v>45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1465</v>
      </c>
      <c r="AL8" s="59">
        <f t="shared" si="8"/>
        <v>10</v>
      </c>
      <c r="AM8" s="59">
        <f t="shared" si="9"/>
        <v>15</v>
      </c>
      <c r="AN8" s="59">
        <f t="shared" si="10"/>
        <v>45</v>
      </c>
      <c r="AO8" s="59">
        <f t="shared" si="11"/>
        <v>45</v>
      </c>
      <c r="AP8" s="60">
        <f t="shared" si="12"/>
        <v>1350</v>
      </c>
      <c r="AQ8" s="64">
        <f t="shared" si="13"/>
        <v>115</v>
      </c>
      <c r="AS8" s="54">
        <v>6</v>
      </c>
      <c r="AT8" s="58"/>
      <c r="AU8" s="57"/>
    </row>
    <row r="9" spans="1:47" ht="15">
      <c r="A9" s="56"/>
      <c r="B9" s="56" t="str">
        <f>'1.Spieltag'!B14</f>
        <v>schmiddi04</v>
      </c>
      <c r="C9" s="56">
        <f>'1.Spieltag'!$AG14</f>
        <v>8</v>
      </c>
      <c r="D9" s="56">
        <f>'2.Spieltag '!$AG14</f>
        <v>15</v>
      </c>
      <c r="E9" s="56">
        <f>'3.Spieltag'!$AG14</f>
        <v>45</v>
      </c>
      <c r="F9" s="56">
        <f>'4.Spieltag'!$AG14</f>
        <v>45</v>
      </c>
      <c r="G9" s="56">
        <f>'5.Spieltag'!$AG14</f>
        <v>45</v>
      </c>
      <c r="H9" s="56">
        <f>'6.Spieltag'!$AG14</f>
        <v>45</v>
      </c>
      <c r="I9" s="56">
        <f>'7.Spieltag'!$AG14</f>
        <v>45</v>
      </c>
      <c r="J9" s="56">
        <f>'8.Spieltag'!$AG14</f>
        <v>45</v>
      </c>
      <c r="K9" s="56">
        <f>'9.Spieltag'!$AG14</f>
        <v>45</v>
      </c>
      <c r="L9" s="56">
        <f>'10.Spieltag'!$AG14</f>
        <v>45</v>
      </c>
      <c r="M9" s="56">
        <f>'11.Spieltag'!$AG14</f>
        <v>45</v>
      </c>
      <c r="N9" s="56">
        <f>'12.Spieltag'!$AG14</f>
        <v>45</v>
      </c>
      <c r="O9" s="56">
        <f>'13.Spieltag'!$AG14</f>
        <v>45</v>
      </c>
      <c r="P9" s="56">
        <f>'14.Spieltag'!$AG14</f>
        <v>45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1463</v>
      </c>
      <c r="AL9" s="59">
        <f t="shared" si="8"/>
        <v>8</v>
      </c>
      <c r="AM9" s="59">
        <f t="shared" si="9"/>
        <v>15</v>
      </c>
      <c r="AN9" s="59">
        <f t="shared" si="10"/>
        <v>45</v>
      </c>
      <c r="AO9" s="59">
        <f t="shared" si="11"/>
        <v>45</v>
      </c>
      <c r="AP9" s="60">
        <f t="shared" si="12"/>
        <v>1350</v>
      </c>
      <c r="AQ9" s="64">
        <f t="shared" si="13"/>
        <v>113</v>
      </c>
      <c r="AS9" s="54">
        <v>7</v>
      </c>
      <c r="AT9" s="55"/>
      <c r="AU9" s="57"/>
    </row>
    <row r="10" spans="1:47" ht="15">
      <c r="A10" s="56"/>
      <c r="B10" s="56" t="str">
        <f>'1.Spieltag'!B15</f>
        <v>shiny</v>
      </c>
      <c r="C10" s="56">
        <f>'1.Spieltag'!$AG15</f>
        <v>2</v>
      </c>
      <c r="D10" s="56">
        <f>'2.Spieltag '!$AG15</f>
        <v>12</v>
      </c>
      <c r="E10" s="56">
        <f>'3.Spieltag'!$AG15</f>
        <v>45</v>
      </c>
      <c r="F10" s="56">
        <f>'4.Spieltag'!$AG15</f>
        <v>45</v>
      </c>
      <c r="G10" s="56">
        <f>'5.Spieltag'!$AG15</f>
        <v>45</v>
      </c>
      <c r="H10" s="56">
        <f>'6.Spieltag'!$AG15</f>
        <v>45</v>
      </c>
      <c r="I10" s="56">
        <f>'7.Spieltag'!$AG15</f>
        <v>45</v>
      </c>
      <c r="J10" s="56">
        <f>'8.Spieltag'!$AG15</f>
        <v>45</v>
      </c>
      <c r="K10" s="56">
        <f>'9.Spieltag'!$AG15</f>
        <v>45</v>
      </c>
      <c r="L10" s="56">
        <f>'10.Spieltag'!$AG15</f>
        <v>45</v>
      </c>
      <c r="M10" s="56">
        <f>'11.Spieltag'!$AG15</f>
        <v>45</v>
      </c>
      <c r="N10" s="56">
        <f>'12.Spieltag'!$AG15</f>
        <v>45</v>
      </c>
      <c r="O10" s="56">
        <f>'13.Spieltag'!$AG15</f>
        <v>45</v>
      </c>
      <c r="P10" s="56">
        <f>'14.Spieltag'!$AG15</f>
        <v>45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1454</v>
      </c>
      <c r="AL10" s="59">
        <f t="shared" si="8"/>
        <v>2</v>
      </c>
      <c r="AM10" s="59">
        <f t="shared" si="9"/>
        <v>12</v>
      </c>
      <c r="AN10" s="59">
        <f t="shared" si="10"/>
        <v>45</v>
      </c>
      <c r="AO10" s="59">
        <f t="shared" si="11"/>
        <v>45</v>
      </c>
      <c r="AP10" s="60">
        <f t="shared" si="12"/>
        <v>1350</v>
      </c>
      <c r="AQ10" s="64">
        <f t="shared" si="13"/>
        <v>104</v>
      </c>
      <c r="AS10" s="54">
        <v>8</v>
      </c>
      <c r="AT10" s="55"/>
      <c r="AU10" s="57"/>
    </row>
    <row r="11" spans="1:47" ht="15">
      <c r="A11" s="56"/>
      <c r="B11" s="56" t="str">
        <f>'1.Spieltag'!B16</f>
        <v>Skopp04</v>
      </c>
      <c r="C11" s="56">
        <f>'1.Spieltag'!$AG16</f>
        <v>2</v>
      </c>
      <c r="D11" s="56">
        <f>'2.Spieltag '!$AG16</f>
        <v>12</v>
      </c>
      <c r="E11" s="56">
        <f>'3.Spieltag'!$AG16</f>
        <v>45</v>
      </c>
      <c r="F11" s="56">
        <f>'4.Spieltag'!$AG16</f>
        <v>45</v>
      </c>
      <c r="G11" s="56">
        <f>'5.Spieltag'!$AG16</f>
        <v>45</v>
      </c>
      <c r="H11" s="56">
        <f>'6.Spieltag'!$AG16</f>
        <v>45</v>
      </c>
      <c r="I11" s="56">
        <f>'7.Spieltag'!$AG16</f>
        <v>45</v>
      </c>
      <c r="J11" s="56">
        <f>'8.Spieltag'!$AG16</f>
        <v>45</v>
      </c>
      <c r="K11" s="56">
        <f>'9.Spieltag'!$AG16</f>
        <v>45</v>
      </c>
      <c r="L11" s="56">
        <f>'10.Spieltag'!$AG16</f>
        <v>45</v>
      </c>
      <c r="M11" s="56">
        <f>'11.Spieltag'!$AG16</f>
        <v>45</v>
      </c>
      <c r="N11" s="56">
        <f>'12.Spieltag'!$AG16</f>
        <v>45</v>
      </c>
      <c r="O11" s="56">
        <f>'13.Spieltag'!$AG16</f>
        <v>45</v>
      </c>
      <c r="P11" s="56">
        <f>'14.Spieltag'!$AG16</f>
        <v>45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1454</v>
      </c>
      <c r="AL11" s="59">
        <f t="shared" si="8"/>
        <v>2</v>
      </c>
      <c r="AM11" s="59">
        <f t="shared" si="9"/>
        <v>12</v>
      </c>
      <c r="AN11" s="59">
        <f t="shared" si="10"/>
        <v>45</v>
      </c>
      <c r="AO11" s="59">
        <f t="shared" si="11"/>
        <v>45</v>
      </c>
      <c r="AP11" s="60">
        <f t="shared" si="12"/>
        <v>1350</v>
      </c>
      <c r="AQ11" s="64">
        <f t="shared" si="13"/>
        <v>104</v>
      </c>
      <c r="AS11" s="54">
        <v>9</v>
      </c>
      <c r="AT11" s="55"/>
      <c r="AU11" s="57"/>
    </row>
    <row r="12" spans="1:47" ht="15">
      <c r="A12" s="56"/>
      <c r="B12" s="56" t="str">
        <f>'1.Spieltag'!B17</f>
        <v>Tanja04</v>
      </c>
      <c r="C12" s="56">
        <f>'1.Spieltag'!$AG17</f>
        <v>4</v>
      </c>
      <c r="D12" s="56">
        <f>'2.Spieltag '!$AG17</f>
        <v>14</v>
      </c>
      <c r="E12" s="56">
        <f>'3.Spieltag'!$AG17</f>
        <v>45</v>
      </c>
      <c r="F12" s="56">
        <f>'4.Spieltag'!$AG17</f>
        <v>45</v>
      </c>
      <c r="G12" s="56">
        <f>'5.Spieltag'!$AG17</f>
        <v>45</v>
      </c>
      <c r="H12" s="56">
        <f>'6.Spieltag'!$AG17</f>
        <v>45</v>
      </c>
      <c r="I12" s="56">
        <f>'7.Spieltag'!$AG17</f>
        <v>45</v>
      </c>
      <c r="J12" s="56">
        <f>'8.Spieltag'!$AG17</f>
        <v>45</v>
      </c>
      <c r="K12" s="56">
        <f>'9.Spieltag'!$AG17</f>
        <v>45</v>
      </c>
      <c r="L12" s="56">
        <f>'10.Spieltag'!$AG17</f>
        <v>45</v>
      </c>
      <c r="M12" s="56">
        <f>'11.Spieltag'!$AG17</f>
        <v>45</v>
      </c>
      <c r="N12" s="56">
        <f>'12.Spieltag'!$AG17</f>
        <v>45</v>
      </c>
      <c r="O12" s="56">
        <f>'13.Spieltag'!$AG17</f>
        <v>45</v>
      </c>
      <c r="P12" s="56">
        <f>'14.Spieltag'!$AG17</f>
        <v>45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1458</v>
      </c>
      <c r="AL12" s="59">
        <f t="shared" si="8"/>
        <v>4</v>
      </c>
      <c r="AM12" s="59">
        <f t="shared" si="9"/>
        <v>14</v>
      </c>
      <c r="AN12" s="59">
        <f t="shared" si="10"/>
        <v>45</v>
      </c>
      <c r="AO12" s="59">
        <f t="shared" si="11"/>
        <v>45</v>
      </c>
      <c r="AP12" s="60">
        <f t="shared" si="12"/>
        <v>1350</v>
      </c>
      <c r="AQ12" s="64">
        <f t="shared" si="13"/>
        <v>108</v>
      </c>
      <c r="AS12" s="54">
        <v>10</v>
      </c>
      <c r="AT12" s="55"/>
      <c r="AU12" s="57"/>
    </row>
    <row r="13" spans="1:47" ht="15">
      <c r="A13" s="56"/>
      <c r="B13" s="56" t="str">
        <f>'1.Spieltag'!B18</f>
        <v>UltraGE</v>
      </c>
      <c r="C13" s="56">
        <f>'1.Spieltag'!$AG18</f>
        <v>7</v>
      </c>
      <c r="D13" s="56">
        <f>'2.Spieltag '!$AG18</f>
        <v>9</v>
      </c>
      <c r="E13" s="56">
        <f>'3.Spieltag'!$AG18</f>
        <v>45</v>
      </c>
      <c r="F13" s="56">
        <f>'4.Spieltag'!$AG18</f>
        <v>45</v>
      </c>
      <c r="G13" s="56">
        <f>'5.Spieltag'!$AG18</f>
        <v>45</v>
      </c>
      <c r="H13" s="56">
        <f>'6.Spieltag'!$AG18</f>
        <v>45</v>
      </c>
      <c r="I13" s="56">
        <f>'7.Spieltag'!$AG18</f>
        <v>45</v>
      </c>
      <c r="J13" s="56">
        <f>'8.Spieltag'!$AG18</f>
        <v>45</v>
      </c>
      <c r="K13" s="56">
        <f>'9.Spieltag'!$AG18</f>
        <v>45</v>
      </c>
      <c r="L13" s="56">
        <f>'10.Spieltag'!$AG18</f>
        <v>45</v>
      </c>
      <c r="M13" s="56">
        <f>'11.Spieltag'!$AG18</f>
        <v>45</v>
      </c>
      <c r="N13" s="56">
        <f>'12.Spieltag'!$AG18</f>
        <v>45</v>
      </c>
      <c r="O13" s="56">
        <f>'13.Spieltag'!$AG18</f>
        <v>45</v>
      </c>
      <c r="P13" s="56">
        <f>'14.Spieltag'!$AG18</f>
        <v>45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1456</v>
      </c>
      <c r="AL13" s="59">
        <f t="shared" si="8"/>
        <v>7</v>
      </c>
      <c r="AM13" s="59">
        <f t="shared" si="9"/>
        <v>9</v>
      </c>
      <c r="AN13" s="59">
        <f t="shared" si="10"/>
        <v>45</v>
      </c>
      <c r="AO13" s="59">
        <f t="shared" si="11"/>
        <v>45</v>
      </c>
      <c r="AP13" s="60">
        <f t="shared" si="12"/>
        <v>1350</v>
      </c>
      <c r="AQ13" s="64">
        <f t="shared" si="13"/>
        <v>106</v>
      </c>
      <c r="AS13" s="54">
        <v>11</v>
      </c>
      <c r="AT13" s="55"/>
      <c r="AU13" s="57"/>
    </row>
    <row r="14" spans="1:47" ht="15">
      <c r="A14" s="56"/>
      <c r="B14" s="56" t="str">
        <f>'1.Spieltag'!B19</f>
        <v>Rainer04</v>
      </c>
      <c r="C14" s="56">
        <f>'1.Spieltag'!$AG19</f>
        <v>0</v>
      </c>
      <c r="D14" s="56">
        <f>'2.Spieltag '!$AG19</f>
        <v>8</v>
      </c>
      <c r="E14" s="56">
        <f>'3.Spieltag'!$AG19</f>
        <v>45</v>
      </c>
      <c r="F14" s="56">
        <f>'4.Spieltag'!$AG19</f>
        <v>45</v>
      </c>
      <c r="G14" s="56">
        <f>'5.Spieltag'!$AG19</f>
        <v>45</v>
      </c>
      <c r="H14" s="56">
        <f>'6.Spieltag'!$AG19</f>
        <v>45</v>
      </c>
      <c r="I14" s="56">
        <f>'7.Spieltag'!$AG19</f>
        <v>45</v>
      </c>
      <c r="J14" s="56">
        <f>'8.Spieltag'!$AG19</f>
        <v>45</v>
      </c>
      <c r="K14" s="56">
        <f>'9.Spieltag'!$AG19</f>
        <v>45</v>
      </c>
      <c r="L14" s="56">
        <f>'10.Spieltag'!$AG19</f>
        <v>45</v>
      </c>
      <c r="M14" s="56">
        <f>'11.Spieltag'!$AG19</f>
        <v>45</v>
      </c>
      <c r="N14" s="56">
        <f>'12.Spieltag'!$AG19</f>
        <v>45</v>
      </c>
      <c r="O14" s="56">
        <f>'13.Spieltag'!$AG19</f>
        <v>45</v>
      </c>
      <c r="P14" s="56">
        <f>'14.Spieltag'!$AG19</f>
        <v>45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1448</v>
      </c>
      <c r="AL14" s="59">
        <f t="shared" si="8"/>
        <v>0</v>
      </c>
      <c r="AM14" s="59">
        <f t="shared" si="9"/>
        <v>8</v>
      </c>
      <c r="AN14" s="59">
        <f t="shared" si="10"/>
        <v>45</v>
      </c>
      <c r="AO14" s="59">
        <f t="shared" si="11"/>
        <v>45</v>
      </c>
      <c r="AP14" s="60">
        <f t="shared" si="12"/>
        <v>1350</v>
      </c>
      <c r="AQ14" s="64">
        <f t="shared" si="13"/>
        <v>98</v>
      </c>
      <c r="AS14" s="54">
        <v>12</v>
      </c>
      <c r="AT14" s="55"/>
      <c r="AU14" s="57"/>
    </row>
    <row r="15" spans="1:47" ht="15">
      <c r="A15" s="56"/>
      <c r="B15" s="56">
        <f>'1.Spieltag'!B20</f>
        <v>0</v>
      </c>
      <c r="C15" s="56">
        <f>'1.Spieltag'!$AG20</f>
        <v>0</v>
      </c>
      <c r="D15" s="56">
        <f>'2.Spieltag '!$AG20</f>
        <v>0</v>
      </c>
      <c r="E15" s="56">
        <f>'3.Spieltag'!$AG20</f>
        <v>45</v>
      </c>
      <c r="F15" s="56">
        <f>'4.Spieltag'!$AG20</f>
        <v>45</v>
      </c>
      <c r="G15" s="56">
        <f>'5.Spieltag'!$AG20</f>
        <v>45</v>
      </c>
      <c r="H15" s="56">
        <f>'6.Spieltag'!$AG20</f>
        <v>45</v>
      </c>
      <c r="I15" s="56">
        <f>'7.Spieltag'!$AG20</f>
        <v>45</v>
      </c>
      <c r="J15" s="56">
        <f>'8.Spieltag'!$AG20</f>
        <v>45</v>
      </c>
      <c r="K15" s="56">
        <f>'9.Spieltag'!$AG20</f>
        <v>45</v>
      </c>
      <c r="L15" s="56">
        <f>'10.Spieltag'!$AG20</f>
        <v>45</v>
      </c>
      <c r="M15" s="56">
        <f>'11.Spieltag'!$AG20</f>
        <v>45</v>
      </c>
      <c r="N15" s="56">
        <f>'12.Spieltag'!$AG20</f>
        <v>45</v>
      </c>
      <c r="O15" s="56">
        <f>'13.Spieltag'!$AG20</f>
        <v>45</v>
      </c>
      <c r="P15" s="56">
        <f>'14.Spieltag'!$AG20</f>
        <v>45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1440</v>
      </c>
      <c r="AL15" s="59">
        <f t="shared" si="8"/>
        <v>0</v>
      </c>
      <c r="AM15" s="59">
        <f t="shared" si="9"/>
        <v>0</v>
      </c>
      <c r="AN15" s="59">
        <f t="shared" si="10"/>
        <v>45</v>
      </c>
      <c r="AO15" s="59">
        <f t="shared" si="11"/>
        <v>45</v>
      </c>
      <c r="AP15" s="60">
        <f t="shared" si="12"/>
        <v>1350</v>
      </c>
      <c r="AQ15" s="64">
        <f t="shared" si="13"/>
        <v>90</v>
      </c>
      <c r="AS15" s="54">
        <v>13</v>
      </c>
      <c r="AT15" s="55"/>
      <c r="AU15" s="57"/>
    </row>
    <row r="16" spans="1:47" ht="1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45</v>
      </c>
      <c r="F16" s="56">
        <f>'4.Spieltag'!$AG21</f>
        <v>45</v>
      </c>
      <c r="G16" s="56">
        <f>'5.Spieltag'!$AG21</f>
        <v>45</v>
      </c>
      <c r="H16" s="56">
        <f>'6.Spieltag'!$AG21</f>
        <v>45</v>
      </c>
      <c r="I16" s="56">
        <f>'7.Spieltag'!$AG21</f>
        <v>45</v>
      </c>
      <c r="J16" s="56">
        <f>'8.Spieltag'!$AG21</f>
        <v>45</v>
      </c>
      <c r="K16" s="56">
        <f>'9.Spieltag'!$AG21</f>
        <v>45</v>
      </c>
      <c r="L16" s="56">
        <f>'10.Spieltag'!$AG21</f>
        <v>45</v>
      </c>
      <c r="M16" s="56">
        <f>'11.Spieltag'!$AG21</f>
        <v>45</v>
      </c>
      <c r="N16" s="56">
        <f>'12.Spieltag'!$AG21</f>
        <v>45</v>
      </c>
      <c r="O16" s="56">
        <f>'13.Spieltag'!$AG21</f>
        <v>45</v>
      </c>
      <c r="P16" s="56">
        <f>'14.Spieltag'!$AG21</f>
        <v>45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1440</v>
      </c>
      <c r="AL16" s="59">
        <f t="shared" si="8"/>
        <v>0</v>
      </c>
      <c r="AM16" s="59">
        <f t="shared" si="9"/>
        <v>0</v>
      </c>
      <c r="AN16" s="59">
        <f t="shared" si="10"/>
        <v>45</v>
      </c>
      <c r="AO16" s="59">
        <f t="shared" si="11"/>
        <v>45</v>
      </c>
      <c r="AP16" s="60">
        <f t="shared" si="12"/>
        <v>1350</v>
      </c>
      <c r="AQ16" s="64">
        <f t="shared" si="13"/>
        <v>90</v>
      </c>
      <c r="AS16" s="54">
        <v>14</v>
      </c>
      <c r="AT16" s="55"/>
      <c r="AU16" s="57"/>
    </row>
    <row r="17" spans="1:47" ht="1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45</v>
      </c>
      <c r="F17" s="56">
        <f>'4.Spieltag'!$AG22</f>
        <v>45</v>
      </c>
      <c r="G17" s="56">
        <f>'5.Spieltag'!$AG22</f>
        <v>45</v>
      </c>
      <c r="H17" s="56">
        <f>'6.Spieltag'!$AG22</f>
        <v>45</v>
      </c>
      <c r="I17" s="56">
        <f>'7.Spieltag'!$AG22</f>
        <v>45</v>
      </c>
      <c r="J17" s="56">
        <f>'8.Spieltag'!$AG22</f>
        <v>45</v>
      </c>
      <c r="K17" s="56">
        <f>'9.Spieltag'!$AG22</f>
        <v>45</v>
      </c>
      <c r="L17" s="56">
        <f>'10.Spieltag'!$AG22</f>
        <v>45</v>
      </c>
      <c r="M17" s="56">
        <f>'11.Spieltag'!$AG22</f>
        <v>45</v>
      </c>
      <c r="N17" s="56">
        <f>'12.Spieltag'!$AG22</f>
        <v>45</v>
      </c>
      <c r="O17" s="56">
        <f>'13.Spieltag'!$AG22</f>
        <v>45</v>
      </c>
      <c r="P17" s="56">
        <f>'14.Spieltag'!$AG22</f>
        <v>45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1440</v>
      </c>
      <c r="AL17" s="59">
        <f t="shared" si="8"/>
        <v>0</v>
      </c>
      <c r="AM17" s="59">
        <f t="shared" si="9"/>
        <v>0</v>
      </c>
      <c r="AN17" s="59">
        <f t="shared" si="10"/>
        <v>45</v>
      </c>
      <c r="AO17" s="59">
        <f t="shared" si="11"/>
        <v>45</v>
      </c>
      <c r="AP17" s="60">
        <f t="shared" si="12"/>
        <v>1350</v>
      </c>
      <c r="AQ17" s="64">
        <f t="shared" si="13"/>
        <v>90</v>
      </c>
      <c r="AS17" s="54">
        <v>15</v>
      </c>
      <c r="AT17" s="55"/>
      <c r="AU17" s="57"/>
    </row>
    <row r="18" spans="1:47" ht="1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45</v>
      </c>
      <c r="F18" s="56">
        <f>'4.Spieltag'!$AG23</f>
        <v>45</v>
      </c>
      <c r="G18" s="56">
        <f>'5.Spieltag'!$AG23</f>
        <v>45</v>
      </c>
      <c r="H18" s="56">
        <f>'6.Spieltag'!$AG23</f>
        <v>45</v>
      </c>
      <c r="I18" s="56">
        <f>'7.Spieltag'!$AG23</f>
        <v>45</v>
      </c>
      <c r="J18" s="56">
        <f>'8.Spieltag'!$AG23</f>
        <v>45</v>
      </c>
      <c r="K18" s="56">
        <f>'9.Spieltag'!$AG23</f>
        <v>45</v>
      </c>
      <c r="L18" s="56">
        <f>'10.Spieltag'!$AG23</f>
        <v>45</v>
      </c>
      <c r="M18" s="56">
        <f>'11.Spieltag'!$AG23</f>
        <v>45</v>
      </c>
      <c r="N18" s="56">
        <f>'12.Spieltag'!$AG23</f>
        <v>45</v>
      </c>
      <c r="O18" s="56">
        <f>'13.Spieltag'!$AG23</f>
        <v>45</v>
      </c>
      <c r="P18" s="56">
        <f>'14.Spieltag'!$AG23</f>
        <v>45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1440</v>
      </c>
      <c r="AL18" s="59">
        <f t="shared" si="8"/>
        <v>0</v>
      </c>
      <c r="AM18" s="59">
        <f t="shared" si="9"/>
        <v>0</v>
      </c>
      <c r="AN18" s="59">
        <f t="shared" si="10"/>
        <v>45</v>
      </c>
      <c r="AO18" s="59">
        <f t="shared" si="11"/>
        <v>45</v>
      </c>
      <c r="AP18" s="60">
        <f t="shared" si="12"/>
        <v>1350</v>
      </c>
      <c r="AQ18" s="64">
        <f t="shared" si="13"/>
        <v>90</v>
      </c>
      <c r="AS18" s="54">
        <v>16</v>
      </c>
      <c r="AT18" s="55"/>
      <c r="AU18" s="57"/>
    </row>
    <row r="19" spans="1:47" ht="1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45</v>
      </c>
      <c r="F19" s="56">
        <f>'4.Spieltag'!$AG24</f>
        <v>45</v>
      </c>
      <c r="G19" s="56">
        <f>'5.Spieltag'!$AG24</f>
        <v>45</v>
      </c>
      <c r="H19" s="56">
        <f>'6.Spieltag'!$AG24</f>
        <v>45</v>
      </c>
      <c r="I19" s="56">
        <f>'7.Spieltag'!$AG24</f>
        <v>45</v>
      </c>
      <c r="J19" s="56">
        <f>'8.Spieltag'!$AG24</f>
        <v>45</v>
      </c>
      <c r="K19" s="56">
        <f>'9.Spieltag'!$AG24</f>
        <v>45</v>
      </c>
      <c r="L19" s="56">
        <f>'10.Spieltag'!$AG24</f>
        <v>45</v>
      </c>
      <c r="M19" s="56">
        <f>'11.Spieltag'!$AG24</f>
        <v>45</v>
      </c>
      <c r="N19" s="56">
        <f>'12.Spieltag'!$AG24</f>
        <v>45</v>
      </c>
      <c r="O19" s="56">
        <f>'13.Spieltag'!$AG24</f>
        <v>45</v>
      </c>
      <c r="P19" s="56">
        <f>'14.Spieltag'!$AG24</f>
        <v>45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1440</v>
      </c>
      <c r="AL19" s="59">
        <f t="shared" si="8"/>
        <v>0</v>
      </c>
      <c r="AM19" s="59">
        <f t="shared" si="9"/>
        <v>0</v>
      </c>
      <c r="AN19" s="59">
        <f t="shared" si="10"/>
        <v>45</v>
      </c>
      <c r="AO19" s="59">
        <f t="shared" si="11"/>
        <v>45</v>
      </c>
      <c r="AP19" s="60">
        <f t="shared" si="12"/>
        <v>1350</v>
      </c>
      <c r="AQ19" s="64">
        <f t="shared" ref="AQ19:AQ21" si="14">SUM(AL19:AO19)</f>
        <v>90</v>
      </c>
      <c r="AS19" s="54">
        <v>17</v>
      </c>
      <c r="AT19" s="55"/>
      <c r="AU19" s="57"/>
    </row>
    <row r="20" spans="1:47" ht="1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45</v>
      </c>
      <c r="F20" s="56">
        <f>'4.Spieltag'!$AG25</f>
        <v>45</v>
      </c>
      <c r="G20" s="56">
        <f>'5.Spieltag'!$AG25</f>
        <v>45</v>
      </c>
      <c r="H20" s="56">
        <f>'6.Spieltag'!$AG25</f>
        <v>45</v>
      </c>
      <c r="I20" s="56">
        <f>'7.Spieltag'!$AG25</f>
        <v>45</v>
      </c>
      <c r="J20" s="56">
        <f>'8.Spieltag'!$AG25</f>
        <v>45</v>
      </c>
      <c r="K20" s="56">
        <f>'9.Spieltag'!$AG25</f>
        <v>45</v>
      </c>
      <c r="L20" s="56">
        <f>'10.Spieltag'!$AG25</f>
        <v>45</v>
      </c>
      <c r="M20" s="56">
        <f>'11.Spieltag'!$AG25</f>
        <v>45</v>
      </c>
      <c r="N20" s="56">
        <f>'12.Spieltag'!$AG25</f>
        <v>45</v>
      </c>
      <c r="O20" s="56">
        <f>'13.Spieltag'!$AG25</f>
        <v>45</v>
      </c>
      <c r="P20" s="56">
        <f>'14.Spieltag'!$AG25</f>
        <v>45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1440</v>
      </c>
      <c r="AL20" s="59">
        <f t="shared" si="8"/>
        <v>0</v>
      </c>
      <c r="AM20" s="59">
        <f t="shared" si="9"/>
        <v>0</v>
      </c>
      <c r="AN20" s="59">
        <f t="shared" si="10"/>
        <v>45</v>
      </c>
      <c r="AO20" s="59">
        <f t="shared" si="11"/>
        <v>45</v>
      </c>
      <c r="AP20" s="60">
        <f t="shared" si="12"/>
        <v>1350</v>
      </c>
      <c r="AQ20" s="64">
        <f t="shared" si="14"/>
        <v>90</v>
      </c>
      <c r="AS20" s="54">
        <v>18</v>
      </c>
      <c r="AT20" s="55"/>
      <c r="AU20" s="57"/>
    </row>
    <row r="21" spans="1:47" ht="1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45</v>
      </c>
      <c r="F21" s="56">
        <f>'4.Spieltag'!$AG26</f>
        <v>45</v>
      </c>
      <c r="G21" s="56">
        <f>'5.Spieltag'!$AG26</f>
        <v>45</v>
      </c>
      <c r="H21" s="56">
        <f>'6.Spieltag'!$AG26</f>
        <v>45</v>
      </c>
      <c r="I21" s="56">
        <f>'7.Spieltag'!$AG26</f>
        <v>45</v>
      </c>
      <c r="J21" s="56">
        <f>'8.Spieltag'!$AG26</f>
        <v>45</v>
      </c>
      <c r="K21" s="56">
        <f>'9.Spieltag'!$AG26</f>
        <v>45</v>
      </c>
      <c r="L21" s="56">
        <f>'10.Spieltag'!$AG26</f>
        <v>45</v>
      </c>
      <c r="M21" s="56">
        <f>'11.Spieltag'!$AG26</f>
        <v>45</v>
      </c>
      <c r="N21" s="56">
        <f>'12.Spieltag'!$AG26</f>
        <v>45</v>
      </c>
      <c r="O21" s="56">
        <f>'13.Spieltag'!$AG26</f>
        <v>45</v>
      </c>
      <c r="P21" s="56">
        <f>'14.Spieltag'!$AG26</f>
        <v>45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1440</v>
      </c>
      <c r="AL21" s="59">
        <f t="shared" si="8"/>
        <v>0</v>
      </c>
      <c r="AM21" s="59">
        <f t="shared" si="9"/>
        <v>0</v>
      </c>
      <c r="AN21" s="59">
        <f t="shared" si="10"/>
        <v>45</v>
      </c>
      <c r="AO21" s="59">
        <f t="shared" si="11"/>
        <v>45</v>
      </c>
      <c r="AP21" s="60">
        <f t="shared" si="12"/>
        <v>1350</v>
      </c>
      <c r="AQ21" s="64">
        <f t="shared" si="14"/>
        <v>90</v>
      </c>
      <c r="AS21" s="54">
        <v>19</v>
      </c>
      <c r="AT21" s="55"/>
      <c r="AU21" s="57"/>
    </row>
    <row r="22" spans="1:47" ht="1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45</v>
      </c>
      <c r="F22" s="56">
        <f>'4.Spieltag'!$AG27</f>
        <v>45</v>
      </c>
      <c r="G22" s="56">
        <f>'5.Spieltag'!$AG27</f>
        <v>45</v>
      </c>
      <c r="H22" s="56">
        <f>'6.Spieltag'!$AG27</f>
        <v>45</v>
      </c>
      <c r="I22" s="56">
        <f>'7.Spieltag'!$AG27</f>
        <v>45</v>
      </c>
      <c r="J22" s="56">
        <f>'8.Spieltag'!$AG27</f>
        <v>45</v>
      </c>
      <c r="K22" s="56">
        <f>'9.Spieltag'!$AG27</f>
        <v>45</v>
      </c>
      <c r="L22" s="56">
        <f>'10.Spieltag'!$AG27</f>
        <v>45</v>
      </c>
      <c r="M22" s="56">
        <f>'11.Spieltag'!$AG27</f>
        <v>45</v>
      </c>
      <c r="N22" s="56">
        <f>'12.Spieltag'!$AG27</f>
        <v>45</v>
      </c>
      <c r="O22" s="56">
        <f>'13.Spieltag'!$AG27</f>
        <v>45</v>
      </c>
      <c r="P22" s="56">
        <f>'14.Spieltag'!$AG27</f>
        <v>45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1440</v>
      </c>
      <c r="AL22" s="59">
        <f t="shared" si="8"/>
        <v>0</v>
      </c>
      <c r="AM22" s="59">
        <f t="shared" si="9"/>
        <v>0</v>
      </c>
      <c r="AN22" s="59">
        <f t="shared" si="10"/>
        <v>45</v>
      </c>
      <c r="AO22" s="59">
        <f t="shared" si="11"/>
        <v>45</v>
      </c>
      <c r="AP22" s="60">
        <f t="shared" ref="AP22:AP25" si="16">AK22-AO22-AN22-AM22-AL22</f>
        <v>1350</v>
      </c>
      <c r="AQ22" s="64">
        <f t="shared" ref="AQ22:AQ25" si="17">SUM(AL22:AO22)</f>
        <v>90</v>
      </c>
      <c r="AS22" s="54">
        <v>20</v>
      </c>
      <c r="AT22" s="55"/>
      <c r="AU22" s="57"/>
    </row>
    <row r="23" spans="1:47" ht="1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/>
      <c r="AU23" s="57"/>
    </row>
    <row r="24" spans="1:47" ht="1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57</v>
      </c>
      <c r="D28" s="65">
        <f t="shared" si="18"/>
        <v>120</v>
      </c>
      <c r="E28" s="65">
        <f t="shared" si="18"/>
        <v>810</v>
      </c>
      <c r="F28" s="65">
        <f t="shared" si="18"/>
        <v>810</v>
      </c>
      <c r="G28" s="65">
        <f t="shared" si="18"/>
        <v>810</v>
      </c>
      <c r="H28" s="65">
        <f t="shared" si="18"/>
        <v>810</v>
      </c>
      <c r="I28" s="65">
        <f t="shared" si="18"/>
        <v>810</v>
      </c>
      <c r="J28" s="65">
        <f t="shared" si="18"/>
        <v>810</v>
      </c>
      <c r="K28" s="65">
        <f t="shared" si="18"/>
        <v>810</v>
      </c>
      <c r="L28" s="65">
        <f t="shared" si="18"/>
        <v>810</v>
      </c>
      <c r="M28" s="65">
        <f t="shared" si="18"/>
        <v>810</v>
      </c>
      <c r="N28" s="65">
        <f t="shared" si="18"/>
        <v>810</v>
      </c>
      <c r="O28" s="65">
        <f t="shared" si="18"/>
        <v>810</v>
      </c>
      <c r="P28" s="65">
        <f t="shared" si="18"/>
        <v>810</v>
      </c>
      <c r="Q28" s="65">
        <f t="shared" si="18"/>
        <v>810</v>
      </c>
      <c r="R28" s="65">
        <f t="shared" si="18"/>
        <v>810</v>
      </c>
      <c r="S28" s="65">
        <f t="shared" si="18"/>
        <v>810</v>
      </c>
      <c r="T28" s="65">
        <f t="shared" si="18"/>
        <v>810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26097</v>
      </c>
      <c r="AL28" s="65">
        <f t="shared" si="18"/>
        <v>52</v>
      </c>
      <c r="AM28" s="65">
        <f t="shared" si="18"/>
        <v>125</v>
      </c>
      <c r="AN28" s="65">
        <f t="shared" si="18"/>
        <v>810</v>
      </c>
      <c r="AO28" s="65">
        <f t="shared" si="18"/>
        <v>810</v>
      </c>
      <c r="AP28" s="65">
        <f t="shared" si="18"/>
        <v>24300</v>
      </c>
      <c r="AQ28" s="65">
        <f t="shared" si="18"/>
        <v>1797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>
      <c r="AS32" s="54">
        <v>30</v>
      </c>
      <c r="AT32" s="55"/>
      <c r="AU32" s="55"/>
    </row>
    <row r="33" spans="45:47">
      <c r="AS33" s="54">
        <v>31</v>
      </c>
      <c r="AT33" s="55"/>
      <c r="AU33" s="55"/>
    </row>
    <row r="34" spans="45:47">
      <c r="AS34" s="54">
        <v>32</v>
      </c>
      <c r="AT34" s="55"/>
      <c r="AU34" s="55"/>
    </row>
    <row r="35" spans="45:47">
      <c r="AS35" s="54">
        <v>33</v>
      </c>
      <c r="AT35" s="55"/>
      <c r="AU35" s="55"/>
    </row>
    <row r="36" spans="45:47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36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29</vt:i4>
      </vt:variant>
    </vt:vector>
  </HeadingPairs>
  <TitlesOfParts>
    <vt:vector size="65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Tabelle1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2021-05-27T15:19:40Z</cp:lastPrinted>
  <dcterms:created xsi:type="dcterms:W3CDTF">1998-11-12T06:25:58Z</dcterms:created>
  <dcterms:modified xsi:type="dcterms:W3CDTF">2021-08-02T06:50:12Z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