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nz Schain\Schain Dropbox\Franz Schain Transporte GmbH\Schalke\"/>
    </mc:Choice>
  </mc:AlternateContent>
  <xr:revisionPtr revIDLastSave="0" documentId="13_ncr:1_{79CA01D2-2788-4F0E-8450-D3B7575A8876}" xr6:coauthVersionLast="47" xr6:coauthVersionMax="47" xr10:uidLastSave="{00000000-0000-0000-0000-000000000000}"/>
  <bookViews>
    <workbookView xWindow="-108" yWindow="-108" windowWidth="23256" windowHeight="12576" tabRatio="514" activeTab="2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10.Spieltag" sheetId="29" r:id="rId10"/>
    <sheet name="11.Spieltag" sheetId="28" r:id="rId11"/>
    <sheet name="12.Spieltag" sheetId="26" r:id="rId12"/>
    <sheet name="13.Spieltag" sheetId="25" r:id="rId13"/>
    <sheet name="14.Spieltag" sheetId="24" r:id="rId14"/>
    <sheet name="15.Spieltag" sheetId="23" r:id="rId15"/>
    <sheet name="16.Spieltag" sheetId="22" r:id="rId16"/>
    <sheet name="17.Spieltag" sheetId="21" r:id="rId17"/>
    <sheet name="18.Spieltag" sheetId="20" r:id="rId18"/>
    <sheet name="19.Spieltag" sheetId="10" r:id="rId19"/>
    <sheet name="20.Spieltag" sheetId="18" r:id="rId20"/>
    <sheet name="21.Spieltag" sheetId="7" r:id="rId21"/>
    <sheet name="22.Spieltag" sheetId="15" r:id="rId22"/>
    <sheet name="23.Spieltag" sheetId="14" r:id="rId23"/>
    <sheet name="24.Spieltag" sheetId="13" r:id="rId24"/>
    <sheet name="25.Spieltag" sheetId="12" r:id="rId25"/>
    <sheet name="26.Spieltag" sheetId="11" r:id="rId26"/>
    <sheet name="27.Spieltag" sheetId="6" r:id="rId27"/>
    <sheet name="28.Spieltag" sheetId="2" r:id="rId28"/>
    <sheet name="29.Spieltag" sheetId="3" r:id="rId29"/>
    <sheet name="30.Spieltag" sheetId="4" r:id="rId30"/>
    <sheet name="31.Spieltag" sheetId="5" r:id="rId31"/>
    <sheet name="32.Spieltag" sheetId="27" r:id="rId32"/>
    <sheet name="33.Spieltag" sheetId="16" r:id="rId33"/>
    <sheet name="34.Spieltag" sheetId="34" r:id="rId34"/>
    <sheet name="Tabelle1" sheetId="39" r:id="rId35"/>
    <sheet name="Ergebnisse" sheetId="35" r:id="rId36"/>
  </sheets>
  <definedNames>
    <definedName name="_xlnm.Print_Area" localSheetId="0">'1.Spieltag'!$A$4:$AK$27</definedName>
    <definedName name="_xlnm.Print_Area" localSheetId="9">'10.Spieltag'!$A$4:$AK$27</definedName>
    <definedName name="_xlnm.Print_Area" localSheetId="10">'11.Spieltag'!$A$4:$AK$27</definedName>
    <definedName name="_xlnm.Print_Area" localSheetId="11">'12.Spieltag'!$A$4:$AK$27</definedName>
    <definedName name="_xlnm.Print_Area" localSheetId="12">'13.Spieltag'!$A$4:$AK$27</definedName>
    <definedName name="_xlnm.Print_Area" localSheetId="13">'14.Spieltag'!$A$4:$AK$27</definedName>
    <definedName name="_xlnm.Print_Area" localSheetId="14">'15.Spieltag'!$A$4:$AK$27</definedName>
    <definedName name="_xlnm.Print_Area" localSheetId="15">'16.Spieltag'!$A$4:$AK$28</definedName>
    <definedName name="_xlnm.Print_Area" localSheetId="16">'17.Spieltag'!$A$4:$AK$26</definedName>
    <definedName name="_xlnm.Print_Area" localSheetId="17">'18.Spieltag'!$A$1:$AK$26</definedName>
    <definedName name="_xlnm.Print_Area" localSheetId="18">'19.Spieltag'!$A$4:$AK$26</definedName>
    <definedName name="_xlnm.Print_Area" localSheetId="1">'2.Spieltag '!$A$4:$AK$27</definedName>
    <definedName name="_xlnm.Print_Area" localSheetId="19">'20.Spieltag'!$A$4:$AK$26</definedName>
    <definedName name="_xlnm.Print_Area" localSheetId="20">'21.Spieltag'!$A$4:$AK$26</definedName>
    <definedName name="_xlnm.Print_Area" localSheetId="21">'22.Spieltag'!$A$1:$AK$26</definedName>
    <definedName name="_xlnm.Print_Area" localSheetId="22">'23.Spieltag'!$A$4:$AK$27</definedName>
    <definedName name="_xlnm.Print_Area" localSheetId="23">'24.Spieltag'!$A$4:$AK$27</definedName>
    <definedName name="_xlnm.Print_Area" localSheetId="25">'26.Spieltag'!$A$1:$AK$26</definedName>
    <definedName name="_xlnm.Print_Area" localSheetId="26">'27.Spieltag'!$A$4:$AK$26</definedName>
    <definedName name="_xlnm.Print_Area" localSheetId="27">'28.Spieltag'!$A$1:$AK$26</definedName>
    <definedName name="_xlnm.Print_Area" localSheetId="2">'3.Spieltag'!$A$4:$AK$20</definedName>
    <definedName name="_xlnm.Print_Area" localSheetId="29">'30.Spieltag'!$A$4:$AK$26</definedName>
    <definedName name="_xlnm.Print_Area" localSheetId="31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Z9" i="19" l="1"/>
  <c r="Z12" i="19"/>
  <c r="Z14" i="19"/>
  <c r="B13" i="9"/>
  <c r="B21" i="9"/>
  <c r="B22" i="9"/>
  <c r="B23" i="9"/>
  <c r="B24" i="9"/>
  <c r="B25" i="9"/>
  <c r="B26" i="9"/>
  <c r="B27" i="9"/>
  <c r="Z9" i="8"/>
  <c r="Z9" i="33"/>
  <c r="Z9" i="32"/>
  <c r="Z9" i="31"/>
  <c r="Z9" i="30"/>
  <c r="Z9" i="29"/>
  <c r="Z9" i="28"/>
  <c r="Z9" i="26"/>
  <c r="Z9" i="25"/>
  <c r="Z9" i="24"/>
  <c r="Z9" i="23"/>
  <c r="Z9" i="22"/>
  <c r="Z9" i="21"/>
  <c r="Z9" i="20"/>
  <c r="Z9" i="10"/>
  <c r="Z9" i="18"/>
  <c r="Z9" i="7"/>
  <c r="Z9" i="15"/>
  <c r="Z9" i="14"/>
  <c r="Z9" i="13"/>
  <c r="Z9" i="12"/>
  <c r="Z9" i="11"/>
  <c r="Z9" i="6"/>
  <c r="Z9" i="2"/>
  <c r="Z9" i="3"/>
  <c r="Z9" i="4"/>
  <c r="Z9" i="5"/>
  <c r="Z9" i="27"/>
  <c r="Z9" i="16"/>
  <c r="Z9" i="34"/>
  <c r="Z9" i="9"/>
  <c r="Z17" i="19"/>
  <c r="Z9" i="38"/>
  <c r="H17" i="19"/>
  <c r="H13" i="19"/>
  <c r="H8" i="19"/>
  <c r="H9" i="19"/>
  <c r="H12" i="19"/>
  <c r="H14" i="19"/>
  <c r="H19" i="19"/>
  <c r="H16" i="19"/>
  <c r="H15" i="19"/>
  <c r="H10" i="19"/>
  <c r="H18" i="19"/>
  <c r="H20" i="19"/>
  <c r="H11" i="19"/>
  <c r="B20" i="38"/>
  <c r="B20" i="19" s="1"/>
  <c r="B20" i="9" s="1"/>
  <c r="Z10" i="19"/>
  <c r="E9" i="38"/>
  <c r="E10" i="38"/>
  <c r="E11" i="38"/>
  <c r="E12" i="38"/>
  <c r="E13" i="38"/>
  <c r="E14" i="38"/>
  <c r="E15" i="38"/>
  <c r="E16" i="38"/>
  <c r="E17" i="38"/>
  <c r="E18" i="38"/>
  <c r="E19" i="38"/>
  <c r="E8" i="38"/>
  <c r="B19" i="38"/>
  <c r="B18" i="19" s="1"/>
  <c r="B18" i="9" s="1"/>
  <c r="H19" i="38"/>
  <c r="K19" i="38"/>
  <c r="N19" i="38"/>
  <c r="Q19" i="38"/>
  <c r="T19" i="38"/>
  <c r="W19" i="38"/>
  <c r="Z19" i="38"/>
  <c r="AC19" i="38"/>
  <c r="B17" i="19"/>
  <c r="B17" i="9" s="1"/>
  <c r="B13" i="19"/>
  <c r="B8" i="19"/>
  <c r="B8" i="9" s="1"/>
  <c r="B9" i="19"/>
  <c r="B9" i="9" s="1"/>
  <c r="B12" i="19"/>
  <c r="B12" i="9" s="1"/>
  <c r="B14" i="19"/>
  <c r="B14" i="9" s="1"/>
  <c r="B19" i="19"/>
  <c r="B19" i="9" s="1"/>
  <c r="B16" i="19"/>
  <c r="B16" i="9" s="1"/>
  <c r="B15" i="19"/>
  <c r="B15" i="9" s="1"/>
  <c r="B10" i="19"/>
  <c r="B10" i="9" s="1"/>
  <c r="B11" i="19"/>
  <c r="B11" i="9" s="1"/>
  <c r="B9" i="38"/>
  <c r="B10" i="38"/>
  <c r="B11" i="38"/>
  <c r="B12" i="38"/>
  <c r="B13" i="38"/>
  <c r="B14" i="38"/>
  <c r="B15" i="38"/>
  <c r="B16" i="38"/>
  <c r="B17" i="38"/>
  <c r="B18" i="38"/>
  <c r="B8" i="38"/>
  <c r="Z14" i="9"/>
  <c r="Z14" i="8"/>
  <c r="Z14" i="33"/>
  <c r="Z14" i="32"/>
  <c r="Z14" i="31"/>
  <c r="Z14" i="30"/>
  <c r="Z14" i="29"/>
  <c r="Z14" i="28"/>
  <c r="Z14" i="26"/>
  <c r="Z14" i="25"/>
  <c r="Z14" i="24"/>
  <c r="Z14" i="23"/>
  <c r="Z14" i="22"/>
  <c r="Z14" i="21"/>
  <c r="Z14" i="20"/>
  <c r="Z14" i="10"/>
  <c r="Z14" i="18"/>
  <c r="Z14" i="7"/>
  <c r="Z14" i="15"/>
  <c r="Z14" i="14"/>
  <c r="Z14" i="13"/>
  <c r="Z14" i="12"/>
  <c r="Z14" i="11"/>
  <c r="Z14" i="6"/>
  <c r="Z14" i="2"/>
  <c r="Z14" i="3"/>
  <c r="Z14" i="4"/>
  <c r="Z14" i="5"/>
  <c r="Z14" i="27"/>
  <c r="Z14" i="16"/>
  <c r="Z14" i="34"/>
  <c r="Z14" i="38"/>
  <c r="Z15" i="1"/>
  <c r="Z13" i="19"/>
  <c r="Z10" i="9"/>
  <c r="Z10" i="8"/>
  <c r="Z10" i="33"/>
  <c r="Z10" i="32"/>
  <c r="Z10" i="31"/>
  <c r="Z10" i="30"/>
  <c r="Z10" i="29"/>
  <c r="Z10" i="28"/>
  <c r="Z10" i="26"/>
  <c r="Z10" i="25"/>
  <c r="Z10" i="24"/>
  <c r="Z10" i="23"/>
  <c r="Z10" i="22"/>
  <c r="Z10" i="21"/>
  <c r="Z10" i="20"/>
  <c r="Z10" i="10"/>
  <c r="Z10" i="18"/>
  <c r="Z10" i="7"/>
  <c r="Z10" i="15"/>
  <c r="Z10" i="14"/>
  <c r="Z10" i="13"/>
  <c r="Z10" i="12"/>
  <c r="Z10" i="11"/>
  <c r="Z10" i="6"/>
  <c r="Z10" i="2"/>
  <c r="Z10" i="3"/>
  <c r="Z10" i="4"/>
  <c r="Z10" i="5"/>
  <c r="Z10" i="27"/>
  <c r="Z10" i="16"/>
  <c r="Z10" i="34"/>
  <c r="Z10" i="38"/>
  <c r="Z17" i="1"/>
  <c r="Z18" i="1"/>
  <c r="AC20" i="19" l="1"/>
  <c r="Z20" i="19"/>
  <c r="W20" i="19"/>
  <c r="T20" i="19"/>
  <c r="Q20" i="19"/>
  <c r="N20" i="19"/>
  <c r="K20" i="19"/>
  <c r="E20" i="19"/>
  <c r="AC18" i="19"/>
  <c r="Z18" i="19"/>
  <c r="T18" i="19"/>
  <c r="Q18" i="19"/>
  <c r="N18" i="19"/>
  <c r="K18" i="19"/>
  <c r="E18" i="19"/>
  <c r="AC10" i="19"/>
  <c r="W10" i="19"/>
  <c r="T10" i="19"/>
  <c r="Q10" i="19"/>
  <c r="N10" i="19"/>
  <c r="K10" i="19"/>
  <c r="E10" i="19"/>
  <c r="AC15" i="19"/>
  <c r="Z15" i="19"/>
  <c r="W15" i="19"/>
  <c r="T15" i="19"/>
  <c r="Q15" i="19"/>
  <c r="N15" i="19"/>
  <c r="K15" i="19"/>
  <c r="E15" i="19"/>
  <c r="AC16" i="19"/>
  <c r="Z16" i="19"/>
  <c r="W16" i="19"/>
  <c r="T16" i="19"/>
  <c r="Q16" i="19"/>
  <c r="N16" i="19"/>
  <c r="K16" i="19"/>
  <c r="E16" i="19"/>
  <c r="AC19" i="19"/>
  <c r="Z19" i="19"/>
  <c r="W19" i="19"/>
  <c r="T19" i="19"/>
  <c r="Q19" i="19"/>
  <c r="N19" i="19"/>
  <c r="K19" i="19"/>
  <c r="E19" i="19"/>
  <c r="AC14" i="19"/>
  <c r="W14" i="19"/>
  <c r="T14" i="19"/>
  <c r="Q14" i="19"/>
  <c r="N14" i="19"/>
  <c r="K14" i="19"/>
  <c r="E14" i="19"/>
  <c r="AC12" i="19"/>
  <c r="W12" i="19"/>
  <c r="T12" i="19"/>
  <c r="Q12" i="19"/>
  <c r="N12" i="19"/>
  <c r="K12" i="19"/>
  <c r="E12" i="19"/>
  <c r="AC9" i="19"/>
  <c r="W9" i="19"/>
  <c r="T9" i="19"/>
  <c r="Q9" i="19"/>
  <c r="N9" i="19"/>
  <c r="K9" i="19"/>
  <c r="E9" i="19"/>
  <c r="AC8" i="19"/>
  <c r="Z8" i="19"/>
  <c r="W8" i="19"/>
  <c r="T8" i="19"/>
  <c r="Q8" i="19"/>
  <c r="N8" i="19"/>
  <c r="K8" i="19"/>
  <c r="E8" i="19"/>
  <c r="AC13" i="19"/>
  <c r="W13" i="19"/>
  <c r="T13" i="19"/>
  <c r="Q13" i="19"/>
  <c r="N13" i="19"/>
  <c r="K13" i="19"/>
  <c r="E13" i="19"/>
  <c r="AC17" i="19"/>
  <c r="W17" i="19"/>
  <c r="T17" i="19"/>
  <c r="Q17" i="19"/>
  <c r="N17" i="19"/>
  <c r="K17" i="19"/>
  <c r="E17" i="19"/>
  <c r="AC11" i="19"/>
  <c r="Z11" i="19"/>
  <c r="W11" i="19"/>
  <c r="T11" i="19"/>
  <c r="Q11" i="19"/>
  <c r="N11" i="19"/>
  <c r="K11" i="19"/>
  <c r="E11" i="19"/>
  <c r="AC27" i="9"/>
  <c r="Z27" i="9"/>
  <c r="W27" i="9"/>
  <c r="T27" i="9"/>
  <c r="Q27" i="9"/>
  <c r="N27" i="9"/>
  <c r="K27" i="9"/>
  <c r="H27" i="9"/>
  <c r="E27" i="9"/>
  <c r="AC26" i="9"/>
  <c r="Z26" i="9"/>
  <c r="W26" i="9"/>
  <c r="T26" i="9"/>
  <c r="Q26" i="9"/>
  <c r="N26" i="9"/>
  <c r="K26" i="9"/>
  <c r="H26" i="9"/>
  <c r="E26" i="9"/>
  <c r="AC25" i="9"/>
  <c r="Z25" i="9"/>
  <c r="W25" i="9"/>
  <c r="T25" i="9"/>
  <c r="Q25" i="9"/>
  <c r="N25" i="9"/>
  <c r="K25" i="9"/>
  <c r="H25" i="9"/>
  <c r="E25" i="9"/>
  <c r="AC24" i="9"/>
  <c r="Z24" i="9"/>
  <c r="W24" i="9"/>
  <c r="T24" i="9"/>
  <c r="Q24" i="9"/>
  <c r="N24" i="9"/>
  <c r="K24" i="9"/>
  <c r="H24" i="9"/>
  <c r="E24" i="9"/>
  <c r="AC23" i="9"/>
  <c r="Z23" i="9"/>
  <c r="W23" i="9"/>
  <c r="T23" i="9"/>
  <c r="Q23" i="9"/>
  <c r="N23" i="9"/>
  <c r="K23" i="9"/>
  <c r="H23" i="9"/>
  <c r="E23" i="9"/>
  <c r="AC22" i="9"/>
  <c r="Z22" i="9"/>
  <c r="W22" i="9"/>
  <c r="T22" i="9"/>
  <c r="Q22" i="9"/>
  <c r="N22" i="9"/>
  <c r="K22" i="9"/>
  <c r="H22" i="9"/>
  <c r="E22" i="9"/>
  <c r="AC21" i="9"/>
  <c r="Z21" i="9"/>
  <c r="W21" i="9"/>
  <c r="T21" i="9"/>
  <c r="Q21" i="9"/>
  <c r="N21" i="9"/>
  <c r="K21" i="9"/>
  <c r="H21" i="9"/>
  <c r="E21" i="9"/>
  <c r="AC20" i="9"/>
  <c r="Z20" i="9"/>
  <c r="W20" i="9"/>
  <c r="T20" i="9"/>
  <c r="Q20" i="9"/>
  <c r="N20" i="9"/>
  <c r="K20" i="9"/>
  <c r="H20" i="9"/>
  <c r="E20" i="9"/>
  <c r="AC19" i="9"/>
  <c r="Z19" i="9"/>
  <c r="W19" i="9"/>
  <c r="T19" i="9"/>
  <c r="Q19" i="9"/>
  <c r="N19" i="9"/>
  <c r="K19" i="9"/>
  <c r="H19" i="9"/>
  <c r="E19" i="9"/>
  <c r="AC18" i="9"/>
  <c r="Z18" i="9"/>
  <c r="W18" i="9"/>
  <c r="T18" i="9"/>
  <c r="Q18" i="9"/>
  <c r="N18" i="9"/>
  <c r="K18" i="9"/>
  <c r="H18" i="9"/>
  <c r="E18" i="9"/>
  <c r="AC17" i="9"/>
  <c r="Z17" i="9"/>
  <c r="W17" i="9"/>
  <c r="T17" i="9"/>
  <c r="Q17" i="9"/>
  <c r="N17" i="9"/>
  <c r="K17" i="9"/>
  <c r="H17" i="9"/>
  <c r="E17" i="9"/>
  <c r="AC16" i="9"/>
  <c r="Z16" i="9"/>
  <c r="W16" i="9"/>
  <c r="T16" i="9"/>
  <c r="Q16" i="9"/>
  <c r="N16" i="9"/>
  <c r="K16" i="9"/>
  <c r="H16" i="9"/>
  <c r="E16" i="9"/>
  <c r="AC15" i="9"/>
  <c r="Z15" i="9"/>
  <c r="W15" i="9"/>
  <c r="T15" i="9"/>
  <c r="Q15" i="9"/>
  <c r="N15" i="9"/>
  <c r="K15" i="9"/>
  <c r="H15" i="9"/>
  <c r="E15" i="9"/>
  <c r="AC14" i="9"/>
  <c r="W14" i="9"/>
  <c r="T14" i="9"/>
  <c r="Q14" i="9"/>
  <c r="N14" i="9"/>
  <c r="K14" i="9"/>
  <c r="H14" i="9"/>
  <c r="E14" i="9"/>
  <c r="AC13" i="9"/>
  <c r="Z13" i="9"/>
  <c r="W13" i="9"/>
  <c r="T13" i="9"/>
  <c r="Q13" i="9"/>
  <c r="N13" i="9"/>
  <c r="K13" i="9"/>
  <c r="H13" i="9"/>
  <c r="E13" i="9"/>
  <c r="AC12" i="9"/>
  <c r="Z12" i="9"/>
  <c r="W12" i="9"/>
  <c r="T12" i="9"/>
  <c r="Q12" i="9"/>
  <c r="N12" i="9"/>
  <c r="K12" i="9"/>
  <c r="H12" i="9"/>
  <c r="E12" i="9"/>
  <c r="AC11" i="9"/>
  <c r="Z11" i="9"/>
  <c r="W11" i="9"/>
  <c r="T11" i="9"/>
  <c r="Q11" i="9"/>
  <c r="N11" i="9"/>
  <c r="K11" i="9"/>
  <c r="H11" i="9"/>
  <c r="E11" i="9"/>
  <c r="AC10" i="9"/>
  <c r="W10" i="9"/>
  <c r="T10" i="9"/>
  <c r="Q10" i="9"/>
  <c r="N10" i="9"/>
  <c r="K10" i="9"/>
  <c r="H10" i="9"/>
  <c r="E10" i="9"/>
  <c r="AC9" i="9"/>
  <c r="W9" i="9"/>
  <c r="T9" i="9"/>
  <c r="Q9" i="9"/>
  <c r="N9" i="9"/>
  <c r="K9" i="9"/>
  <c r="H9" i="9"/>
  <c r="E9" i="9"/>
  <c r="AC8" i="9"/>
  <c r="Z8" i="9"/>
  <c r="W8" i="9"/>
  <c r="T8" i="9"/>
  <c r="Q8" i="9"/>
  <c r="N8" i="9"/>
  <c r="K8" i="9"/>
  <c r="H8" i="9"/>
  <c r="E8" i="9"/>
  <c r="AC27" i="8"/>
  <c r="Z27" i="8"/>
  <c r="W27" i="8"/>
  <c r="T27" i="8"/>
  <c r="Q27" i="8"/>
  <c r="N27" i="8"/>
  <c r="K27" i="8"/>
  <c r="H27" i="8"/>
  <c r="E27" i="8"/>
  <c r="AC26" i="8"/>
  <c r="Z26" i="8"/>
  <c r="W26" i="8"/>
  <c r="T26" i="8"/>
  <c r="Q26" i="8"/>
  <c r="N26" i="8"/>
  <c r="K26" i="8"/>
  <c r="H26" i="8"/>
  <c r="E26" i="8"/>
  <c r="AC25" i="8"/>
  <c r="Z25" i="8"/>
  <c r="W25" i="8"/>
  <c r="T25" i="8"/>
  <c r="Q25" i="8"/>
  <c r="N25" i="8"/>
  <c r="K25" i="8"/>
  <c r="H25" i="8"/>
  <c r="E25" i="8"/>
  <c r="AC24" i="8"/>
  <c r="Z24" i="8"/>
  <c r="W24" i="8"/>
  <c r="T24" i="8"/>
  <c r="Q24" i="8"/>
  <c r="N24" i="8"/>
  <c r="K24" i="8"/>
  <c r="H24" i="8"/>
  <c r="E24" i="8"/>
  <c r="AC23" i="8"/>
  <c r="Z23" i="8"/>
  <c r="W23" i="8"/>
  <c r="T23" i="8"/>
  <c r="Q23" i="8"/>
  <c r="N23" i="8"/>
  <c r="K23" i="8"/>
  <c r="H23" i="8"/>
  <c r="E23" i="8"/>
  <c r="AC22" i="8"/>
  <c r="Z22" i="8"/>
  <c r="W22" i="8"/>
  <c r="T22" i="8"/>
  <c r="Q22" i="8"/>
  <c r="N22" i="8"/>
  <c r="K22" i="8"/>
  <c r="H22" i="8"/>
  <c r="E22" i="8"/>
  <c r="AC21" i="8"/>
  <c r="Z21" i="8"/>
  <c r="W21" i="8"/>
  <c r="T21" i="8"/>
  <c r="Q21" i="8"/>
  <c r="N21" i="8"/>
  <c r="K21" i="8"/>
  <c r="H21" i="8"/>
  <c r="E21" i="8"/>
  <c r="AC20" i="8"/>
  <c r="Z20" i="8"/>
  <c r="W20" i="8"/>
  <c r="T20" i="8"/>
  <c r="Q20" i="8"/>
  <c r="N20" i="8"/>
  <c r="K20" i="8"/>
  <c r="H20" i="8"/>
  <c r="E20" i="8"/>
  <c r="AC19" i="8"/>
  <c r="Z19" i="8"/>
  <c r="W19" i="8"/>
  <c r="T19" i="8"/>
  <c r="Q19" i="8"/>
  <c r="N19" i="8"/>
  <c r="K19" i="8"/>
  <c r="H19" i="8"/>
  <c r="E19" i="8"/>
  <c r="AC18" i="8"/>
  <c r="Z18" i="8"/>
  <c r="W18" i="8"/>
  <c r="T18" i="8"/>
  <c r="Q18" i="8"/>
  <c r="N18" i="8"/>
  <c r="K18" i="8"/>
  <c r="H18" i="8"/>
  <c r="E18" i="8"/>
  <c r="AC17" i="8"/>
  <c r="Z17" i="8"/>
  <c r="W17" i="8"/>
  <c r="T17" i="8"/>
  <c r="Q17" i="8"/>
  <c r="N17" i="8"/>
  <c r="K17" i="8"/>
  <c r="H17" i="8"/>
  <c r="E17" i="8"/>
  <c r="AC16" i="8"/>
  <c r="Z16" i="8"/>
  <c r="W16" i="8"/>
  <c r="T16" i="8"/>
  <c r="Q16" i="8"/>
  <c r="N16" i="8"/>
  <c r="K16" i="8"/>
  <c r="H16" i="8"/>
  <c r="E16" i="8"/>
  <c r="AC15" i="8"/>
  <c r="Z15" i="8"/>
  <c r="W15" i="8"/>
  <c r="T15" i="8"/>
  <c r="Q15" i="8"/>
  <c r="N15" i="8"/>
  <c r="K15" i="8"/>
  <c r="H15" i="8"/>
  <c r="E15" i="8"/>
  <c r="AC14" i="8"/>
  <c r="W14" i="8"/>
  <c r="T14" i="8"/>
  <c r="Q14" i="8"/>
  <c r="N14" i="8"/>
  <c r="K14" i="8"/>
  <c r="H14" i="8"/>
  <c r="E14" i="8"/>
  <c r="AC13" i="8"/>
  <c r="Z13" i="8"/>
  <c r="W13" i="8"/>
  <c r="T13" i="8"/>
  <c r="Q13" i="8"/>
  <c r="N13" i="8"/>
  <c r="K13" i="8"/>
  <c r="H13" i="8"/>
  <c r="E13" i="8"/>
  <c r="AC12" i="8"/>
  <c r="Z12" i="8"/>
  <c r="W12" i="8"/>
  <c r="T12" i="8"/>
  <c r="Q12" i="8"/>
  <c r="N12" i="8"/>
  <c r="K12" i="8"/>
  <c r="H12" i="8"/>
  <c r="E12" i="8"/>
  <c r="AC11" i="8"/>
  <c r="Z11" i="8"/>
  <c r="W11" i="8"/>
  <c r="T11" i="8"/>
  <c r="Q11" i="8"/>
  <c r="N11" i="8"/>
  <c r="K11" i="8"/>
  <c r="H11" i="8"/>
  <c r="E11" i="8"/>
  <c r="AC10" i="8"/>
  <c r="W10" i="8"/>
  <c r="T10" i="8"/>
  <c r="Q10" i="8"/>
  <c r="N10" i="8"/>
  <c r="K10" i="8"/>
  <c r="H10" i="8"/>
  <c r="E10" i="8"/>
  <c r="AC9" i="8"/>
  <c r="W9" i="8"/>
  <c r="T9" i="8"/>
  <c r="Q9" i="8"/>
  <c r="N9" i="8"/>
  <c r="K9" i="8"/>
  <c r="H9" i="8"/>
  <c r="E9" i="8"/>
  <c r="AC8" i="8"/>
  <c r="Z8" i="8"/>
  <c r="W8" i="8"/>
  <c r="T8" i="8"/>
  <c r="Q8" i="8"/>
  <c r="N8" i="8"/>
  <c r="K8" i="8"/>
  <c r="H8" i="8"/>
  <c r="E8" i="8"/>
  <c r="AC27" i="33"/>
  <c r="Z27" i="33"/>
  <c r="W27" i="33"/>
  <c r="T27" i="33"/>
  <c r="Q27" i="33"/>
  <c r="N27" i="33"/>
  <c r="K27" i="33"/>
  <c r="H27" i="33"/>
  <c r="E27" i="33"/>
  <c r="AC26" i="33"/>
  <c r="Z26" i="33"/>
  <c r="W26" i="33"/>
  <c r="T26" i="33"/>
  <c r="Q26" i="33"/>
  <c r="N26" i="33"/>
  <c r="K26" i="33"/>
  <c r="H26" i="33"/>
  <c r="E26" i="33"/>
  <c r="AC25" i="33"/>
  <c r="Z25" i="33"/>
  <c r="W25" i="33"/>
  <c r="T25" i="33"/>
  <c r="Q25" i="33"/>
  <c r="N25" i="33"/>
  <c r="K25" i="33"/>
  <c r="H25" i="33"/>
  <c r="E25" i="33"/>
  <c r="AC24" i="33"/>
  <c r="Z24" i="33"/>
  <c r="W24" i="33"/>
  <c r="T24" i="33"/>
  <c r="Q24" i="33"/>
  <c r="N24" i="33"/>
  <c r="K24" i="33"/>
  <c r="H24" i="33"/>
  <c r="E24" i="33"/>
  <c r="AC23" i="33"/>
  <c r="Z23" i="33"/>
  <c r="W23" i="33"/>
  <c r="T23" i="33"/>
  <c r="Q23" i="33"/>
  <c r="N23" i="33"/>
  <c r="K23" i="33"/>
  <c r="H23" i="33"/>
  <c r="E23" i="33"/>
  <c r="AC22" i="33"/>
  <c r="Z22" i="33"/>
  <c r="W22" i="33"/>
  <c r="T22" i="33"/>
  <c r="Q22" i="33"/>
  <c r="N22" i="33"/>
  <c r="K22" i="33"/>
  <c r="H22" i="33"/>
  <c r="E22" i="33"/>
  <c r="AC21" i="33"/>
  <c r="Z21" i="33"/>
  <c r="W21" i="33"/>
  <c r="T21" i="33"/>
  <c r="Q21" i="33"/>
  <c r="N21" i="33"/>
  <c r="K21" i="33"/>
  <c r="H21" i="33"/>
  <c r="E21" i="33"/>
  <c r="AC20" i="33"/>
  <c r="Z20" i="33"/>
  <c r="W20" i="33"/>
  <c r="T20" i="33"/>
  <c r="Q20" i="33"/>
  <c r="N20" i="33"/>
  <c r="K20" i="33"/>
  <c r="H20" i="33"/>
  <c r="E20" i="33"/>
  <c r="AC19" i="33"/>
  <c r="Z19" i="33"/>
  <c r="W19" i="33"/>
  <c r="T19" i="33"/>
  <c r="Q19" i="33"/>
  <c r="N19" i="33"/>
  <c r="K19" i="33"/>
  <c r="H19" i="33"/>
  <c r="E19" i="33"/>
  <c r="AC18" i="33"/>
  <c r="Z18" i="33"/>
  <c r="W18" i="33"/>
  <c r="T18" i="33"/>
  <c r="Q18" i="33"/>
  <c r="N18" i="33"/>
  <c r="K18" i="33"/>
  <c r="H18" i="33"/>
  <c r="E18" i="33"/>
  <c r="AC17" i="33"/>
  <c r="Z17" i="33"/>
  <c r="W17" i="33"/>
  <c r="T17" i="33"/>
  <c r="Q17" i="33"/>
  <c r="N17" i="33"/>
  <c r="K17" i="33"/>
  <c r="H17" i="33"/>
  <c r="E17" i="33"/>
  <c r="AC16" i="33"/>
  <c r="Z16" i="33"/>
  <c r="W16" i="33"/>
  <c r="T16" i="33"/>
  <c r="Q16" i="33"/>
  <c r="N16" i="33"/>
  <c r="K16" i="33"/>
  <c r="H16" i="33"/>
  <c r="E16" i="33"/>
  <c r="AC15" i="33"/>
  <c r="Z15" i="33"/>
  <c r="W15" i="33"/>
  <c r="T15" i="33"/>
  <c r="Q15" i="33"/>
  <c r="N15" i="33"/>
  <c r="K15" i="33"/>
  <c r="H15" i="33"/>
  <c r="E15" i="33"/>
  <c r="AC14" i="33"/>
  <c r="W14" i="33"/>
  <c r="T14" i="33"/>
  <c r="Q14" i="33"/>
  <c r="N14" i="33"/>
  <c r="K14" i="33"/>
  <c r="H14" i="33"/>
  <c r="E14" i="33"/>
  <c r="AC13" i="33"/>
  <c r="Z13" i="33"/>
  <c r="W13" i="33"/>
  <c r="T13" i="33"/>
  <c r="Q13" i="33"/>
  <c r="N13" i="33"/>
  <c r="K13" i="33"/>
  <c r="H13" i="33"/>
  <c r="E13" i="33"/>
  <c r="AC12" i="33"/>
  <c r="Z12" i="33"/>
  <c r="W12" i="33"/>
  <c r="T12" i="33"/>
  <c r="Q12" i="33"/>
  <c r="N12" i="33"/>
  <c r="K12" i="33"/>
  <c r="H12" i="33"/>
  <c r="E12" i="33"/>
  <c r="AC11" i="33"/>
  <c r="Z11" i="33"/>
  <c r="W11" i="33"/>
  <c r="T11" i="33"/>
  <c r="Q11" i="33"/>
  <c r="N11" i="33"/>
  <c r="K11" i="33"/>
  <c r="H11" i="33"/>
  <c r="E11" i="33"/>
  <c r="AC10" i="33"/>
  <c r="W10" i="33"/>
  <c r="T10" i="33"/>
  <c r="Q10" i="33"/>
  <c r="N10" i="33"/>
  <c r="K10" i="33"/>
  <c r="H10" i="33"/>
  <c r="E10" i="33"/>
  <c r="AC9" i="33"/>
  <c r="W9" i="33"/>
  <c r="T9" i="33"/>
  <c r="Q9" i="33"/>
  <c r="N9" i="33"/>
  <c r="K9" i="33"/>
  <c r="H9" i="33"/>
  <c r="E9" i="33"/>
  <c r="AC8" i="33"/>
  <c r="Z8" i="33"/>
  <c r="W8" i="33"/>
  <c r="T8" i="33"/>
  <c r="Q8" i="33"/>
  <c r="N8" i="33"/>
  <c r="K8" i="33"/>
  <c r="H8" i="33"/>
  <c r="E8" i="33"/>
  <c r="AC27" i="32"/>
  <c r="Z27" i="32"/>
  <c r="W27" i="32"/>
  <c r="T27" i="32"/>
  <c r="Q27" i="32"/>
  <c r="N27" i="32"/>
  <c r="K27" i="32"/>
  <c r="H27" i="32"/>
  <c r="E27" i="32"/>
  <c r="AC26" i="32"/>
  <c r="Z26" i="32"/>
  <c r="W26" i="32"/>
  <c r="T26" i="32"/>
  <c r="Q26" i="32"/>
  <c r="N26" i="32"/>
  <c r="K26" i="32"/>
  <c r="H26" i="32"/>
  <c r="E26" i="32"/>
  <c r="AC25" i="32"/>
  <c r="Z25" i="32"/>
  <c r="W25" i="32"/>
  <c r="T25" i="32"/>
  <c r="Q25" i="32"/>
  <c r="N25" i="32"/>
  <c r="K25" i="32"/>
  <c r="H25" i="32"/>
  <c r="E25" i="32"/>
  <c r="AC24" i="32"/>
  <c r="Z24" i="32"/>
  <c r="W24" i="32"/>
  <c r="T24" i="32"/>
  <c r="Q24" i="32"/>
  <c r="N24" i="32"/>
  <c r="K24" i="32"/>
  <c r="H24" i="32"/>
  <c r="E24" i="32"/>
  <c r="AC23" i="32"/>
  <c r="Z23" i="32"/>
  <c r="W23" i="32"/>
  <c r="T23" i="32"/>
  <c r="Q23" i="32"/>
  <c r="N23" i="32"/>
  <c r="K23" i="32"/>
  <c r="H23" i="32"/>
  <c r="E23" i="32"/>
  <c r="AC22" i="32"/>
  <c r="Z22" i="32"/>
  <c r="W22" i="32"/>
  <c r="T22" i="32"/>
  <c r="Q22" i="32"/>
  <c r="N22" i="32"/>
  <c r="K22" i="32"/>
  <c r="H22" i="32"/>
  <c r="E22" i="32"/>
  <c r="AC21" i="32"/>
  <c r="Z21" i="32"/>
  <c r="W21" i="32"/>
  <c r="T21" i="32"/>
  <c r="Q21" i="32"/>
  <c r="N21" i="32"/>
  <c r="K21" i="32"/>
  <c r="H21" i="32"/>
  <c r="E21" i="32"/>
  <c r="AC20" i="32"/>
  <c r="Z20" i="32"/>
  <c r="W20" i="32"/>
  <c r="T20" i="32"/>
  <c r="Q20" i="32"/>
  <c r="N20" i="32"/>
  <c r="K20" i="32"/>
  <c r="H20" i="32"/>
  <c r="E20" i="32"/>
  <c r="AC19" i="32"/>
  <c r="Z19" i="32"/>
  <c r="W19" i="32"/>
  <c r="T19" i="32"/>
  <c r="Q19" i="32"/>
  <c r="N19" i="32"/>
  <c r="K19" i="32"/>
  <c r="H19" i="32"/>
  <c r="E19" i="32"/>
  <c r="AC18" i="32"/>
  <c r="Z18" i="32"/>
  <c r="W18" i="32"/>
  <c r="T18" i="32"/>
  <c r="Q18" i="32"/>
  <c r="N18" i="32"/>
  <c r="K18" i="32"/>
  <c r="H18" i="32"/>
  <c r="E18" i="32"/>
  <c r="AC17" i="32"/>
  <c r="Z17" i="32"/>
  <c r="W17" i="32"/>
  <c r="T17" i="32"/>
  <c r="Q17" i="32"/>
  <c r="N17" i="32"/>
  <c r="K17" i="32"/>
  <c r="H17" i="32"/>
  <c r="E17" i="32"/>
  <c r="AC16" i="32"/>
  <c r="Z16" i="32"/>
  <c r="W16" i="32"/>
  <c r="T16" i="32"/>
  <c r="Q16" i="32"/>
  <c r="N16" i="32"/>
  <c r="K16" i="32"/>
  <c r="H16" i="32"/>
  <c r="E16" i="32"/>
  <c r="AC15" i="32"/>
  <c r="Z15" i="32"/>
  <c r="W15" i="32"/>
  <c r="T15" i="32"/>
  <c r="Q15" i="32"/>
  <c r="N15" i="32"/>
  <c r="K15" i="32"/>
  <c r="H15" i="32"/>
  <c r="E15" i="32"/>
  <c r="AC14" i="32"/>
  <c r="W14" i="32"/>
  <c r="T14" i="32"/>
  <c r="Q14" i="32"/>
  <c r="N14" i="32"/>
  <c r="K14" i="32"/>
  <c r="H14" i="32"/>
  <c r="E14" i="32"/>
  <c r="AC13" i="32"/>
  <c r="Z13" i="32"/>
  <c r="W13" i="32"/>
  <c r="T13" i="32"/>
  <c r="Q13" i="32"/>
  <c r="N13" i="32"/>
  <c r="K13" i="32"/>
  <c r="H13" i="32"/>
  <c r="E13" i="32"/>
  <c r="AC12" i="32"/>
  <c r="Z12" i="32"/>
  <c r="W12" i="32"/>
  <c r="T12" i="32"/>
  <c r="Q12" i="32"/>
  <c r="N12" i="32"/>
  <c r="K12" i="32"/>
  <c r="H12" i="32"/>
  <c r="E12" i="32"/>
  <c r="AC11" i="32"/>
  <c r="Z11" i="32"/>
  <c r="W11" i="32"/>
  <c r="T11" i="32"/>
  <c r="Q11" i="32"/>
  <c r="N11" i="32"/>
  <c r="K11" i="32"/>
  <c r="H11" i="32"/>
  <c r="E11" i="32"/>
  <c r="AC10" i="32"/>
  <c r="W10" i="32"/>
  <c r="T10" i="32"/>
  <c r="Q10" i="32"/>
  <c r="N10" i="32"/>
  <c r="K10" i="32"/>
  <c r="H10" i="32"/>
  <c r="E10" i="32"/>
  <c r="AC9" i="32"/>
  <c r="W9" i="32"/>
  <c r="T9" i="32"/>
  <c r="Q9" i="32"/>
  <c r="N9" i="32"/>
  <c r="K9" i="32"/>
  <c r="H9" i="32"/>
  <c r="E9" i="32"/>
  <c r="AC8" i="32"/>
  <c r="Z8" i="32"/>
  <c r="W8" i="32"/>
  <c r="T8" i="32"/>
  <c r="Q8" i="32"/>
  <c r="N8" i="32"/>
  <c r="K8" i="32"/>
  <c r="H8" i="32"/>
  <c r="E8" i="32"/>
  <c r="AC27" i="31"/>
  <c r="Z27" i="31"/>
  <c r="W27" i="31"/>
  <c r="T27" i="31"/>
  <c r="Q27" i="31"/>
  <c r="N27" i="31"/>
  <c r="K27" i="31"/>
  <c r="H27" i="31"/>
  <c r="E27" i="31"/>
  <c r="AC26" i="31"/>
  <c r="Z26" i="31"/>
  <c r="W26" i="31"/>
  <c r="T26" i="31"/>
  <c r="Q26" i="31"/>
  <c r="N26" i="31"/>
  <c r="K26" i="31"/>
  <c r="H26" i="31"/>
  <c r="E26" i="31"/>
  <c r="AC25" i="31"/>
  <c r="Z25" i="31"/>
  <c r="W25" i="31"/>
  <c r="T25" i="31"/>
  <c r="Q25" i="31"/>
  <c r="N25" i="31"/>
  <c r="K25" i="31"/>
  <c r="H25" i="31"/>
  <c r="E25" i="31"/>
  <c r="AC24" i="31"/>
  <c r="Z24" i="31"/>
  <c r="W24" i="31"/>
  <c r="T24" i="31"/>
  <c r="Q24" i="31"/>
  <c r="N24" i="31"/>
  <c r="K24" i="31"/>
  <c r="H24" i="31"/>
  <c r="E24" i="31"/>
  <c r="AC23" i="31"/>
  <c r="Z23" i="31"/>
  <c r="W23" i="31"/>
  <c r="T23" i="31"/>
  <c r="Q23" i="31"/>
  <c r="N23" i="31"/>
  <c r="K23" i="31"/>
  <c r="H23" i="31"/>
  <c r="E23" i="31"/>
  <c r="AC22" i="31"/>
  <c r="Z22" i="31"/>
  <c r="W22" i="31"/>
  <c r="T22" i="31"/>
  <c r="Q22" i="31"/>
  <c r="N22" i="31"/>
  <c r="K22" i="31"/>
  <c r="H22" i="31"/>
  <c r="E22" i="31"/>
  <c r="AC21" i="31"/>
  <c r="Z21" i="31"/>
  <c r="W21" i="31"/>
  <c r="T21" i="31"/>
  <c r="Q21" i="31"/>
  <c r="N21" i="31"/>
  <c r="K21" i="31"/>
  <c r="H21" i="31"/>
  <c r="E21" i="31"/>
  <c r="AC20" i="31"/>
  <c r="Z20" i="31"/>
  <c r="W20" i="31"/>
  <c r="T20" i="31"/>
  <c r="Q20" i="31"/>
  <c r="N20" i="31"/>
  <c r="K20" i="31"/>
  <c r="H20" i="31"/>
  <c r="E20" i="31"/>
  <c r="AC19" i="31"/>
  <c r="Z19" i="31"/>
  <c r="W19" i="31"/>
  <c r="T19" i="31"/>
  <c r="Q19" i="31"/>
  <c r="N19" i="31"/>
  <c r="K19" i="31"/>
  <c r="H19" i="31"/>
  <c r="E19" i="31"/>
  <c r="AC18" i="31"/>
  <c r="Z18" i="31"/>
  <c r="W18" i="31"/>
  <c r="T18" i="31"/>
  <c r="Q18" i="31"/>
  <c r="N18" i="31"/>
  <c r="K18" i="31"/>
  <c r="H18" i="31"/>
  <c r="E18" i="31"/>
  <c r="AC17" i="31"/>
  <c r="Z17" i="31"/>
  <c r="W17" i="31"/>
  <c r="T17" i="31"/>
  <c r="Q17" i="31"/>
  <c r="N17" i="31"/>
  <c r="K17" i="31"/>
  <c r="H17" i="31"/>
  <c r="E17" i="31"/>
  <c r="AC16" i="31"/>
  <c r="Z16" i="31"/>
  <c r="W16" i="31"/>
  <c r="T16" i="31"/>
  <c r="Q16" i="31"/>
  <c r="N16" i="31"/>
  <c r="K16" i="31"/>
  <c r="H16" i="31"/>
  <c r="E16" i="31"/>
  <c r="AC15" i="31"/>
  <c r="Z15" i="31"/>
  <c r="W15" i="31"/>
  <c r="T15" i="31"/>
  <c r="Q15" i="31"/>
  <c r="N15" i="31"/>
  <c r="K15" i="31"/>
  <c r="H15" i="31"/>
  <c r="E15" i="31"/>
  <c r="AC14" i="31"/>
  <c r="W14" i="31"/>
  <c r="T14" i="31"/>
  <c r="Q14" i="31"/>
  <c r="N14" i="31"/>
  <c r="K14" i="31"/>
  <c r="H14" i="31"/>
  <c r="E14" i="31"/>
  <c r="AC13" i="31"/>
  <c r="Z13" i="31"/>
  <c r="W13" i="31"/>
  <c r="T13" i="31"/>
  <c r="Q13" i="31"/>
  <c r="N13" i="31"/>
  <c r="K13" i="31"/>
  <c r="H13" i="31"/>
  <c r="E13" i="31"/>
  <c r="AC12" i="31"/>
  <c r="Z12" i="31"/>
  <c r="W12" i="31"/>
  <c r="T12" i="31"/>
  <c r="Q12" i="31"/>
  <c r="N12" i="31"/>
  <c r="K12" i="31"/>
  <c r="H12" i="31"/>
  <c r="E12" i="31"/>
  <c r="AC11" i="31"/>
  <c r="Z11" i="31"/>
  <c r="W11" i="31"/>
  <c r="T11" i="31"/>
  <c r="Q11" i="31"/>
  <c r="N11" i="31"/>
  <c r="K11" i="31"/>
  <c r="H11" i="31"/>
  <c r="E11" i="31"/>
  <c r="AC10" i="31"/>
  <c r="W10" i="31"/>
  <c r="T10" i="31"/>
  <c r="Q10" i="31"/>
  <c r="N10" i="31"/>
  <c r="K10" i="31"/>
  <c r="H10" i="31"/>
  <c r="E10" i="31"/>
  <c r="AC9" i="31"/>
  <c r="W9" i="31"/>
  <c r="T9" i="31"/>
  <c r="Q9" i="31"/>
  <c r="N9" i="31"/>
  <c r="K9" i="31"/>
  <c r="H9" i="31"/>
  <c r="E9" i="31"/>
  <c r="AC8" i="31"/>
  <c r="Z8" i="31"/>
  <c r="W8" i="31"/>
  <c r="T8" i="31"/>
  <c r="Q8" i="31"/>
  <c r="N8" i="31"/>
  <c r="K8" i="31"/>
  <c r="H8" i="31"/>
  <c r="E8" i="3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W10" i="30"/>
  <c r="T10" i="30"/>
  <c r="Q10" i="30"/>
  <c r="N10" i="30"/>
  <c r="K10" i="30"/>
  <c r="H10" i="30"/>
  <c r="E10" i="30"/>
  <c r="AC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9"/>
  <c r="Z27" i="29"/>
  <c r="W27" i="29"/>
  <c r="T27" i="29"/>
  <c r="Q27" i="29"/>
  <c r="N27" i="29"/>
  <c r="K27" i="29"/>
  <c r="H27" i="29"/>
  <c r="E27" i="29"/>
  <c r="AC26" i="29"/>
  <c r="Z26" i="29"/>
  <c r="W26" i="29"/>
  <c r="T26" i="29"/>
  <c r="Q26" i="29"/>
  <c r="N26" i="29"/>
  <c r="K26" i="29"/>
  <c r="H26" i="29"/>
  <c r="E26" i="29"/>
  <c r="AC25" i="29"/>
  <c r="Z25" i="29"/>
  <c r="W25" i="29"/>
  <c r="T25" i="29"/>
  <c r="Q25" i="29"/>
  <c r="N25" i="29"/>
  <c r="K25" i="29"/>
  <c r="H25" i="29"/>
  <c r="E25" i="29"/>
  <c r="AC24" i="29"/>
  <c r="Z24" i="29"/>
  <c r="W24" i="29"/>
  <c r="T24" i="29"/>
  <c r="Q24" i="29"/>
  <c r="N24" i="29"/>
  <c r="K24" i="29"/>
  <c r="H24" i="29"/>
  <c r="E24" i="29"/>
  <c r="AC23" i="29"/>
  <c r="Z23" i="29"/>
  <c r="W23" i="29"/>
  <c r="T23" i="29"/>
  <c r="Q23" i="29"/>
  <c r="N23" i="29"/>
  <c r="K23" i="29"/>
  <c r="H23" i="29"/>
  <c r="E23" i="29"/>
  <c r="AC22" i="29"/>
  <c r="Z22" i="29"/>
  <c r="W22" i="29"/>
  <c r="T22" i="29"/>
  <c r="Q22" i="29"/>
  <c r="N22" i="29"/>
  <c r="K22" i="29"/>
  <c r="H22" i="29"/>
  <c r="E22" i="29"/>
  <c r="AC21" i="29"/>
  <c r="Z21" i="29"/>
  <c r="W21" i="29"/>
  <c r="T21" i="29"/>
  <c r="Q21" i="29"/>
  <c r="N21" i="29"/>
  <c r="K21" i="29"/>
  <c r="H21" i="29"/>
  <c r="E21" i="29"/>
  <c r="AC20" i="29"/>
  <c r="Z20" i="29"/>
  <c r="W20" i="29"/>
  <c r="T20" i="29"/>
  <c r="Q20" i="29"/>
  <c r="N20" i="29"/>
  <c r="K20" i="29"/>
  <c r="H20" i="29"/>
  <c r="E20" i="29"/>
  <c r="AC19" i="29"/>
  <c r="Z19" i="29"/>
  <c r="W19" i="29"/>
  <c r="T19" i="29"/>
  <c r="Q19" i="29"/>
  <c r="N19" i="29"/>
  <c r="K19" i="29"/>
  <c r="H19" i="29"/>
  <c r="E19" i="29"/>
  <c r="AC18" i="29"/>
  <c r="Z18" i="29"/>
  <c r="W18" i="29"/>
  <c r="T18" i="29"/>
  <c r="Q18" i="29"/>
  <c r="N18" i="29"/>
  <c r="K18" i="29"/>
  <c r="H18" i="29"/>
  <c r="E18" i="29"/>
  <c r="AC17" i="29"/>
  <c r="Z17" i="29"/>
  <c r="W17" i="29"/>
  <c r="T17" i="29"/>
  <c r="Q17" i="29"/>
  <c r="N17" i="29"/>
  <c r="K17" i="29"/>
  <c r="H17" i="29"/>
  <c r="E17" i="29"/>
  <c r="AC16" i="29"/>
  <c r="Z16" i="29"/>
  <c r="W16" i="29"/>
  <c r="T16" i="29"/>
  <c r="Q16" i="29"/>
  <c r="N16" i="29"/>
  <c r="K16" i="29"/>
  <c r="H16" i="29"/>
  <c r="E16" i="29"/>
  <c r="AC15" i="29"/>
  <c r="Z15" i="29"/>
  <c r="W15" i="29"/>
  <c r="T15" i="29"/>
  <c r="Q15" i="29"/>
  <c r="N15" i="29"/>
  <c r="K15" i="29"/>
  <c r="H15" i="29"/>
  <c r="E15" i="29"/>
  <c r="AC14" i="29"/>
  <c r="W14" i="29"/>
  <c r="T14" i="29"/>
  <c r="Q14" i="29"/>
  <c r="N14" i="29"/>
  <c r="K14" i="29"/>
  <c r="H14" i="29"/>
  <c r="E14" i="29"/>
  <c r="AC13" i="29"/>
  <c r="Z13" i="29"/>
  <c r="W13" i="29"/>
  <c r="T13" i="29"/>
  <c r="Q13" i="29"/>
  <c r="N13" i="29"/>
  <c r="K13" i="29"/>
  <c r="H13" i="29"/>
  <c r="E13" i="29"/>
  <c r="AC12" i="29"/>
  <c r="Z12" i="29"/>
  <c r="W12" i="29"/>
  <c r="T12" i="29"/>
  <c r="Q12" i="29"/>
  <c r="N12" i="29"/>
  <c r="K12" i="29"/>
  <c r="H12" i="29"/>
  <c r="E12" i="29"/>
  <c r="AC11" i="29"/>
  <c r="Z11" i="29"/>
  <c r="W11" i="29"/>
  <c r="T11" i="29"/>
  <c r="Q11" i="29"/>
  <c r="N11" i="29"/>
  <c r="K11" i="29"/>
  <c r="H11" i="29"/>
  <c r="E11" i="29"/>
  <c r="AC10" i="29"/>
  <c r="W10" i="29"/>
  <c r="T10" i="29"/>
  <c r="Q10" i="29"/>
  <c r="N10" i="29"/>
  <c r="K10" i="29"/>
  <c r="H10" i="29"/>
  <c r="E10" i="29"/>
  <c r="AC9" i="29"/>
  <c r="W9" i="29"/>
  <c r="T9" i="29"/>
  <c r="Q9" i="29"/>
  <c r="N9" i="29"/>
  <c r="K9" i="29"/>
  <c r="H9" i="29"/>
  <c r="E9" i="29"/>
  <c r="AC8" i="29"/>
  <c r="Z8" i="29"/>
  <c r="W8" i="29"/>
  <c r="T8" i="29"/>
  <c r="Q8" i="29"/>
  <c r="N8" i="29"/>
  <c r="K8" i="29"/>
  <c r="H8" i="29"/>
  <c r="E8" i="29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W10" i="28"/>
  <c r="T10" i="28"/>
  <c r="Q10" i="28"/>
  <c r="N10" i="28"/>
  <c r="K10" i="28"/>
  <c r="H10" i="28"/>
  <c r="E10" i="28"/>
  <c r="AC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W10" i="26"/>
  <c r="T10" i="26"/>
  <c r="Q10" i="26"/>
  <c r="N10" i="26"/>
  <c r="K10" i="26"/>
  <c r="H10" i="26"/>
  <c r="E10" i="26"/>
  <c r="AC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W10" i="25"/>
  <c r="T10" i="25"/>
  <c r="Q10" i="25"/>
  <c r="N10" i="25"/>
  <c r="K10" i="25"/>
  <c r="H10" i="25"/>
  <c r="E10" i="25"/>
  <c r="AC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W10" i="24"/>
  <c r="T10" i="24"/>
  <c r="Q10" i="24"/>
  <c r="N10" i="24"/>
  <c r="K10" i="24"/>
  <c r="H10" i="24"/>
  <c r="E10" i="24"/>
  <c r="AC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W10" i="23"/>
  <c r="T10" i="23"/>
  <c r="Q10" i="23"/>
  <c r="N10" i="23"/>
  <c r="K10" i="23"/>
  <c r="H10" i="23"/>
  <c r="E10" i="23"/>
  <c r="AC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W10" i="22"/>
  <c r="T10" i="22"/>
  <c r="Q10" i="22"/>
  <c r="N10" i="22"/>
  <c r="K10" i="22"/>
  <c r="H10" i="22"/>
  <c r="E10" i="22"/>
  <c r="AC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W10" i="21"/>
  <c r="T10" i="21"/>
  <c r="Q10" i="21"/>
  <c r="N10" i="21"/>
  <c r="K10" i="21"/>
  <c r="H10" i="21"/>
  <c r="E10" i="21"/>
  <c r="AC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W10" i="20"/>
  <c r="T10" i="20"/>
  <c r="Q10" i="20"/>
  <c r="N10" i="20"/>
  <c r="K10" i="20"/>
  <c r="H10" i="20"/>
  <c r="E10" i="20"/>
  <c r="AC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W10" i="10"/>
  <c r="T10" i="10"/>
  <c r="Q10" i="10"/>
  <c r="N10" i="10"/>
  <c r="K10" i="10"/>
  <c r="H10" i="10"/>
  <c r="E10" i="10"/>
  <c r="AC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W10" i="18"/>
  <c r="T10" i="18"/>
  <c r="Q10" i="18"/>
  <c r="N10" i="18"/>
  <c r="K10" i="18"/>
  <c r="H10" i="18"/>
  <c r="E10" i="18"/>
  <c r="AC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W10" i="7"/>
  <c r="T10" i="7"/>
  <c r="Q10" i="7"/>
  <c r="N10" i="7"/>
  <c r="K10" i="7"/>
  <c r="H10" i="7"/>
  <c r="E10" i="7"/>
  <c r="AC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W10" i="15"/>
  <c r="T10" i="15"/>
  <c r="Q10" i="15"/>
  <c r="N10" i="15"/>
  <c r="K10" i="15"/>
  <c r="H10" i="15"/>
  <c r="E10" i="15"/>
  <c r="AC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W10" i="14"/>
  <c r="T10" i="14"/>
  <c r="Q10" i="14"/>
  <c r="N10" i="14"/>
  <c r="K10" i="14"/>
  <c r="H10" i="14"/>
  <c r="E10" i="14"/>
  <c r="AC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W10" i="13"/>
  <c r="T10" i="13"/>
  <c r="Q10" i="13"/>
  <c r="N10" i="13"/>
  <c r="K10" i="13"/>
  <c r="H10" i="13"/>
  <c r="E10" i="13"/>
  <c r="AC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W10" i="12"/>
  <c r="T10" i="12"/>
  <c r="Q10" i="12"/>
  <c r="N10" i="12"/>
  <c r="K10" i="12"/>
  <c r="H10" i="12"/>
  <c r="E10" i="12"/>
  <c r="AC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W10" i="11"/>
  <c r="T10" i="11"/>
  <c r="Q10" i="11"/>
  <c r="N10" i="11"/>
  <c r="K10" i="11"/>
  <c r="H10" i="11"/>
  <c r="E10" i="11"/>
  <c r="AC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W10" i="6"/>
  <c r="T10" i="6"/>
  <c r="Q10" i="6"/>
  <c r="N10" i="6"/>
  <c r="K10" i="6"/>
  <c r="H10" i="6"/>
  <c r="E10" i="6"/>
  <c r="AC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W10" i="2"/>
  <c r="T10" i="2"/>
  <c r="Q10" i="2"/>
  <c r="N10" i="2"/>
  <c r="K10" i="2"/>
  <c r="H10" i="2"/>
  <c r="E10" i="2"/>
  <c r="AC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W10" i="3"/>
  <c r="T10" i="3"/>
  <c r="Q10" i="3"/>
  <c r="N10" i="3"/>
  <c r="K10" i="3"/>
  <c r="H10" i="3"/>
  <c r="E10" i="3"/>
  <c r="AC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W10" i="4"/>
  <c r="T10" i="4"/>
  <c r="Q10" i="4"/>
  <c r="N10" i="4"/>
  <c r="K10" i="4"/>
  <c r="H10" i="4"/>
  <c r="E10" i="4"/>
  <c r="AC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W10" i="5"/>
  <c r="T10" i="5"/>
  <c r="Q10" i="5"/>
  <c r="N10" i="5"/>
  <c r="K10" i="5"/>
  <c r="H10" i="5"/>
  <c r="E10" i="5"/>
  <c r="AC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W10" i="27"/>
  <c r="T10" i="27"/>
  <c r="Q10" i="27"/>
  <c r="N10" i="27"/>
  <c r="K10" i="27"/>
  <c r="H10" i="27"/>
  <c r="E10" i="27"/>
  <c r="AC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W10" i="16"/>
  <c r="T10" i="16"/>
  <c r="Q10" i="16"/>
  <c r="N10" i="16"/>
  <c r="K10" i="16"/>
  <c r="H10" i="16"/>
  <c r="E10" i="16"/>
  <c r="AC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W10" i="34"/>
  <c r="T10" i="34"/>
  <c r="Q10" i="34"/>
  <c r="N10" i="34"/>
  <c r="K10" i="34"/>
  <c r="H10" i="34"/>
  <c r="E10" i="34"/>
  <c r="AC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18" i="38"/>
  <c r="Z18" i="38"/>
  <c r="W18" i="38"/>
  <c r="T18" i="38"/>
  <c r="Q18" i="38"/>
  <c r="N18" i="38"/>
  <c r="K18" i="38"/>
  <c r="H18" i="38"/>
  <c r="AC17" i="38"/>
  <c r="Z17" i="38"/>
  <c r="W17" i="38"/>
  <c r="T17" i="38"/>
  <c r="Q17" i="38"/>
  <c r="N17" i="38"/>
  <c r="K17" i="38"/>
  <c r="H17" i="38"/>
  <c r="AC16" i="38"/>
  <c r="Z16" i="38"/>
  <c r="W16" i="38"/>
  <c r="T16" i="38"/>
  <c r="Q16" i="38"/>
  <c r="N16" i="38"/>
  <c r="K16" i="38"/>
  <c r="H16" i="38"/>
  <c r="AC15" i="38"/>
  <c r="Z15" i="38"/>
  <c r="W15" i="38"/>
  <c r="T15" i="38"/>
  <c r="Q15" i="38"/>
  <c r="N15" i="38"/>
  <c r="K15" i="38"/>
  <c r="H15" i="38"/>
  <c r="AC14" i="38"/>
  <c r="W14" i="38"/>
  <c r="T14" i="38"/>
  <c r="Q14" i="38"/>
  <c r="N14" i="38"/>
  <c r="K14" i="38"/>
  <c r="H14" i="38"/>
  <c r="T13" i="38"/>
  <c r="H13" i="38"/>
  <c r="AC12" i="38"/>
  <c r="Z12" i="38"/>
  <c r="W12" i="38"/>
  <c r="T12" i="38"/>
  <c r="Q12" i="38"/>
  <c r="N12" i="38"/>
  <c r="K12" i="38"/>
  <c r="H12" i="38"/>
  <c r="AC11" i="38"/>
  <c r="Z11" i="38"/>
  <c r="W11" i="38"/>
  <c r="T11" i="38"/>
  <c r="Q11" i="38"/>
  <c r="N11" i="38"/>
  <c r="K11" i="38"/>
  <c r="H11" i="38"/>
  <c r="AC10" i="38"/>
  <c r="W10" i="38"/>
  <c r="T10" i="38"/>
  <c r="Q10" i="38"/>
  <c r="N10" i="38"/>
  <c r="K10" i="38"/>
  <c r="H10" i="38"/>
  <c r="AC9" i="38"/>
  <c r="W9" i="38"/>
  <c r="T9" i="38"/>
  <c r="Q9" i="38"/>
  <c r="N9" i="38"/>
  <c r="K9" i="38"/>
  <c r="H9" i="38"/>
  <c r="AC8" i="38"/>
  <c r="Z8" i="38"/>
  <c r="W8" i="38"/>
  <c r="T8" i="38"/>
  <c r="Q8" i="38"/>
  <c r="N8" i="38"/>
  <c r="K8" i="38"/>
  <c r="H8" i="38"/>
  <c r="Z16" i="1"/>
  <c r="Z12" i="1"/>
  <c r="Z14" i="1"/>
  <c r="W16" i="1"/>
  <c r="T17" i="1"/>
  <c r="T18" i="1"/>
  <c r="T16" i="1"/>
  <c r="T12" i="1"/>
  <c r="T14" i="1"/>
  <c r="T15" i="1"/>
  <c r="T9" i="1"/>
  <c r="T10" i="1"/>
  <c r="T8" i="1"/>
  <c r="T13" i="1"/>
  <c r="E11" i="1"/>
  <c r="E17" i="1"/>
  <c r="E18" i="1"/>
  <c r="E16" i="1"/>
  <c r="E12" i="1"/>
  <c r="E14" i="1"/>
  <c r="E15" i="1"/>
  <c r="E9" i="1"/>
  <c r="E10" i="1"/>
  <c r="E8" i="1"/>
  <c r="E13" i="1"/>
  <c r="AG8" i="4" l="1"/>
  <c r="AG18" i="4"/>
  <c r="AG19" i="4"/>
  <c r="AG23" i="4"/>
  <c r="AG24" i="4"/>
  <c r="AG26" i="4"/>
  <c r="AG9" i="4"/>
  <c r="AG27" i="4"/>
  <c r="AG13" i="4"/>
  <c r="AG17" i="4"/>
  <c r="AG21" i="4"/>
  <c r="AG10" i="4"/>
  <c r="AG14" i="4"/>
  <c r="AG22" i="4"/>
  <c r="AG25" i="4"/>
  <c r="AG15" i="4"/>
  <c r="AG12" i="4"/>
  <c r="AG20" i="4"/>
  <c r="AG16" i="4"/>
  <c r="AG11" i="4"/>
  <c r="C23" i="35" l="1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C24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C25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B23" i="35"/>
  <c r="B24" i="35"/>
  <c r="B25" i="35"/>
  <c r="AI28" i="22"/>
  <c r="AH28" i="22"/>
  <c r="AG28" i="22" l="1"/>
  <c r="AJ28" i="22" l="1"/>
  <c r="R23" i="35"/>
  <c r="B22" i="35"/>
  <c r="AC16" i="1"/>
  <c r="Q16" i="1"/>
  <c r="N16" i="1"/>
  <c r="K16" i="1"/>
  <c r="H16" i="1"/>
  <c r="AG27" i="34" l="1"/>
  <c r="AJ22" i="35" s="1"/>
  <c r="AG27" i="6"/>
  <c r="AC22" i="35" s="1"/>
  <c r="AG27" i="10"/>
  <c r="U22" i="35" s="1"/>
  <c r="AG27" i="28"/>
  <c r="M22" i="35" s="1"/>
  <c r="AM23" i="35"/>
  <c r="AK24" i="35"/>
  <c r="AN23" i="35"/>
  <c r="AL23" i="35"/>
  <c r="AN24" i="35"/>
  <c r="AL24" i="35"/>
  <c r="AK25" i="35"/>
  <c r="AF22" i="35"/>
  <c r="AG27" i="15"/>
  <c r="X22" i="35" s="1"/>
  <c r="AG27" i="24"/>
  <c r="P22" i="35" s="1"/>
  <c r="AG27" i="33"/>
  <c r="H22" i="35" s="1"/>
  <c r="AG27" i="3"/>
  <c r="AG27" i="11"/>
  <c r="AB22" i="35" s="1"/>
  <c r="AG27" i="7"/>
  <c r="W22" i="35" s="1"/>
  <c r="AG27" i="20"/>
  <c r="T22" i="35" s="1"/>
  <c r="AG27" i="25"/>
  <c r="O22" i="35" s="1"/>
  <c r="AG27" i="29"/>
  <c r="L22" i="35" s="1"/>
  <c r="AG27" i="8"/>
  <c r="G22" i="35" s="1"/>
  <c r="AG27" i="16"/>
  <c r="AI22" i="35" s="1"/>
  <c r="AG27" i="18"/>
  <c r="V22" i="35" s="1"/>
  <c r="AG27" i="38"/>
  <c r="D22" i="35" s="1"/>
  <c r="AG27" i="12"/>
  <c r="AA22" i="35" s="1"/>
  <c r="AG27" i="21"/>
  <c r="S22" i="35" s="1"/>
  <c r="AG27" i="30"/>
  <c r="K22" i="35" s="1"/>
  <c r="AG27" i="27"/>
  <c r="AH22" i="35" s="1"/>
  <c r="AG27" i="13"/>
  <c r="Z22" i="35" s="1"/>
  <c r="AG27" i="22"/>
  <c r="R22" i="35" s="1"/>
  <c r="AG27" i="31"/>
  <c r="J22" i="35" s="1"/>
  <c r="AG27" i="2"/>
  <c r="AD22" i="35" s="1"/>
  <c r="AG27" i="9"/>
  <c r="F22" i="35" s="1"/>
  <c r="AG27" i="23"/>
  <c r="Q22" i="35" s="1"/>
  <c r="AG27" i="26"/>
  <c r="N22" i="35" s="1"/>
  <c r="AG27" i="5"/>
  <c r="AG22" i="35" s="1"/>
  <c r="AG27" i="14"/>
  <c r="Y22" i="35" s="1"/>
  <c r="AG27" i="32"/>
  <c r="I22" i="35" s="1"/>
  <c r="AG27" i="19"/>
  <c r="AK23" i="35"/>
  <c r="AN25" i="35"/>
  <c r="AO25" i="35"/>
  <c r="AM25" i="35"/>
  <c r="AO24" i="35"/>
  <c r="AL25" i="35"/>
  <c r="AM24" i="35"/>
  <c r="AO23" i="35"/>
  <c r="AG16" i="1"/>
  <c r="AJ16" i="1" s="1"/>
  <c r="AC12" i="1"/>
  <c r="AC14" i="1"/>
  <c r="AC15" i="1"/>
  <c r="AC9" i="1"/>
  <c r="AC10" i="1"/>
  <c r="AC8" i="1"/>
  <c r="AC13" i="1"/>
  <c r="AC17" i="1"/>
  <c r="AC18" i="1"/>
  <c r="AC11" i="1"/>
  <c r="Z13" i="1"/>
  <c r="Z8" i="1"/>
  <c r="Z10" i="1"/>
  <c r="Z9" i="1"/>
  <c r="Z11" i="1"/>
  <c r="W17" i="1"/>
  <c r="W18" i="1"/>
  <c r="W12" i="1"/>
  <c r="W14" i="1"/>
  <c r="W15" i="1"/>
  <c r="W9" i="1"/>
  <c r="W10" i="1"/>
  <c r="W8" i="1"/>
  <c r="W13" i="1"/>
  <c r="W11" i="1"/>
  <c r="T11" i="1"/>
  <c r="Q17" i="1"/>
  <c r="Q18" i="1"/>
  <c r="Q12" i="1"/>
  <c r="Q14" i="1"/>
  <c r="Q15" i="1"/>
  <c r="Q9" i="1"/>
  <c r="Q10" i="1"/>
  <c r="Q8" i="1"/>
  <c r="Q13" i="1"/>
  <c r="Q11" i="1"/>
  <c r="N17" i="1"/>
  <c r="N18" i="1"/>
  <c r="N12" i="1"/>
  <c r="N14" i="1"/>
  <c r="N15" i="1"/>
  <c r="N9" i="1"/>
  <c r="N10" i="1"/>
  <c r="N8" i="1"/>
  <c r="N13" i="1"/>
  <c r="N11" i="1"/>
  <c r="K17" i="1"/>
  <c r="K18" i="1"/>
  <c r="K12" i="1"/>
  <c r="K14" i="1"/>
  <c r="K15" i="1"/>
  <c r="K9" i="1"/>
  <c r="K10" i="1"/>
  <c r="K8" i="1"/>
  <c r="K13" i="1"/>
  <c r="K11" i="1"/>
  <c r="H17" i="1"/>
  <c r="H18" i="1"/>
  <c r="H12" i="1"/>
  <c r="H14" i="1"/>
  <c r="H15" i="1"/>
  <c r="H9" i="1"/>
  <c r="H10" i="1"/>
  <c r="H8" i="1"/>
  <c r="H13" i="1"/>
  <c r="H11" i="1"/>
  <c r="AP24" i="35" l="1"/>
  <c r="AQ24" i="35"/>
  <c r="AQ25" i="35"/>
  <c r="AP25" i="35"/>
  <c r="AQ23" i="35"/>
  <c r="AP23" i="35"/>
  <c r="B4" i="35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B21" i="35"/>
  <c r="B3" i="35"/>
  <c r="AG8" i="38" l="1"/>
  <c r="D3" i="35" s="1"/>
  <c r="AG10" i="38"/>
  <c r="D5" i="35" s="1"/>
  <c r="AG11" i="38"/>
  <c r="D6" i="35" s="1"/>
  <c r="AG12" i="38"/>
  <c r="D7" i="35" s="1"/>
  <c r="AG13" i="38"/>
  <c r="D8" i="35" s="1"/>
  <c r="AG15" i="38"/>
  <c r="D10" i="35" s="1"/>
  <c r="AG16" i="38"/>
  <c r="D11" i="35" s="1"/>
  <c r="AG17" i="38"/>
  <c r="D12" i="35" s="1"/>
  <c r="AG18" i="38"/>
  <c r="D13" i="35" s="1"/>
  <c r="AG19" i="38"/>
  <c r="D14" i="35" s="1"/>
  <c r="AG21" i="38"/>
  <c r="D16" i="35" s="1"/>
  <c r="AG22" i="38"/>
  <c r="D17" i="35" s="1"/>
  <c r="AG23" i="38"/>
  <c r="D18" i="35" s="1"/>
  <c r="AG24" i="38"/>
  <c r="D19" i="35" s="1"/>
  <c r="AG25" i="38"/>
  <c r="D20" i="35" s="1"/>
  <c r="AG26" i="38"/>
  <c r="D21" i="35" s="1"/>
  <c r="AG9" i="38"/>
  <c r="D4" i="35" s="1"/>
  <c r="AG14" i="38"/>
  <c r="D9" i="35" s="1"/>
  <c r="AG20" i="38"/>
  <c r="D15" i="35" s="1"/>
  <c r="D28" i="35" l="1"/>
  <c r="AG26" i="9"/>
  <c r="F21" i="35" s="1"/>
  <c r="AG24" i="8" l="1"/>
  <c r="G19" i="35" s="1"/>
  <c r="AG26" i="19"/>
  <c r="AG14" i="33"/>
  <c r="H9" i="35" s="1"/>
  <c r="AG26" i="16" l="1"/>
  <c r="AI21" i="35" s="1"/>
  <c r="AG26" i="34"/>
  <c r="AJ21" i="35" s="1"/>
  <c r="AG26" i="27"/>
  <c r="AH21" i="35" s="1"/>
  <c r="AG26" i="11"/>
  <c r="AB21" i="35" s="1"/>
  <c r="AG26" i="13"/>
  <c r="Z21" i="35" s="1"/>
  <c r="AG26" i="18"/>
  <c r="V21" i="35" s="1"/>
  <c r="AG26" i="20"/>
  <c r="T21" i="35" s="1"/>
  <c r="AG26" i="22"/>
  <c r="R21" i="35" s="1"/>
  <c r="AG26" i="26"/>
  <c r="N21" i="35" s="1"/>
  <c r="AG26" i="29"/>
  <c r="L21" i="35" s="1"/>
  <c r="AG26" i="31"/>
  <c r="J21" i="35" s="1"/>
  <c r="AG26" i="5"/>
  <c r="AG21" i="35" s="1"/>
  <c r="AG26" i="6"/>
  <c r="AC21" i="35" s="1"/>
  <c r="AG26" i="14"/>
  <c r="Y21" i="35" s="1"/>
  <c r="AG26" i="10"/>
  <c r="U21" i="35" s="1"/>
  <c r="AG26" i="23"/>
  <c r="Q21" i="35" s="1"/>
  <c r="AG26" i="32"/>
  <c r="I21" i="35" s="1"/>
  <c r="AG26" i="3"/>
  <c r="AG26" i="7"/>
  <c r="W21" i="35" s="1"/>
  <c r="AG26" i="25"/>
  <c r="O21" i="35" s="1"/>
  <c r="AG25" i="8"/>
  <c r="G20" i="35" s="1"/>
  <c r="AF21" i="35"/>
  <c r="AG26" i="2"/>
  <c r="AD21" i="35" s="1"/>
  <c r="AG26" i="15"/>
  <c r="X21" i="35" s="1"/>
  <c r="AG26" i="24"/>
  <c r="P21" i="35" s="1"/>
  <c r="AG21" i="33"/>
  <c r="H16" i="35" s="1"/>
  <c r="AG26" i="12"/>
  <c r="AA21" i="35" s="1"/>
  <c r="AG26" i="21"/>
  <c r="S21" i="35" s="1"/>
  <c r="AG26" i="28"/>
  <c r="M21" i="35" s="1"/>
  <c r="AG26" i="30"/>
  <c r="K21" i="35" s="1"/>
  <c r="AG12" i="14"/>
  <c r="Y7" i="35" s="1"/>
  <c r="AG23" i="14" l="1"/>
  <c r="Y18" i="35" s="1"/>
  <c r="AG17" i="15"/>
  <c r="X12" i="35" s="1"/>
  <c r="AG17" i="22"/>
  <c r="R12" i="35" s="1"/>
  <c r="AG9" i="26"/>
  <c r="N4" i="35" s="1"/>
  <c r="AG16" i="34"/>
  <c r="AJ11" i="35" s="1"/>
  <c r="AG10" i="34"/>
  <c r="AJ5" i="35" s="1"/>
  <c r="AG16" i="6"/>
  <c r="AC11" i="35" s="1"/>
  <c r="AG15" i="13"/>
  <c r="Z10" i="35" s="1"/>
  <c r="AG15" i="15"/>
  <c r="X10" i="35" s="1"/>
  <c r="AG20" i="7"/>
  <c r="W15" i="35" s="1"/>
  <c r="AG12" i="7"/>
  <c r="W7" i="35" s="1"/>
  <c r="AG17" i="18"/>
  <c r="V12" i="35" s="1"/>
  <c r="AG11" i="18"/>
  <c r="V6" i="35" s="1"/>
  <c r="AG20" i="14"/>
  <c r="Y15" i="35" s="1"/>
  <c r="AG14" i="28"/>
  <c r="M9" i="35" s="1"/>
  <c r="AG19" i="28"/>
  <c r="M14" i="35" s="1"/>
  <c r="AG11" i="28"/>
  <c r="M6" i="35" s="1"/>
  <c r="AG23" i="28"/>
  <c r="M18" i="35" s="1"/>
  <c r="AG15" i="28"/>
  <c r="M10" i="35" s="1"/>
  <c r="AG17" i="28"/>
  <c r="M12" i="35" s="1"/>
  <c r="AG22" i="28"/>
  <c r="M17" i="35" s="1"/>
  <c r="AG22" i="34"/>
  <c r="AJ17" i="35" s="1"/>
  <c r="AG15" i="34"/>
  <c r="AJ10" i="35" s="1"/>
  <c r="AG13" i="34"/>
  <c r="AJ8" i="35" s="1"/>
  <c r="AG10" i="11"/>
  <c r="AB5" i="35" s="1"/>
  <c r="AG21" i="12"/>
  <c r="AA16" i="35" s="1"/>
  <c r="AG13" i="12"/>
  <c r="AA8" i="35" s="1"/>
  <c r="AG20" i="15"/>
  <c r="X15" i="35" s="1"/>
  <c r="AG13" i="15"/>
  <c r="X8" i="35" s="1"/>
  <c r="AG18" i="7"/>
  <c r="W13" i="35" s="1"/>
  <c r="AG23" i="18"/>
  <c r="V18" i="35" s="1"/>
  <c r="AG15" i="18"/>
  <c r="V10" i="35" s="1"/>
  <c r="AG13" i="20"/>
  <c r="T8" i="35" s="1"/>
  <c r="AG18" i="21"/>
  <c r="S13" i="35" s="1"/>
  <c r="AG23" i="22"/>
  <c r="R18" i="35" s="1"/>
  <c r="AG12" i="22"/>
  <c r="R7" i="35" s="1"/>
  <c r="AG9" i="28"/>
  <c r="M4" i="35" s="1"/>
  <c r="AG23" i="34"/>
  <c r="AJ18" i="35" s="1"/>
  <c r="AG21" i="34"/>
  <c r="AJ16" i="35" s="1"/>
  <c r="AG14" i="34"/>
  <c r="AJ9" i="35" s="1"/>
  <c r="AG9" i="34"/>
  <c r="AJ4" i="35" s="1"/>
  <c r="AG17" i="14"/>
  <c r="Y12" i="35" s="1"/>
  <c r="AG19" i="15"/>
  <c r="X14" i="35" s="1"/>
  <c r="AG12" i="15"/>
  <c r="X7" i="35" s="1"/>
  <c r="AG17" i="7"/>
  <c r="W12" i="35" s="1"/>
  <c r="AG11" i="7"/>
  <c r="W6" i="35" s="1"/>
  <c r="AG22" i="18"/>
  <c r="V17" i="35" s="1"/>
  <c r="AG14" i="18"/>
  <c r="V9" i="35" s="1"/>
  <c r="AG12" i="20"/>
  <c r="T7" i="35" s="1"/>
  <c r="AG17" i="21"/>
  <c r="S12" i="35" s="1"/>
  <c r="AG11" i="21"/>
  <c r="S6" i="35" s="1"/>
  <c r="AG15" i="22"/>
  <c r="R10" i="35" s="1"/>
  <c r="AG20" i="34"/>
  <c r="AJ15" i="35" s="1"/>
  <c r="AG12" i="34"/>
  <c r="AJ7" i="35" s="1"/>
  <c r="AG16" i="13"/>
  <c r="Z11" i="35" s="1"/>
  <c r="AG13" i="13"/>
  <c r="Z8" i="35" s="1"/>
  <c r="AG11" i="13"/>
  <c r="Z6" i="35" s="1"/>
  <c r="AG11" i="14"/>
  <c r="Y6" i="35" s="1"/>
  <c r="AG22" i="15"/>
  <c r="X17" i="35" s="1"/>
  <c r="AG18" i="15"/>
  <c r="X13" i="35" s="1"/>
  <c r="AG16" i="7"/>
  <c r="W11" i="35" s="1"/>
  <c r="AG10" i="7"/>
  <c r="W5" i="35" s="1"/>
  <c r="AG21" i="18"/>
  <c r="V16" i="35" s="1"/>
  <c r="AG13" i="18"/>
  <c r="V8" i="35" s="1"/>
  <c r="AG16" i="21"/>
  <c r="S11" i="35" s="1"/>
  <c r="AG10" i="21"/>
  <c r="S5" i="35" s="1"/>
  <c r="AG22" i="22"/>
  <c r="R17" i="35" s="1"/>
  <c r="AG19" i="34"/>
  <c r="AJ14" i="35" s="1"/>
  <c r="AG10" i="13"/>
  <c r="Z5" i="35" s="1"/>
  <c r="AG22" i="14"/>
  <c r="Y17" i="35" s="1"/>
  <c r="AG10" i="14"/>
  <c r="Y5" i="35" s="1"/>
  <c r="AG23" i="7"/>
  <c r="W18" i="35" s="1"/>
  <c r="AG15" i="7"/>
  <c r="W10" i="35" s="1"/>
  <c r="AG20" i="18"/>
  <c r="V15" i="35" s="1"/>
  <c r="AG12" i="18"/>
  <c r="V7" i="35" s="1"/>
  <c r="AG23" i="21"/>
  <c r="S18" i="35" s="1"/>
  <c r="AG15" i="21"/>
  <c r="S10" i="35" s="1"/>
  <c r="AG18" i="34"/>
  <c r="AJ13" i="35" s="1"/>
  <c r="AG15" i="6"/>
  <c r="AC10" i="35" s="1"/>
  <c r="AG17" i="12"/>
  <c r="AA12" i="35" s="1"/>
  <c r="AG11" i="12"/>
  <c r="AA6" i="35" s="1"/>
  <c r="AG22" i="13"/>
  <c r="Z17" i="35" s="1"/>
  <c r="AG18" i="13"/>
  <c r="Z13" i="35" s="1"/>
  <c r="AG21" i="14"/>
  <c r="Y16" i="35" s="1"/>
  <c r="AG18" i="14"/>
  <c r="Y13" i="35" s="1"/>
  <c r="AG14" i="14"/>
  <c r="Y9" i="35" s="1"/>
  <c r="AG16" i="15"/>
  <c r="X11" i="35" s="1"/>
  <c r="AG11" i="15"/>
  <c r="X6" i="35" s="1"/>
  <c r="AG22" i="7"/>
  <c r="W17" i="35" s="1"/>
  <c r="AG14" i="7"/>
  <c r="W9" i="35" s="1"/>
  <c r="AG9" i="7"/>
  <c r="W4" i="35" s="1"/>
  <c r="AG19" i="18"/>
  <c r="V14" i="35" s="1"/>
  <c r="AG17" i="20"/>
  <c r="T12" i="35" s="1"/>
  <c r="AG11" i="20"/>
  <c r="T6" i="35" s="1"/>
  <c r="AG22" i="21"/>
  <c r="S17" i="35" s="1"/>
  <c r="AG14" i="21"/>
  <c r="S9" i="35" s="1"/>
  <c r="AG9" i="21"/>
  <c r="S4" i="35" s="1"/>
  <c r="AG25" i="22"/>
  <c r="R20" i="35" s="1"/>
  <c r="AG17" i="23"/>
  <c r="Q12" i="35" s="1"/>
  <c r="AG11" i="23"/>
  <c r="Q6" i="35" s="1"/>
  <c r="AG24" i="24"/>
  <c r="P19" i="35" s="1"/>
  <c r="AG23" i="24"/>
  <c r="P18" i="35" s="1"/>
  <c r="AG22" i="24"/>
  <c r="P17" i="35" s="1"/>
  <c r="AG21" i="24"/>
  <c r="P16" i="35" s="1"/>
  <c r="AG20" i="24"/>
  <c r="P15" i="35" s="1"/>
  <c r="AG19" i="24"/>
  <c r="P14" i="35" s="1"/>
  <c r="AG18" i="24"/>
  <c r="P13" i="35" s="1"/>
  <c r="AG17" i="24"/>
  <c r="P12" i="35" s="1"/>
  <c r="AG16" i="24"/>
  <c r="P11" i="35" s="1"/>
  <c r="AG15" i="24"/>
  <c r="P10" i="35" s="1"/>
  <c r="AG14" i="24"/>
  <c r="P9" i="35" s="1"/>
  <c r="AG13" i="24"/>
  <c r="P8" i="35" s="1"/>
  <c r="AG12" i="24"/>
  <c r="P7" i="35" s="1"/>
  <c r="AG11" i="24"/>
  <c r="P6" i="35" s="1"/>
  <c r="AG10" i="24"/>
  <c r="P5" i="35" s="1"/>
  <c r="AG9" i="24"/>
  <c r="P4" i="35" s="1"/>
  <c r="AG17" i="34"/>
  <c r="AJ12" i="35" s="1"/>
  <c r="AG16" i="12"/>
  <c r="AA11" i="35" s="1"/>
  <c r="AG10" i="12"/>
  <c r="AA5" i="35" s="1"/>
  <c r="AG21" i="13"/>
  <c r="Z16" i="35" s="1"/>
  <c r="AG13" i="14"/>
  <c r="Y8" i="35" s="1"/>
  <c r="AG9" i="14"/>
  <c r="Y4" i="35" s="1"/>
  <c r="AG23" i="15"/>
  <c r="X18" i="35" s="1"/>
  <c r="AG10" i="15"/>
  <c r="X5" i="35" s="1"/>
  <c r="AG21" i="7"/>
  <c r="W16" i="35" s="1"/>
  <c r="AG13" i="7"/>
  <c r="W8" i="35" s="1"/>
  <c r="AG18" i="18"/>
  <c r="V13" i="35" s="1"/>
  <c r="AG16" i="20"/>
  <c r="T11" i="35" s="1"/>
  <c r="AG10" i="20"/>
  <c r="T5" i="35" s="1"/>
  <c r="AG21" i="21"/>
  <c r="S16" i="35" s="1"/>
  <c r="AG13" i="21"/>
  <c r="S8" i="35" s="1"/>
  <c r="AG18" i="22"/>
  <c r="R13" i="35" s="1"/>
  <c r="AG16" i="23"/>
  <c r="Q11" i="35" s="1"/>
  <c r="AG10" i="23"/>
  <c r="Q5" i="35" s="1"/>
  <c r="AG11" i="34"/>
  <c r="AJ6" i="35" s="1"/>
  <c r="AG22" i="16"/>
  <c r="AI17" i="35" s="1"/>
  <c r="AG20" i="13"/>
  <c r="Z15" i="35" s="1"/>
  <c r="AG15" i="20"/>
  <c r="T10" i="35" s="1"/>
  <c r="AG20" i="21"/>
  <c r="S15" i="35" s="1"/>
  <c r="AG12" i="21"/>
  <c r="S7" i="35" s="1"/>
  <c r="AG15" i="23"/>
  <c r="Q10" i="35" s="1"/>
  <c r="AG11" i="11"/>
  <c r="AB6" i="35" s="1"/>
  <c r="AG22" i="12"/>
  <c r="AA17" i="35" s="1"/>
  <c r="AG14" i="12"/>
  <c r="AA9" i="35" s="1"/>
  <c r="AG9" i="12"/>
  <c r="AA4" i="35" s="1"/>
  <c r="AG19" i="13"/>
  <c r="Z14" i="35" s="1"/>
  <c r="AG12" i="13"/>
  <c r="Z7" i="35" s="1"/>
  <c r="AG15" i="14"/>
  <c r="Y10" i="35" s="1"/>
  <c r="AG9" i="15"/>
  <c r="X4" i="35" s="1"/>
  <c r="AG19" i="7"/>
  <c r="W14" i="35" s="1"/>
  <c r="AG24" i="18"/>
  <c r="V19" i="35" s="1"/>
  <c r="AG16" i="18"/>
  <c r="V11" i="35" s="1"/>
  <c r="AG10" i="18"/>
  <c r="V5" i="35" s="1"/>
  <c r="AG14" i="20"/>
  <c r="T9" i="35" s="1"/>
  <c r="AG9" i="20"/>
  <c r="T4" i="35" s="1"/>
  <c r="AG19" i="21"/>
  <c r="S14" i="35" s="1"/>
  <c r="AG20" i="22"/>
  <c r="R15" i="35" s="1"/>
  <c r="AG14" i="22"/>
  <c r="R9" i="35" s="1"/>
  <c r="AG14" i="23"/>
  <c r="Q9" i="35" s="1"/>
  <c r="AG9" i="23"/>
  <c r="Q4" i="35" s="1"/>
  <c r="AG12" i="29"/>
  <c r="L7" i="35" s="1"/>
  <c r="AG10" i="29"/>
  <c r="L5" i="35" s="1"/>
  <c r="AG20" i="29"/>
  <c r="L15" i="35" s="1"/>
  <c r="AG9" i="29"/>
  <c r="L4" i="35" s="1"/>
  <c r="AG14" i="29"/>
  <c r="L9" i="35" s="1"/>
  <c r="AG19" i="29"/>
  <c r="L14" i="35" s="1"/>
  <c r="AG16" i="29"/>
  <c r="L11" i="35" s="1"/>
  <c r="AG22" i="29"/>
  <c r="L17" i="35" s="1"/>
  <c r="AG12" i="30"/>
  <c r="K7" i="35" s="1"/>
  <c r="AG20" i="30"/>
  <c r="K15" i="35" s="1"/>
  <c r="AG14" i="30"/>
  <c r="K9" i="35" s="1"/>
  <c r="AG19" i="30"/>
  <c r="K14" i="35" s="1"/>
  <c r="AG9" i="30"/>
  <c r="K4" i="35" s="1"/>
  <c r="AG23" i="30"/>
  <c r="K18" i="35" s="1"/>
  <c r="AG11" i="30"/>
  <c r="K6" i="35" s="1"/>
  <c r="AG16" i="30"/>
  <c r="K11" i="35" s="1"/>
  <c r="AG10" i="30"/>
  <c r="K5" i="35" s="1"/>
  <c r="AG21" i="30"/>
  <c r="K16" i="35" s="1"/>
  <c r="AG18" i="30"/>
  <c r="K13" i="35" s="1"/>
  <c r="AG13" i="30"/>
  <c r="K8" i="35" s="1"/>
  <c r="AG15" i="30"/>
  <c r="K10" i="35" s="1"/>
  <c r="AG17" i="30"/>
  <c r="K12" i="35" s="1"/>
  <c r="AG22" i="30"/>
  <c r="K17" i="35" s="1"/>
  <c r="AG25" i="31"/>
  <c r="J20" i="35" s="1"/>
  <c r="AG10" i="31"/>
  <c r="J5" i="35" s="1"/>
  <c r="AG14" i="31"/>
  <c r="J9" i="35" s="1"/>
  <c r="AG9" i="31"/>
  <c r="J4" i="35" s="1"/>
  <c r="AG23" i="31"/>
  <c r="J18" i="35" s="1"/>
  <c r="AG11" i="31"/>
  <c r="J6" i="35" s="1"/>
  <c r="AG24" i="31"/>
  <c r="J19" i="35" s="1"/>
  <c r="AG20" i="31"/>
  <c r="J15" i="35" s="1"/>
  <c r="AG19" i="31"/>
  <c r="J14" i="35" s="1"/>
  <c r="AG21" i="31"/>
  <c r="J16" i="35" s="1"/>
  <c r="AG16" i="31"/>
  <c r="J11" i="35" s="1"/>
  <c r="AG15" i="31"/>
  <c r="J10" i="35" s="1"/>
  <c r="AG12" i="31"/>
  <c r="J7" i="35" s="1"/>
  <c r="AG17" i="31"/>
  <c r="J12" i="35" s="1"/>
  <c r="AG13" i="31"/>
  <c r="J8" i="35" s="1"/>
  <c r="AG18" i="31"/>
  <c r="J13" i="35" s="1"/>
  <c r="AG22" i="31"/>
  <c r="J17" i="35" s="1"/>
  <c r="AG25" i="32"/>
  <c r="I20" i="35" s="1"/>
  <c r="AG23" i="32"/>
  <c r="I18" i="35" s="1"/>
  <c r="AG20" i="32"/>
  <c r="I15" i="35" s="1"/>
  <c r="AG16" i="32"/>
  <c r="I11" i="35" s="1"/>
  <c r="AG14" i="32"/>
  <c r="I9" i="35" s="1"/>
  <c r="AG9" i="32"/>
  <c r="I4" i="35" s="1"/>
  <c r="AG24" i="32"/>
  <c r="I19" i="35" s="1"/>
  <c r="AG10" i="32"/>
  <c r="I5" i="35" s="1"/>
  <c r="AG21" i="32"/>
  <c r="I16" i="35" s="1"/>
  <c r="AG19" i="32"/>
  <c r="I14" i="35" s="1"/>
  <c r="AG22" i="32"/>
  <c r="I17" i="35" s="1"/>
  <c r="AG11" i="32"/>
  <c r="I6" i="35" s="1"/>
  <c r="AG15" i="32"/>
  <c r="I10" i="35" s="1"/>
  <c r="AG18" i="32"/>
  <c r="I13" i="35" s="1"/>
  <c r="AG13" i="32"/>
  <c r="I8" i="35" s="1"/>
  <c r="AG17" i="32"/>
  <c r="I12" i="35" s="1"/>
  <c r="AG10" i="33"/>
  <c r="H5" i="35" s="1"/>
  <c r="AG18" i="33"/>
  <c r="H13" i="35" s="1"/>
  <c r="AG8" i="33"/>
  <c r="H3" i="35" s="1"/>
  <c r="AG19" i="33"/>
  <c r="H14" i="35" s="1"/>
  <c r="AG26" i="33"/>
  <c r="H21" i="35" s="1"/>
  <c r="AG15" i="33"/>
  <c r="H10" i="35" s="1"/>
  <c r="AG17" i="33"/>
  <c r="H12" i="35" s="1"/>
  <c r="AG23" i="33"/>
  <c r="H18" i="35" s="1"/>
  <c r="AG12" i="33"/>
  <c r="H7" i="35" s="1"/>
  <c r="AG24" i="33"/>
  <c r="H19" i="35" s="1"/>
  <c r="AG20" i="33"/>
  <c r="H15" i="35" s="1"/>
  <c r="AG16" i="33"/>
  <c r="H11" i="35" s="1"/>
  <c r="AG9" i="33"/>
  <c r="H4" i="35" s="1"/>
  <c r="AG11" i="33"/>
  <c r="H6" i="35" s="1"/>
  <c r="AG25" i="33"/>
  <c r="H20" i="35" s="1"/>
  <c r="AG13" i="33"/>
  <c r="H8" i="35" s="1"/>
  <c r="AG20" i="8"/>
  <c r="G15" i="35" s="1"/>
  <c r="AG10" i="8"/>
  <c r="G5" i="35" s="1"/>
  <c r="AG13" i="8"/>
  <c r="G8" i="35" s="1"/>
  <c r="AG15" i="8"/>
  <c r="G10" i="35" s="1"/>
  <c r="AG21" i="8"/>
  <c r="G16" i="35" s="1"/>
  <c r="AG26" i="8"/>
  <c r="G21" i="35" s="1"/>
  <c r="AG17" i="8"/>
  <c r="G12" i="35" s="1"/>
  <c r="AG12" i="8"/>
  <c r="G7" i="35" s="1"/>
  <c r="AG14" i="8"/>
  <c r="G9" i="35" s="1"/>
  <c r="AG9" i="8"/>
  <c r="G4" i="35" s="1"/>
  <c r="AG16" i="8"/>
  <c r="G11" i="35" s="1"/>
  <c r="AG11" i="8"/>
  <c r="G6" i="35" s="1"/>
  <c r="AG23" i="8"/>
  <c r="G18" i="35" s="1"/>
  <c r="AG22" i="8"/>
  <c r="G17" i="35" s="1"/>
  <c r="AG19" i="8"/>
  <c r="G14" i="35" s="1"/>
  <c r="AG18" i="8"/>
  <c r="G13" i="35" s="1"/>
  <c r="AG17" i="9"/>
  <c r="F12" i="35" s="1"/>
  <c r="AG14" i="9"/>
  <c r="F9" i="35" s="1"/>
  <c r="AG20" i="9"/>
  <c r="F15" i="35" s="1"/>
  <c r="AG12" i="9"/>
  <c r="F7" i="35" s="1"/>
  <c r="AG11" i="9"/>
  <c r="F6" i="35" s="1"/>
  <c r="AG22" i="9"/>
  <c r="F17" i="35" s="1"/>
  <c r="AG21" i="9"/>
  <c r="F16" i="35" s="1"/>
  <c r="AG23" i="9"/>
  <c r="F18" i="35" s="1"/>
  <c r="AG13" i="9"/>
  <c r="F8" i="35" s="1"/>
  <c r="AG9" i="9"/>
  <c r="F4" i="35" s="1"/>
  <c r="AG24" i="9"/>
  <c r="F19" i="35" s="1"/>
  <c r="AG18" i="9"/>
  <c r="F13" i="35" s="1"/>
  <c r="AG25" i="9"/>
  <c r="F20" i="35" s="1"/>
  <c r="AG16" i="9"/>
  <c r="F11" i="35" s="1"/>
  <c r="AG19" i="9"/>
  <c r="F14" i="35" s="1"/>
  <c r="AG10" i="9"/>
  <c r="F5" i="35" s="1"/>
  <c r="AG15" i="9"/>
  <c r="F10" i="35" s="1"/>
  <c r="AG14" i="19"/>
  <c r="AG18" i="19"/>
  <c r="AG20" i="19"/>
  <c r="AG24" i="19"/>
  <c r="AG17" i="19"/>
  <c r="AG21" i="19"/>
  <c r="AG15" i="19"/>
  <c r="AG13" i="19"/>
  <c r="AG12" i="19"/>
  <c r="AG10" i="19"/>
  <c r="AG25" i="15"/>
  <c r="X20" i="35" s="1"/>
  <c r="AG24" i="21"/>
  <c r="S19" i="35" s="1"/>
  <c r="AG24" i="7"/>
  <c r="W19" i="35" s="1"/>
  <c r="AG25" i="30"/>
  <c r="K20" i="35" s="1"/>
  <c r="AG24" i="14"/>
  <c r="Y19" i="35" s="1"/>
  <c r="AG25" i="12"/>
  <c r="AA20" i="35" s="1"/>
  <c r="AG25" i="18"/>
  <c r="V20" i="35" s="1"/>
  <c r="AG24" i="34"/>
  <c r="AJ19" i="35" s="1"/>
  <c r="AG24" i="30"/>
  <c r="K19" i="35" s="1"/>
  <c r="AG25" i="34"/>
  <c r="AJ20" i="35" s="1"/>
  <c r="AG25" i="14"/>
  <c r="Y20" i="35" s="1"/>
  <c r="AG25" i="7"/>
  <c r="W20" i="35" s="1"/>
  <c r="AG25" i="21"/>
  <c r="S20" i="35" s="1"/>
  <c r="AG25" i="28"/>
  <c r="M20" i="35" s="1"/>
  <c r="AG24" i="29"/>
  <c r="L19" i="35" s="1"/>
  <c r="AG24" i="12"/>
  <c r="AA19" i="35" s="1"/>
  <c r="AG25" i="16"/>
  <c r="AI20" i="35" s="1"/>
  <c r="AG20" i="16"/>
  <c r="AI15" i="35" s="1"/>
  <c r="AG18" i="16"/>
  <c r="AI13" i="35" s="1"/>
  <c r="AG16" i="16"/>
  <c r="AI11" i="35" s="1"/>
  <c r="AG14" i="16"/>
  <c r="AI9" i="35" s="1"/>
  <c r="AG12" i="16"/>
  <c r="AI7" i="35" s="1"/>
  <c r="AG10" i="16"/>
  <c r="AI5" i="35" s="1"/>
  <c r="AG9" i="16"/>
  <c r="AI4" i="35" s="1"/>
  <c r="AG25" i="27"/>
  <c r="AH20" i="35" s="1"/>
  <c r="AG23" i="27"/>
  <c r="AH18" i="35" s="1"/>
  <c r="AG21" i="27"/>
  <c r="AH16" i="35" s="1"/>
  <c r="AG19" i="27"/>
  <c r="AH14" i="35" s="1"/>
  <c r="AG17" i="27"/>
  <c r="AH12" i="35" s="1"/>
  <c r="AG15" i="27"/>
  <c r="AH10" i="35" s="1"/>
  <c r="AG13" i="27"/>
  <c r="AH8" i="35" s="1"/>
  <c r="AG11" i="27"/>
  <c r="AH6" i="35" s="1"/>
  <c r="AG24" i="5"/>
  <c r="AG19" i="35" s="1"/>
  <c r="AG22" i="5"/>
  <c r="AG17" i="35" s="1"/>
  <c r="AG20" i="5"/>
  <c r="AG15" i="35" s="1"/>
  <c r="AG18" i="5"/>
  <c r="AG13" i="35" s="1"/>
  <c r="AG16" i="5"/>
  <c r="AG11" i="35" s="1"/>
  <c r="AG14" i="5"/>
  <c r="AG9" i="35" s="1"/>
  <c r="AG12" i="5"/>
  <c r="AG7" i="35" s="1"/>
  <c r="AG10" i="5"/>
  <c r="AG5" i="35" s="1"/>
  <c r="AG9" i="5"/>
  <c r="AG4" i="35" s="1"/>
  <c r="AF20" i="35"/>
  <c r="AF18" i="35"/>
  <c r="AF16" i="35"/>
  <c r="AF14" i="35"/>
  <c r="AF12" i="35"/>
  <c r="AF10" i="35"/>
  <c r="AF8" i="35"/>
  <c r="AF6" i="35"/>
  <c r="AG24" i="3"/>
  <c r="AG22" i="3"/>
  <c r="AE17" i="35" s="1"/>
  <c r="AG20" i="3"/>
  <c r="AE15" i="35" s="1"/>
  <c r="AG18" i="3"/>
  <c r="AG16" i="3"/>
  <c r="AG14" i="3"/>
  <c r="AG12" i="3"/>
  <c r="AE7" i="35" s="1"/>
  <c r="AG10" i="3"/>
  <c r="AE5" i="35" s="1"/>
  <c r="AG9" i="3"/>
  <c r="AG25" i="2"/>
  <c r="AD20" i="35" s="1"/>
  <c r="AG23" i="2"/>
  <c r="AD18" i="35" s="1"/>
  <c r="AG21" i="2"/>
  <c r="AD16" i="35" s="1"/>
  <c r="AG19" i="2"/>
  <c r="AD14" i="35" s="1"/>
  <c r="AG17" i="2"/>
  <c r="AD12" i="35" s="1"/>
  <c r="AG15" i="2"/>
  <c r="AD10" i="35" s="1"/>
  <c r="AG13" i="2"/>
  <c r="AD8" i="35" s="1"/>
  <c r="AG11" i="2"/>
  <c r="AD6" i="35" s="1"/>
  <c r="AG24" i="6"/>
  <c r="AC19" i="35" s="1"/>
  <c r="AG22" i="6"/>
  <c r="AC17" i="35" s="1"/>
  <c r="AG21" i="6"/>
  <c r="AC16" i="35" s="1"/>
  <c r="AG19" i="6"/>
  <c r="AC14" i="35" s="1"/>
  <c r="AG23" i="16"/>
  <c r="AI18" i="35" s="1"/>
  <c r="AG14" i="6"/>
  <c r="AC9" i="35" s="1"/>
  <c r="AG9" i="6"/>
  <c r="AC4" i="35" s="1"/>
  <c r="AG21" i="16"/>
  <c r="AI16" i="35" s="1"/>
  <c r="AG19" i="16"/>
  <c r="AI14" i="35" s="1"/>
  <c r="AG17" i="16"/>
  <c r="AI12" i="35" s="1"/>
  <c r="AG15" i="16"/>
  <c r="AI10" i="35" s="1"/>
  <c r="AG13" i="16"/>
  <c r="AI8" i="35" s="1"/>
  <c r="AG11" i="16"/>
  <c r="AI6" i="35" s="1"/>
  <c r="AG24" i="27"/>
  <c r="AH19" i="35" s="1"/>
  <c r="AG22" i="27"/>
  <c r="AH17" i="35" s="1"/>
  <c r="AG20" i="27"/>
  <c r="AH15" i="35" s="1"/>
  <c r="AG18" i="27"/>
  <c r="AH13" i="35" s="1"/>
  <c r="AG16" i="27"/>
  <c r="AH11" i="35" s="1"/>
  <c r="AG14" i="27"/>
  <c r="AH9" i="35" s="1"/>
  <c r="AG12" i="27"/>
  <c r="AH7" i="35" s="1"/>
  <c r="AG10" i="27"/>
  <c r="AH5" i="35" s="1"/>
  <c r="AG9" i="27"/>
  <c r="AH4" i="35" s="1"/>
  <c r="AG25" i="5"/>
  <c r="AG20" i="35" s="1"/>
  <c r="AG23" i="5"/>
  <c r="AG18" i="35" s="1"/>
  <c r="AG21" i="5"/>
  <c r="AG16" i="35" s="1"/>
  <c r="AG19" i="5"/>
  <c r="AG14" i="35" s="1"/>
  <c r="AG17" i="5"/>
  <c r="AG12" i="35" s="1"/>
  <c r="AG15" i="5"/>
  <c r="AG10" i="35" s="1"/>
  <c r="AG13" i="5"/>
  <c r="AG8" i="35" s="1"/>
  <c r="AG11" i="5"/>
  <c r="AG6" i="35" s="1"/>
  <c r="AF19" i="35"/>
  <c r="AF17" i="35"/>
  <c r="AF15" i="35"/>
  <c r="AF13" i="35"/>
  <c r="AF11" i="35"/>
  <c r="AF9" i="35"/>
  <c r="AF7" i="35"/>
  <c r="AF5" i="35"/>
  <c r="AF4" i="35"/>
  <c r="AG25" i="3"/>
  <c r="AG23" i="3"/>
  <c r="AE18" i="35" s="1"/>
  <c r="AG21" i="3"/>
  <c r="AE16" i="35" s="1"/>
  <c r="AG19" i="3"/>
  <c r="AG17" i="3"/>
  <c r="AE12" i="35" s="1"/>
  <c r="AG15" i="3"/>
  <c r="AG13" i="3"/>
  <c r="AE8" i="35" s="1"/>
  <c r="AG11" i="3"/>
  <c r="AE6" i="35" s="1"/>
  <c r="AG24" i="2"/>
  <c r="AD19" i="35" s="1"/>
  <c r="AG22" i="2"/>
  <c r="AD17" i="35" s="1"/>
  <c r="AG20" i="2"/>
  <c r="AD15" i="35" s="1"/>
  <c r="AG18" i="2"/>
  <c r="AD13" i="35" s="1"/>
  <c r="AG16" i="2"/>
  <c r="AD11" i="35" s="1"/>
  <c r="AG14" i="2"/>
  <c r="AD9" i="35" s="1"/>
  <c r="AG12" i="2"/>
  <c r="AD7" i="35" s="1"/>
  <c r="AG10" i="2"/>
  <c r="AD5" i="35" s="1"/>
  <c r="AG9" i="2"/>
  <c r="AD4" i="35" s="1"/>
  <c r="AG25" i="6"/>
  <c r="AC20" i="35" s="1"/>
  <c r="AG23" i="6"/>
  <c r="AC18" i="35" s="1"/>
  <c r="AG20" i="6"/>
  <c r="AC15" i="35" s="1"/>
  <c r="AG18" i="6"/>
  <c r="AC13" i="35" s="1"/>
  <c r="AG17" i="6"/>
  <c r="AC12" i="35" s="1"/>
  <c r="AG19" i="11"/>
  <c r="AB14" i="35" s="1"/>
  <c r="AG24" i="16"/>
  <c r="AI19" i="35" s="1"/>
  <c r="AG14" i="13"/>
  <c r="Z9" i="35" s="1"/>
  <c r="AG11" i="6"/>
  <c r="AC6" i="35" s="1"/>
  <c r="AG22" i="11"/>
  <c r="AB17" i="35" s="1"/>
  <c r="AG14" i="11"/>
  <c r="AB9" i="35" s="1"/>
  <c r="AG9" i="11"/>
  <c r="AB4" i="35" s="1"/>
  <c r="AG19" i="12"/>
  <c r="AA14" i="35" s="1"/>
  <c r="AG24" i="13"/>
  <c r="Z19" i="35" s="1"/>
  <c r="AG12" i="6"/>
  <c r="AC7" i="35" s="1"/>
  <c r="AG25" i="11"/>
  <c r="AB20" i="35" s="1"/>
  <c r="AG17" i="11"/>
  <c r="AB12" i="35" s="1"/>
  <c r="AG20" i="11"/>
  <c r="AB15" i="35" s="1"/>
  <c r="AG12" i="11"/>
  <c r="AB7" i="35" s="1"/>
  <c r="AG17" i="13"/>
  <c r="Z12" i="35" s="1"/>
  <c r="AG9" i="13"/>
  <c r="Z4" i="35" s="1"/>
  <c r="AG16" i="14"/>
  <c r="Y11" i="35" s="1"/>
  <c r="AG23" i="11"/>
  <c r="AB18" i="35" s="1"/>
  <c r="AG15" i="11"/>
  <c r="AB10" i="35" s="1"/>
  <c r="AG20" i="12"/>
  <c r="AA15" i="35" s="1"/>
  <c r="AG12" i="12"/>
  <c r="AA7" i="35" s="1"/>
  <c r="AG25" i="13"/>
  <c r="Z20" i="35" s="1"/>
  <c r="AG24" i="15"/>
  <c r="X19" i="35" s="1"/>
  <c r="AG13" i="6"/>
  <c r="AC8" i="35" s="1"/>
  <c r="AG18" i="11"/>
  <c r="AB13" i="35" s="1"/>
  <c r="AG23" i="12"/>
  <c r="AA18" i="35" s="1"/>
  <c r="AG15" i="12"/>
  <c r="AA10" i="35" s="1"/>
  <c r="AG21" i="15"/>
  <c r="X16" i="35" s="1"/>
  <c r="AG10" i="6"/>
  <c r="AC5" i="35" s="1"/>
  <c r="AG21" i="11"/>
  <c r="AB16" i="35" s="1"/>
  <c r="AG13" i="11"/>
  <c r="AB8" i="35" s="1"/>
  <c r="AG18" i="12"/>
  <c r="AA13" i="35" s="1"/>
  <c r="AG23" i="13"/>
  <c r="Z18" i="35" s="1"/>
  <c r="AG19" i="14"/>
  <c r="Y14" i="35" s="1"/>
  <c r="AG24" i="11"/>
  <c r="AB19" i="35" s="1"/>
  <c r="AG16" i="11"/>
  <c r="AB11" i="35" s="1"/>
  <c r="AG14" i="15"/>
  <c r="X9" i="35" s="1"/>
  <c r="AG24" i="10"/>
  <c r="U19" i="35" s="1"/>
  <c r="AG9" i="18"/>
  <c r="V4" i="35" s="1"/>
  <c r="AG19" i="10"/>
  <c r="U14" i="35" s="1"/>
  <c r="AG21" i="22"/>
  <c r="R16" i="35" s="1"/>
  <c r="AG22" i="10"/>
  <c r="U17" i="35" s="1"/>
  <c r="AG19" i="22"/>
  <c r="R14" i="35" s="1"/>
  <c r="AG25" i="23"/>
  <c r="Q20" i="35" s="1"/>
  <c r="AG25" i="10"/>
  <c r="U20" i="35" s="1"/>
  <c r="AG17" i="10"/>
  <c r="U12" i="35" s="1"/>
  <c r="AG15" i="10"/>
  <c r="U10" i="35" s="1"/>
  <c r="AG13" i="10"/>
  <c r="U8" i="35" s="1"/>
  <c r="AG11" i="10"/>
  <c r="U6" i="35" s="1"/>
  <c r="AG24" i="20"/>
  <c r="T19" i="35" s="1"/>
  <c r="AG22" i="20"/>
  <c r="T17" i="35" s="1"/>
  <c r="AG20" i="20"/>
  <c r="T15" i="35" s="1"/>
  <c r="AG18" i="20"/>
  <c r="T13" i="35" s="1"/>
  <c r="AG20" i="10"/>
  <c r="U15" i="35" s="1"/>
  <c r="AG24" i="22"/>
  <c r="R19" i="35" s="1"/>
  <c r="AG13" i="22"/>
  <c r="R8" i="35" s="1"/>
  <c r="AG23" i="10"/>
  <c r="U18" i="35" s="1"/>
  <c r="AG18" i="10"/>
  <c r="U13" i="35" s="1"/>
  <c r="AG17" i="26"/>
  <c r="N12" i="35" s="1"/>
  <c r="AG21" i="10"/>
  <c r="U16" i="35" s="1"/>
  <c r="AG16" i="10"/>
  <c r="U11" i="35" s="1"/>
  <c r="AG14" i="10"/>
  <c r="U9" i="35" s="1"/>
  <c r="AG12" i="10"/>
  <c r="U7" i="35" s="1"/>
  <c r="AG10" i="10"/>
  <c r="U5" i="35" s="1"/>
  <c r="AG9" i="10"/>
  <c r="U4" i="35" s="1"/>
  <c r="AG25" i="20"/>
  <c r="T20" i="35" s="1"/>
  <c r="AG23" i="20"/>
  <c r="T18" i="35" s="1"/>
  <c r="AG21" i="20"/>
  <c r="T16" i="35" s="1"/>
  <c r="AG19" i="20"/>
  <c r="T14" i="35" s="1"/>
  <c r="AG16" i="22"/>
  <c r="R11" i="35" s="1"/>
  <c r="AG20" i="23"/>
  <c r="Q15" i="35" s="1"/>
  <c r="AG12" i="23"/>
  <c r="Q7" i="35" s="1"/>
  <c r="AG25" i="24"/>
  <c r="P20" i="35" s="1"/>
  <c r="AG11" i="26"/>
  <c r="N6" i="35" s="1"/>
  <c r="AG23" i="23"/>
  <c r="Q18" i="35" s="1"/>
  <c r="AG18" i="23"/>
  <c r="Q13" i="35" s="1"/>
  <c r="AG10" i="22"/>
  <c r="R5" i="35" s="1"/>
  <c r="AG21" i="23"/>
  <c r="Q16" i="35" s="1"/>
  <c r="AG13" i="23"/>
  <c r="Q8" i="35" s="1"/>
  <c r="AG24" i="23"/>
  <c r="Q19" i="35" s="1"/>
  <c r="AG20" i="25"/>
  <c r="O15" i="35" s="1"/>
  <c r="AG9" i="22"/>
  <c r="R4" i="35" s="1"/>
  <c r="AG19" i="23"/>
  <c r="Q14" i="35" s="1"/>
  <c r="AG12" i="25"/>
  <c r="O7" i="35" s="1"/>
  <c r="AG11" i="22"/>
  <c r="R6" i="35" s="1"/>
  <c r="AG22" i="23"/>
  <c r="Q17" i="35" s="1"/>
  <c r="AG25" i="26"/>
  <c r="N20" i="35" s="1"/>
  <c r="AG23" i="25"/>
  <c r="O18" i="35" s="1"/>
  <c r="AG15" i="25"/>
  <c r="O10" i="35" s="1"/>
  <c r="AG20" i="26"/>
  <c r="N15" i="35" s="1"/>
  <c r="AG12" i="26"/>
  <c r="N7" i="35" s="1"/>
  <c r="AG18" i="25"/>
  <c r="O13" i="35" s="1"/>
  <c r="AG23" i="26"/>
  <c r="N18" i="35" s="1"/>
  <c r="AG15" i="26"/>
  <c r="N10" i="35" s="1"/>
  <c r="AG20" i="28"/>
  <c r="M15" i="35" s="1"/>
  <c r="AG12" i="28"/>
  <c r="M7" i="35" s="1"/>
  <c r="AG25" i="29"/>
  <c r="L20" i="35" s="1"/>
  <c r="AG17" i="29"/>
  <c r="L12" i="35" s="1"/>
  <c r="AG11" i="29"/>
  <c r="L6" i="35" s="1"/>
  <c r="AG21" i="25"/>
  <c r="O16" i="35" s="1"/>
  <c r="AG13" i="25"/>
  <c r="O8" i="35" s="1"/>
  <c r="AG18" i="26"/>
  <c r="N13" i="35" s="1"/>
  <c r="AG24" i="25"/>
  <c r="O19" i="35" s="1"/>
  <c r="AG16" i="25"/>
  <c r="O11" i="35" s="1"/>
  <c r="AG10" i="25"/>
  <c r="O5" i="35" s="1"/>
  <c r="AG21" i="26"/>
  <c r="N16" i="35" s="1"/>
  <c r="AG13" i="26"/>
  <c r="N8" i="35" s="1"/>
  <c r="AG18" i="28"/>
  <c r="M13" i="35" s="1"/>
  <c r="AG23" i="29"/>
  <c r="L18" i="35" s="1"/>
  <c r="AG15" i="29"/>
  <c r="L10" i="35" s="1"/>
  <c r="AG19" i="25"/>
  <c r="O14" i="35" s="1"/>
  <c r="AG24" i="26"/>
  <c r="N19" i="35" s="1"/>
  <c r="AG16" i="26"/>
  <c r="N11" i="35" s="1"/>
  <c r="AG10" i="26"/>
  <c r="N5" i="35" s="1"/>
  <c r="AG21" i="28"/>
  <c r="M16" i="35" s="1"/>
  <c r="AG13" i="28"/>
  <c r="M8" i="35" s="1"/>
  <c r="AG18" i="29"/>
  <c r="L13" i="35" s="1"/>
  <c r="AG22" i="25"/>
  <c r="O17" i="35" s="1"/>
  <c r="AG14" i="25"/>
  <c r="O9" i="35" s="1"/>
  <c r="AG9" i="25"/>
  <c r="O4" i="35" s="1"/>
  <c r="AG19" i="26"/>
  <c r="N14" i="35" s="1"/>
  <c r="AG24" i="28"/>
  <c r="M19" i="35" s="1"/>
  <c r="AG16" i="28"/>
  <c r="M11" i="35" s="1"/>
  <c r="AG10" i="28"/>
  <c r="M5" i="35" s="1"/>
  <c r="AG21" i="29"/>
  <c r="L16" i="35" s="1"/>
  <c r="AG13" i="29"/>
  <c r="L8" i="35" s="1"/>
  <c r="AG25" i="25"/>
  <c r="O20" i="35" s="1"/>
  <c r="AG17" i="25"/>
  <c r="O12" i="35" s="1"/>
  <c r="AG11" i="25"/>
  <c r="O6" i="35" s="1"/>
  <c r="AG22" i="26"/>
  <c r="N17" i="35" s="1"/>
  <c r="AG14" i="26"/>
  <c r="N9" i="35" s="1"/>
  <c r="AG8" i="31"/>
  <c r="J3" i="35" s="1"/>
  <c r="AG12" i="32"/>
  <c r="I7" i="35" s="1"/>
  <c r="AG8" i="32"/>
  <c r="I3" i="35" s="1"/>
  <c r="AG22" i="33"/>
  <c r="H17" i="35" s="1"/>
  <c r="AG8" i="8"/>
  <c r="G3" i="35" s="1"/>
  <c r="AG8" i="9"/>
  <c r="F3" i="35" s="1"/>
  <c r="AG22" i="19"/>
  <c r="E17" i="35" s="1"/>
  <c r="AG16" i="19"/>
  <c r="AG25" i="19"/>
  <c r="AG19" i="19"/>
  <c r="AG8" i="19"/>
  <c r="AG9" i="19"/>
  <c r="AG23" i="19"/>
  <c r="E18" i="35" s="1"/>
  <c r="E11" i="35" l="1"/>
  <c r="E8" i="35"/>
  <c r="E15" i="35"/>
  <c r="E9" i="35"/>
  <c r="E20" i="35"/>
  <c r="E7" i="35"/>
  <c r="E12" i="35"/>
  <c r="E21" i="35"/>
  <c r="E16" i="35"/>
  <c r="E4" i="35"/>
  <c r="E19" i="35"/>
  <c r="E13" i="35"/>
  <c r="E22" i="35"/>
  <c r="E14" i="35"/>
  <c r="E5" i="35"/>
  <c r="AE20" i="35"/>
  <c r="AE19" i="35"/>
  <c r="AE22" i="35"/>
  <c r="AE10" i="35"/>
  <c r="AE9" i="35"/>
  <c r="AE11" i="35"/>
  <c r="AE14" i="35"/>
  <c r="AE13" i="35"/>
  <c r="AE21" i="35"/>
  <c r="AD28" i="35"/>
  <c r="AC28" i="35"/>
  <c r="AA28" i="35"/>
  <c r="AJ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20" i="1"/>
  <c r="AJ20" i="1" s="1"/>
  <c r="AG27" i="1"/>
  <c r="C22" i="35" s="1"/>
  <c r="AG15" i="1"/>
  <c r="AG12" i="1"/>
  <c r="AG21" i="1"/>
  <c r="AG13" i="1"/>
  <c r="AG11" i="1"/>
  <c r="AG14" i="1"/>
  <c r="AG19" i="1"/>
  <c r="AG10" i="1"/>
  <c r="AG18" i="1"/>
  <c r="AG23" i="1"/>
  <c r="AG26" i="1"/>
  <c r="AG17" i="1"/>
  <c r="AG25" i="1"/>
  <c r="AG24" i="1"/>
  <c r="AG22" i="1"/>
  <c r="AO22" i="35" l="1"/>
  <c r="AM22" i="35"/>
  <c r="AN22" i="35"/>
  <c r="AK22" i="35"/>
  <c r="AL22" i="35"/>
  <c r="C14" i="35"/>
  <c r="AJ27" i="1"/>
  <c r="AH27" i="38" s="1"/>
  <c r="AJ27" i="38" s="1"/>
  <c r="AH27" i="19" s="1"/>
  <c r="AJ27" i="19" s="1"/>
  <c r="C21" i="35"/>
  <c r="AJ18" i="1"/>
  <c r="C5" i="35"/>
  <c r="AJ12" i="1"/>
  <c r="AJ24" i="1"/>
  <c r="C18" i="35"/>
  <c r="AJ10" i="1"/>
  <c r="AJ19" i="1"/>
  <c r="AH19" i="38" s="1"/>
  <c r="AJ19" i="38" s="1"/>
  <c r="C13" i="35"/>
  <c r="AJ17" i="1"/>
  <c r="AJ15" i="1"/>
  <c r="C8" i="35"/>
  <c r="AJ26" i="1"/>
  <c r="C20" i="35"/>
  <c r="AJ14" i="1"/>
  <c r="C7" i="35"/>
  <c r="AJ22" i="1"/>
  <c r="C16" i="35"/>
  <c r="AJ23" i="1"/>
  <c r="C17" i="35"/>
  <c r="AJ11" i="1"/>
  <c r="AJ13" i="1"/>
  <c r="AJ25" i="1"/>
  <c r="C19" i="35"/>
  <c r="AJ21" i="1"/>
  <c r="C15" i="35"/>
  <c r="AQ22" i="35" l="1"/>
  <c r="AP22" i="35"/>
  <c r="AH18" i="19"/>
  <c r="AH12" i="38"/>
  <c r="AJ12" i="38" s="1"/>
  <c r="AH20" i="38"/>
  <c r="AJ20" i="38" s="1"/>
  <c r="AH25" i="38"/>
  <c r="AJ25" i="38" s="1"/>
  <c r="AH18" i="38"/>
  <c r="AJ18" i="38" s="1"/>
  <c r="AH10" i="38"/>
  <c r="AJ10" i="38" s="1"/>
  <c r="AH22" i="38"/>
  <c r="AJ22" i="38" s="1"/>
  <c r="AH26" i="38"/>
  <c r="AJ26" i="38" s="1"/>
  <c r="AH13" i="38"/>
  <c r="AJ13" i="38" s="1"/>
  <c r="AH24" i="38"/>
  <c r="AJ24" i="38" s="1"/>
  <c r="AH21" i="38"/>
  <c r="AJ21" i="38" s="1"/>
  <c r="AH23" i="38"/>
  <c r="AJ23" i="38" s="1"/>
  <c r="AO14" i="35"/>
  <c r="AN14" i="35"/>
  <c r="AM14" i="35"/>
  <c r="AL14" i="35"/>
  <c r="AO21" i="35"/>
  <c r="AN21" i="35"/>
  <c r="AM21" i="35"/>
  <c r="AL21" i="35"/>
  <c r="AL20" i="35"/>
  <c r="AM20" i="35"/>
  <c r="AO20" i="35"/>
  <c r="AN20" i="35"/>
  <c r="AH12" i="19" l="1"/>
  <c r="AH20" i="19"/>
  <c r="AH9" i="19"/>
  <c r="AH23" i="19"/>
  <c r="AH22" i="19"/>
  <c r="AH13" i="19"/>
  <c r="AH26" i="19"/>
  <c r="AH21" i="19"/>
  <c r="AH10" i="19"/>
  <c r="AH24" i="19"/>
  <c r="AH25" i="19"/>
  <c r="AQ21" i="35"/>
  <c r="AQ20" i="35"/>
  <c r="AK18" i="35"/>
  <c r="AK8" i="35"/>
  <c r="AK21" i="35"/>
  <c r="AK17" i="35"/>
  <c r="AK19" i="35"/>
  <c r="AK20" i="35"/>
  <c r="AK5" i="35"/>
  <c r="AK7" i="35"/>
  <c r="AK15" i="35"/>
  <c r="AM17" i="35" l="1"/>
  <c r="AL5" i="35"/>
  <c r="AO17" i="35"/>
  <c r="AN17" i="35"/>
  <c r="AL18" i="35"/>
  <c r="AK14" i="35" l="1"/>
  <c r="AL19" i="35" l="1"/>
  <c r="AO13" i="35"/>
  <c r="AL16" i="35"/>
  <c r="AO15" i="35"/>
  <c r="AN13" i="35"/>
  <c r="AM13" i="35"/>
  <c r="AL13" i="35"/>
  <c r="AO8" i="35"/>
  <c r="AN18" i="35"/>
  <c r="AM18" i="35"/>
  <c r="AN8" i="35"/>
  <c r="AM8" i="35"/>
  <c r="AL17" i="35"/>
  <c r="AO19" i="35"/>
  <c r="AN15" i="35"/>
  <c r="AM15" i="35"/>
  <c r="AM7" i="35"/>
  <c r="AL8" i="35"/>
  <c r="AN5" i="35"/>
  <c r="AO16" i="35"/>
  <c r="AN19" i="35"/>
  <c r="AM19" i="35"/>
  <c r="AL15" i="35"/>
  <c r="AO5" i="35"/>
  <c r="AN7" i="35"/>
  <c r="AL7" i="35"/>
  <c r="AO7" i="35"/>
  <c r="AM5" i="35"/>
  <c r="AO18" i="35"/>
  <c r="AN16" i="35"/>
  <c r="AM16" i="35"/>
  <c r="AP17" i="35" l="1"/>
  <c r="AQ17" i="35"/>
  <c r="AQ5" i="35"/>
  <c r="AQ8" i="35"/>
  <c r="AQ7" i="35"/>
  <c r="AQ14" i="35"/>
  <c r="AQ16" i="35"/>
  <c r="AQ13" i="35" l="1"/>
  <c r="AQ15" i="35"/>
  <c r="AQ18" i="35"/>
  <c r="AQ19" i="35"/>
  <c r="AK13" i="35" l="1"/>
  <c r="AK16" i="35"/>
  <c r="AP20" i="35" l="1"/>
  <c r="AP7" i="35"/>
  <c r="AP13" i="35"/>
  <c r="AP14" i="35"/>
  <c r="AP21" i="35"/>
  <c r="AP18" i="35"/>
  <c r="AP8" i="35"/>
  <c r="AP16" i="35"/>
  <c r="AP19" i="35"/>
  <c r="AP15" i="35"/>
  <c r="AP5" i="35"/>
  <c r="AG9" i="1" l="1"/>
  <c r="AG8" i="1"/>
  <c r="C3" i="35" s="1"/>
  <c r="C10" i="35" l="1"/>
  <c r="C4" i="35"/>
  <c r="C11" i="35"/>
  <c r="AM11" i="35" s="1"/>
  <c r="C12" i="35"/>
  <c r="C6" i="35"/>
  <c r="AJ9" i="1"/>
  <c r="AH9" i="38" s="1"/>
  <c r="AJ9" i="38" s="1"/>
  <c r="AH17" i="19" s="1"/>
  <c r="C9" i="35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11" i="19"/>
  <c r="E6" i="35" s="1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8" i="1"/>
  <c r="AH8" i="38" s="1"/>
  <c r="AJ8" i="38" s="1"/>
  <c r="AH11" i="19" s="1"/>
  <c r="AL6" i="35" l="1"/>
  <c r="E3" i="35"/>
  <c r="AM3" i="35" s="1"/>
  <c r="E10" i="35"/>
  <c r="AL11" i="35"/>
  <c r="AK6" i="35"/>
  <c r="AO6" i="35"/>
  <c r="AN6" i="35"/>
  <c r="AM6" i="35"/>
  <c r="AK11" i="35"/>
  <c r="AE3" i="35"/>
  <c r="AE4" i="35"/>
  <c r="AO11" i="35"/>
  <c r="AN11" i="35"/>
  <c r="C28" i="35"/>
  <c r="AH11" i="38"/>
  <c r="AJ11" i="38" s="1"/>
  <c r="AK20" i="1"/>
  <c r="AI20" i="38" s="1"/>
  <c r="AK16" i="1"/>
  <c r="A16" i="1" s="1"/>
  <c r="AK23" i="1"/>
  <c r="AI23" i="38" s="1"/>
  <c r="AK22" i="1"/>
  <c r="AI22" i="38" s="1"/>
  <c r="AK14" i="1"/>
  <c r="AK26" i="1"/>
  <c r="AK27" i="1"/>
  <c r="AI27" i="38" s="1"/>
  <c r="AK15" i="1"/>
  <c r="AI14" i="38" s="1"/>
  <c r="AK17" i="1"/>
  <c r="AK10" i="1"/>
  <c r="AI16" i="38" s="1"/>
  <c r="AK19" i="1"/>
  <c r="AI19" i="38" s="1"/>
  <c r="AK13" i="1"/>
  <c r="AK24" i="1"/>
  <c r="AI24" i="38" s="1"/>
  <c r="AK21" i="1"/>
  <c r="AI21" i="38" s="1"/>
  <c r="AK18" i="1"/>
  <c r="AK12" i="1"/>
  <c r="AI12" i="38" s="1"/>
  <c r="AK25" i="1"/>
  <c r="AI25" i="38" s="1"/>
  <c r="AK11" i="1"/>
  <c r="AK8" i="1"/>
  <c r="AH17" i="38"/>
  <c r="AJ17" i="38" s="1"/>
  <c r="AH14" i="38"/>
  <c r="AJ14" i="38" s="1"/>
  <c r="AK9" i="1"/>
  <c r="AH15" i="38"/>
  <c r="AJ15" i="38" s="1"/>
  <c r="AK12" i="35"/>
  <c r="AM12" i="35"/>
  <c r="AN12" i="35"/>
  <c r="AL12" i="35"/>
  <c r="AO12" i="35"/>
  <c r="AK9" i="35"/>
  <c r="AL9" i="35"/>
  <c r="AN9" i="35"/>
  <c r="AM9" i="35"/>
  <c r="AO9" i="35"/>
  <c r="AL3" i="35"/>
  <c r="AH16" i="38"/>
  <c r="AJ16" i="38" s="1"/>
  <c r="AJ9" i="19"/>
  <c r="AJ24" i="19"/>
  <c r="AJ25" i="19"/>
  <c r="AK3" i="35" l="1"/>
  <c r="AN3" i="35"/>
  <c r="AO3" i="35"/>
  <c r="E28" i="35"/>
  <c r="AM10" i="35"/>
  <c r="AM28" i="35" s="1"/>
  <c r="AO10" i="35"/>
  <c r="AO28" i="35" s="1"/>
  <c r="AL10" i="35"/>
  <c r="AL28" i="35" s="1"/>
  <c r="AK10" i="35"/>
  <c r="AN10" i="35"/>
  <c r="AN28" i="35" s="1"/>
  <c r="AI18" i="38"/>
  <c r="AI17" i="38"/>
  <c r="AI9" i="38"/>
  <c r="AI10" i="38"/>
  <c r="AI15" i="38"/>
  <c r="AI13" i="38"/>
  <c r="AP6" i="35"/>
  <c r="AQ6" i="35"/>
  <c r="AI11" i="38"/>
  <c r="AN4" i="35"/>
  <c r="AO4" i="35"/>
  <c r="AM4" i="35"/>
  <c r="AK4" i="35"/>
  <c r="AL4" i="35"/>
  <c r="AQ11" i="35"/>
  <c r="AP11" i="35"/>
  <c r="AH19" i="19"/>
  <c r="AJ19" i="19" s="1"/>
  <c r="AH24" i="9" s="1"/>
  <c r="AK15" i="38"/>
  <c r="A15" i="38" s="1"/>
  <c r="AH8" i="19"/>
  <c r="AJ8" i="19" s="1"/>
  <c r="AK11" i="38"/>
  <c r="A11" i="38" s="1"/>
  <c r="AK26" i="38"/>
  <c r="A26" i="38" s="1"/>
  <c r="AK21" i="38"/>
  <c r="AI21" i="19" s="1"/>
  <c r="AK24" i="38"/>
  <c r="AI24" i="19" s="1"/>
  <c r="AK20" i="38"/>
  <c r="A20" i="38" s="1"/>
  <c r="AK22" i="38"/>
  <c r="A22" i="38" s="1"/>
  <c r="AK25" i="38"/>
  <c r="A25" i="38" s="1"/>
  <c r="AK8" i="38"/>
  <c r="A8" i="38" s="1"/>
  <c r="AK9" i="38"/>
  <c r="AI17" i="19" s="1"/>
  <c r="AK18" i="38"/>
  <c r="A18" i="38" s="1"/>
  <c r="AK13" i="38"/>
  <c r="A13" i="38" s="1"/>
  <c r="AK27" i="38"/>
  <c r="AK12" i="38"/>
  <c r="A12" i="38" s="1"/>
  <c r="AK19" i="38"/>
  <c r="A19" i="38" s="1"/>
  <c r="AK10" i="38"/>
  <c r="AI13" i="19" s="1"/>
  <c r="AK23" i="38"/>
  <c r="A23" i="38" s="1"/>
  <c r="AH14" i="19"/>
  <c r="AJ14" i="19" s="1"/>
  <c r="AK14" i="38"/>
  <c r="A14" i="38" s="1"/>
  <c r="AK16" i="38"/>
  <c r="AI16" i="19" s="1"/>
  <c r="AH15" i="19"/>
  <c r="AJ15" i="19" s="1"/>
  <c r="AK17" i="38"/>
  <c r="A17" i="38" s="1"/>
  <c r="AQ12" i="35"/>
  <c r="AP12" i="35"/>
  <c r="AQ9" i="35"/>
  <c r="AP9" i="35"/>
  <c r="AI8" i="38"/>
  <c r="AH16" i="19"/>
  <c r="AJ16" i="19" s="1"/>
  <c r="AH25" i="9" s="1"/>
  <c r="AJ25" i="9" s="1"/>
  <c r="AI26" i="38"/>
  <c r="A13" i="1"/>
  <c r="AJ20" i="19"/>
  <c r="AJ17" i="19"/>
  <c r="A17" i="1"/>
  <c r="AJ13" i="19"/>
  <c r="AJ10" i="19"/>
  <c r="AH27" i="9" s="1"/>
  <c r="AJ27" i="9" s="1"/>
  <c r="AH27" i="8" s="1"/>
  <c r="AJ27" i="8" s="1"/>
  <c r="AH27" i="33" s="1"/>
  <c r="AJ27" i="33" s="1"/>
  <c r="AH27" i="32" s="1"/>
  <c r="AJ27" i="32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7" i="10" s="1"/>
  <c r="AJ27" i="10" s="1"/>
  <c r="AH27" i="18" s="1"/>
  <c r="AJ27" i="18" s="1"/>
  <c r="AH27" i="7" s="1"/>
  <c r="AJ27" i="7" s="1"/>
  <c r="AH27" i="15" s="1"/>
  <c r="AJ27" i="15" s="1"/>
  <c r="AH27" i="14" s="1"/>
  <c r="AJ27" i="14" s="1"/>
  <c r="AH27" i="13" s="1"/>
  <c r="AJ27" i="13" s="1"/>
  <c r="AH27" i="12" s="1"/>
  <c r="AJ27" i="12" s="1"/>
  <c r="AJ23" i="19"/>
  <c r="AJ18" i="19"/>
  <c r="AJ21" i="19"/>
  <c r="AJ22" i="19"/>
  <c r="A15" i="1"/>
  <c r="AJ12" i="19"/>
  <c r="A27" i="1"/>
  <c r="A25" i="1"/>
  <c r="A8" i="1"/>
  <c r="AJ11" i="19"/>
  <c r="A9" i="1"/>
  <c r="A22" i="1"/>
  <c r="A24" i="1"/>
  <c r="A12" i="1"/>
  <c r="A14" i="1"/>
  <c r="A19" i="1"/>
  <c r="A23" i="1"/>
  <c r="A21" i="1"/>
  <c r="A18" i="1"/>
  <c r="A10" i="1"/>
  <c r="A11" i="1"/>
  <c r="A26" i="1"/>
  <c r="A20" i="1"/>
  <c r="AH12" i="9" l="1"/>
  <c r="AP3" i="35"/>
  <c r="AQ3" i="35"/>
  <c r="AP10" i="35"/>
  <c r="AP28" i="35" s="1"/>
  <c r="AQ10" i="35"/>
  <c r="AQ28" i="35" s="1"/>
  <c r="AK28" i="35"/>
  <c r="AQ4" i="35"/>
  <c r="AP4" i="35"/>
  <c r="A16" i="38"/>
  <c r="AH14" i="9"/>
  <c r="AJ14" i="9" s="1"/>
  <c r="AH21" i="9"/>
  <c r="AJ21" i="9" s="1"/>
  <c r="A27" i="38"/>
  <c r="AI27" i="19"/>
  <c r="AH17" i="9"/>
  <c r="AJ17" i="9" s="1"/>
  <c r="AH23" i="9"/>
  <c r="AJ23" i="9" s="1"/>
  <c r="AH19" i="9"/>
  <c r="AJ19" i="9" s="1"/>
  <c r="AH9" i="9"/>
  <c r="AJ9" i="9" s="1"/>
  <c r="AH16" i="9"/>
  <c r="AJ16" i="9" s="1"/>
  <c r="AH15" i="9"/>
  <c r="AJ15" i="9" s="1"/>
  <c r="AH11" i="9"/>
  <c r="AJ11" i="9" s="1"/>
  <c r="AH27" i="11"/>
  <c r="AJ27" i="11" s="1"/>
  <c r="AH25" i="8"/>
  <c r="AH10" i="9"/>
  <c r="AJ10" i="9" s="1"/>
  <c r="AH20" i="9"/>
  <c r="AJ20" i="9" s="1"/>
  <c r="AH18" i="9"/>
  <c r="AJ18" i="9" s="1"/>
  <c r="AJ24" i="9"/>
  <c r="AH22" i="9"/>
  <c r="AJ22" i="9" s="1"/>
  <c r="AI11" i="19"/>
  <c r="A24" i="38"/>
  <c r="AI26" i="19"/>
  <c r="AI19" i="19"/>
  <c r="AI25" i="19"/>
  <c r="AI14" i="19"/>
  <c r="AI22" i="19"/>
  <c r="AI23" i="19"/>
  <c r="AI20" i="19"/>
  <c r="AI10" i="19"/>
  <c r="AI18" i="19"/>
  <c r="A10" i="38"/>
  <c r="A21" i="38"/>
  <c r="AI9" i="19"/>
  <c r="AI15" i="19"/>
  <c r="A9" i="38"/>
  <c r="AI12" i="19"/>
  <c r="AI8" i="19"/>
  <c r="AJ12" i="9"/>
  <c r="AH8" i="9"/>
  <c r="AJ8" i="9" s="1"/>
  <c r="AH21" i="8" l="1"/>
  <c r="AJ21" i="8" s="1"/>
  <c r="AH10" i="8"/>
  <c r="AJ10" i="8" s="1"/>
  <c r="AH9" i="8"/>
  <c r="AJ9" i="8" s="1"/>
  <c r="AH16" i="8"/>
  <c r="AJ16" i="8" s="1"/>
  <c r="AH22" i="8"/>
  <c r="AJ22" i="8" s="1"/>
  <c r="AH12" i="8"/>
  <c r="AJ12" i="8" s="1"/>
  <c r="AH24" i="8"/>
  <c r="AH20" i="8"/>
  <c r="AJ20" i="8" s="1"/>
  <c r="AH27" i="6"/>
  <c r="AJ27" i="6" s="1"/>
  <c r="AH27" i="2" s="1"/>
  <c r="AH11" i="8"/>
  <c r="AJ11" i="8" s="1"/>
  <c r="AH18" i="8"/>
  <c r="AJ18" i="8" s="1"/>
  <c r="AH23" i="8"/>
  <c r="AJ23" i="8" s="1"/>
  <c r="AH14" i="8"/>
  <c r="AJ14" i="8" s="1"/>
  <c r="AH17" i="8"/>
  <c r="AJ17" i="8" s="1"/>
  <c r="AH19" i="8"/>
  <c r="AJ19" i="8" s="1"/>
  <c r="AH15" i="8"/>
  <c r="AJ15" i="8" s="1"/>
  <c r="AH8" i="8"/>
  <c r="AJ8" i="8" s="1"/>
  <c r="AH12" i="33" l="1"/>
  <c r="AJ12" i="33" s="1"/>
  <c r="AH17" i="33"/>
  <c r="AJ17" i="33" s="1"/>
  <c r="AH14" i="33"/>
  <c r="AH16" i="33"/>
  <c r="AJ16" i="33" s="1"/>
  <c r="AH16" i="32" s="1"/>
  <c r="AJ16" i="32" s="1"/>
  <c r="AH22" i="33"/>
  <c r="AJ22" i="33" s="1"/>
  <c r="AH23" i="33"/>
  <c r="AJ23" i="33" s="1"/>
  <c r="AH9" i="33"/>
  <c r="AJ9" i="33" s="1"/>
  <c r="AH15" i="33"/>
  <c r="AJ15" i="33" s="1"/>
  <c r="AH19" i="33"/>
  <c r="AJ19" i="33" s="1"/>
  <c r="AH8" i="33"/>
  <c r="AJ8" i="33" s="1"/>
  <c r="AH21" i="33"/>
  <c r="AH11" i="33"/>
  <c r="AJ11" i="33" s="1"/>
  <c r="AJ27" i="2"/>
  <c r="AH20" i="33"/>
  <c r="AJ20" i="33" s="1"/>
  <c r="AH10" i="33"/>
  <c r="AJ10" i="33" s="1"/>
  <c r="AH18" i="33"/>
  <c r="AH15" i="32" l="1"/>
  <c r="AJ15" i="32" s="1"/>
  <c r="AH10" i="32"/>
  <c r="AJ10" i="32" s="1"/>
  <c r="AH17" i="32"/>
  <c r="AJ17" i="32" s="1"/>
  <c r="AH16" i="31"/>
  <c r="AJ16" i="31" s="1"/>
  <c r="AH16" i="30" s="1"/>
  <c r="AJ16" i="30" s="1"/>
  <c r="AH11" i="32"/>
  <c r="AJ11" i="32" s="1"/>
  <c r="AH27" i="3"/>
  <c r="AH19" i="32"/>
  <c r="AJ19" i="32" s="1"/>
  <c r="AH9" i="32"/>
  <c r="AJ9" i="32" s="1"/>
  <c r="AH12" i="32"/>
  <c r="AJ12" i="32" s="1"/>
  <c r="AH23" i="32"/>
  <c r="AJ23" i="32" s="1"/>
  <c r="AH22" i="32"/>
  <c r="AJ22" i="32" s="1"/>
  <c r="AH8" i="32"/>
  <c r="AJ8" i="32" s="1"/>
  <c r="AJ27" i="3" l="1"/>
  <c r="AH27" i="4"/>
  <c r="AJ27" i="4" s="1"/>
  <c r="AH22" i="31"/>
  <c r="AJ22" i="31" s="1"/>
  <c r="AH22" i="30" s="1"/>
  <c r="AJ22" i="30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23" i="31"/>
  <c r="AJ23" i="31" s="1"/>
  <c r="AH9" i="31"/>
  <c r="AJ9" i="31" s="1"/>
  <c r="AH9" i="30" s="1"/>
  <c r="AJ9" i="30" s="1"/>
  <c r="AH17" i="31"/>
  <c r="AJ17" i="31" s="1"/>
  <c r="AH8" i="31"/>
  <c r="AJ8" i="31" s="1"/>
  <c r="AH17" i="30" l="1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22" i="29"/>
  <c r="AJ22" i="29" s="1"/>
  <c r="AH10" i="30"/>
  <c r="AJ10" i="30" s="1"/>
  <c r="AH23" i="30"/>
  <c r="AJ23" i="30" s="1"/>
  <c r="AH27" i="5"/>
  <c r="AJ27" i="5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22" i="28"/>
  <c r="AJ22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23" i="29"/>
  <c r="AJ23" i="29" s="1"/>
  <c r="AH17" i="29"/>
  <c r="AJ17" i="29" s="1"/>
  <c r="AH27" i="27"/>
  <c r="AJ27" i="27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22" i="26"/>
  <c r="AJ22" i="26" s="1"/>
  <c r="AH19" i="26"/>
  <c r="AJ19" i="26" s="1"/>
  <c r="AH23" i="28"/>
  <c r="AJ23" i="28" s="1"/>
  <c r="AH8" i="26"/>
  <c r="AJ8" i="26" s="1"/>
  <c r="AH17" i="28"/>
  <c r="AJ17" i="28" s="1"/>
  <c r="AH10" i="28"/>
  <c r="AJ10" i="28" s="1"/>
  <c r="AH27" i="16"/>
  <c r="AJ27" i="16" s="1"/>
  <c r="AJ26" i="19"/>
  <c r="AH13" i="9" s="1"/>
  <c r="AJ13" i="9" s="1"/>
  <c r="AH13" i="8" s="1"/>
  <c r="AJ13" i="8" s="1"/>
  <c r="AH13" i="33" s="1"/>
  <c r="AJ13" i="33" s="1"/>
  <c r="AH13" i="32" s="1"/>
  <c r="AJ13" i="32" s="1"/>
  <c r="AH13" i="31" s="1"/>
  <c r="AJ13" i="31" s="1"/>
  <c r="AH13" i="30" s="1"/>
  <c r="AJ13" i="30" s="1"/>
  <c r="AH13" i="29" s="1"/>
  <c r="AJ13" i="29" s="1"/>
  <c r="AH13" i="28" s="1"/>
  <c r="AJ13" i="28" s="1"/>
  <c r="AH9" i="25" l="1"/>
  <c r="AJ9" i="25" s="1"/>
  <c r="AH12" i="25"/>
  <c r="AJ12" i="25" s="1"/>
  <c r="AH10" i="26"/>
  <c r="AJ10" i="26" s="1"/>
  <c r="AH17" i="26"/>
  <c r="AJ17" i="26" s="1"/>
  <c r="AH16" i="24"/>
  <c r="AJ16" i="24" s="1"/>
  <c r="AH26" i="9"/>
  <c r="AJ26" i="9" s="1"/>
  <c r="AK26" i="19"/>
  <c r="AI26" i="9" s="1"/>
  <c r="AK13" i="19"/>
  <c r="AK14" i="19"/>
  <c r="AK21" i="19"/>
  <c r="AK23" i="19"/>
  <c r="AI23" i="9" s="1"/>
  <c r="AK16" i="19"/>
  <c r="AK20" i="19"/>
  <c r="AK8" i="19"/>
  <c r="AK9" i="19"/>
  <c r="AK24" i="19"/>
  <c r="AK17" i="19"/>
  <c r="AK12" i="19"/>
  <c r="AK25" i="19"/>
  <c r="AK18" i="19"/>
  <c r="AK22" i="19"/>
  <c r="AI22" i="9" s="1"/>
  <c r="AK10" i="19"/>
  <c r="AK19" i="19"/>
  <c r="AK11" i="19"/>
  <c r="AK15" i="19"/>
  <c r="AK27" i="19"/>
  <c r="AH19" i="25"/>
  <c r="AJ19" i="25" s="1"/>
  <c r="AH23" i="26"/>
  <c r="AJ23" i="26" s="1"/>
  <c r="AH11" i="26"/>
  <c r="AJ11" i="26" s="1"/>
  <c r="AH15" i="26"/>
  <c r="AJ15" i="26" s="1"/>
  <c r="AH13" i="26"/>
  <c r="AJ13" i="26" s="1"/>
  <c r="AH8" i="25"/>
  <c r="AH22" i="25"/>
  <c r="AJ22" i="25" s="1"/>
  <c r="AH27" i="34"/>
  <c r="AJ27" i="34" s="1"/>
  <c r="AI12" i="9" l="1"/>
  <c r="AI10" i="9"/>
  <c r="AI20" i="9"/>
  <c r="AI25" i="9"/>
  <c r="AI15" i="9"/>
  <c r="AI18" i="9"/>
  <c r="AI24" i="9"/>
  <c r="AI19" i="9"/>
  <c r="AI16" i="9"/>
  <c r="AI21" i="9"/>
  <c r="AI17" i="9"/>
  <c r="AI9" i="9"/>
  <c r="AH13" i="25"/>
  <c r="AJ13" i="25" s="1"/>
  <c r="AH11" i="25"/>
  <c r="AJ11" i="25" s="1"/>
  <c r="AI27" i="9"/>
  <c r="AH16" i="23"/>
  <c r="AJ16" i="23" s="1"/>
  <c r="AH12" i="24"/>
  <c r="AJ12" i="24" s="1"/>
  <c r="AH22" i="24"/>
  <c r="AJ22" i="24" s="1"/>
  <c r="AH10" i="25"/>
  <c r="AJ10" i="25" s="1"/>
  <c r="AH26" i="8"/>
  <c r="AJ26" i="8" s="1"/>
  <c r="AK26" i="9"/>
  <c r="AK12" i="9"/>
  <c r="AI12" i="8" s="1"/>
  <c r="AK20" i="9"/>
  <c r="AK25" i="9"/>
  <c r="AI25" i="8" s="1"/>
  <c r="AK21" i="9"/>
  <c r="AI21" i="8" s="1"/>
  <c r="AK16" i="9"/>
  <c r="AI16" i="8" s="1"/>
  <c r="AK18" i="9"/>
  <c r="AK15" i="9"/>
  <c r="AK19" i="9"/>
  <c r="AI19" i="8" s="1"/>
  <c r="AK24" i="9"/>
  <c r="AK8" i="9"/>
  <c r="A8" i="9" s="1"/>
  <c r="AK17" i="9"/>
  <c r="AK22" i="9"/>
  <c r="AK9" i="9"/>
  <c r="AK27" i="9"/>
  <c r="AK10" i="9"/>
  <c r="AI10" i="8" s="1"/>
  <c r="AK11" i="9"/>
  <c r="AI11" i="8" s="1"/>
  <c r="AK13" i="9"/>
  <c r="AK23" i="9"/>
  <c r="AI23" i="8" s="1"/>
  <c r="AK14" i="9"/>
  <c r="AH23" i="25"/>
  <c r="AJ23" i="25" s="1"/>
  <c r="AH15" i="25"/>
  <c r="AJ15" i="25" s="1"/>
  <c r="AH17" i="25"/>
  <c r="AJ17" i="25" s="1"/>
  <c r="AH9" i="24"/>
  <c r="AJ9" i="24" s="1"/>
  <c r="AH19" i="24"/>
  <c r="AJ19" i="24" s="1"/>
  <c r="A8" i="19"/>
  <c r="AI11" i="9"/>
  <c r="A14" i="19"/>
  <c r="AI14" i="9"/>
  <c r="A12" i="19"/>
  <c r="AI13" i="9"/>
  <c r="AJ24" i="8"/>
  <c r="AJ25" i="8"/>
  <c r="AJ14" i="33"/>
  <c r="AI8" i="9"/>
  <c r="A11" i="19"/>
  <c r="A10" i="19"/>
  <c r="A20" i="19"/>
  <c r="A19" i="19"/>
  <c r="A17" i="19"/>
  <c r="A16" i="19"/>
  <c r="A13" i="19"/>
  <c r="A18" i="19"/>
  <c r="A9" i="19"/>
  <c r="A15" i="19"/>
  <c r="AK25" i="8" l="1"/>
  <c r="AH19" i="23"/>
  <c r="AJ19" i="23" s="1"/>
  <c r="AH15" i="24"/>
  <c r="AJ15" i="24" s="1"/>
  <c r="AH11" i="24"/>
  <c r="AJ11" i="24" s="1"/>
  <c r="AH23" i="24"/>
  <c r="AJ23" i="24" s="1"/>
  <c r="A27" i="9"/>
  <c r="AI27" i="8"/>
  <c r="AH16" i="22"/>
  <c r="AJ16" i="22" s="1"/>
  <c r="AH13" i="24"/>
  <c r="AJ13" i="24" s="1"/>
  <c r="AH14" i="32"/>
  <c r="AJ14" i="32" s="1"/>
  <c r="AK24" i="8"/>
  <c r="AK13" i="8"/>
  <c r="AK12" i="8"/>
  <c r="AI12" i="33" s="1"/>
  <c r="AK18" i="8"/>
  <c r="AK8" i="8"/>
  <c r="AK23" i="8"/>
  <c r="AI23" i="33" s="1"/>
  <c r="AK20" i="8"/>
  <c r="AK16" i="8"/>
  <c r="AI16" i="33" s="1"/>
  <c r="AK27" i="8"/>
  <c r="AK9" i="8"/>
  <c r="AI9" i="33" s="1"/>
  <c r="AK21" i="8"/>
  <c r="AK19" i="8"/>
  <c r="AI19" i="33" s="1"/>
  <c r="AK17" i="8"/>
  <c r="AK22" i="8"/>
  <c r="AK10" i="8"/>
  <c r="AK15" i="8"/>
  <c r="AK14" i="8"/>
  <c r="AI14" i="33" s="1"/>
  <c r="AK11" i="8"/>
  <c r="AH9" i="23"/>
  <c r="AJ9" i="23" s="1"/>
  <c r="AH26" i="33"/>
  <c r="AJ26" i="33" s="1"/>
  <c r="AK26" i="8"/>
  <c r="AI26" i="33" s="1"/>
  <c r="AH22" i="23"/>
  <c r="AJ22" i="23" s="1"/>
  <c r="AH17" i="24"/>
  <c r="AJ17" i="24" s="1"/>
  <c r="AH10" i="24"/>
  <c r="AJ10" i="24" s="1"/>
  <c r="AH12" i="23"/>
  <c r="AJ12" i="23" s="1"/>
  <c r="A18" i="9"/>
  <c r="AI18" i="8"/>
  <c r="A24" i="9"/>
  <c r="AI24" i="8"/>
  <c r="A17" i="9"/>
  <c r="AI17" i="8"/>
  <c r="A14" i="9"/>
  <c r="AI14" i="8"/>
  <c r="A26" i="9"/>
  <c r="AI26" i="8"/>
  <c r="A9" i="9"/>
  <c r="AI9" i="8"/>
  <c r="A20" i="9"/>
  <c r="AI20" i="8"/>
  <c r="A15" i="9"/>
  <c r="AI15" i="8"/>
  <c r="A13" i="9"/>
  <c r="AI13" i="8"/>
  <c r="A22" i="9"/>
  <c r="AI22" i="8"/>
  <c r="AH25" i="33"/>
  <c r="AJ25" i="33" s="1"/>
  <c r="AJ18" i="33"/>
  <c r="AH24" i="33"/>
  <c r="AJ24" i="33" s="1"/>
  <c r="AJ21" i="33"/>
  <c r="A11" i="9"/>
  <c r="A25" i="9"/>
  <c r="A21" i="9"/>
  <c r="AI8" i="8"/>
  <c r="A23" i="9"/>
  <c r="A19" i="9"/>
  <c r="A12" i="9"/>
  <c r="A10" i="9"/>
  <c r="A16" i="9"/>
  <c r="AK25" i="33" l="1"/>
  <c r="A25" i="33" s="1"/>
  <c r="AK14" i="33"/>
  <c r="AI14" i="32" s="1"/>
  <c r="AH12" i="22"/>
  <c r="AJ12" i="22" s="1"/>
  <c r="AH22" i="22"/>
  <c r="AJ22" i="22" s="1"/>
  <c r="AI27" i="33"/>
  <c r="A27" i="8"/>
  <c r="AH16" i="21"/>
  <c r="AJ16" i="21" s="1"/>
  <c r="AH10" i="23"/>
  <c r="AJ10" i="23" s="1"/>
  <c r="AH15" i="23"/>
  <c r="AJ15" i="23" s="1"/>
  <c r="AK26" i="33"/>
  <c r="AI26" i="32" s="1"/>
  <c r="AK13" i="33"/>
  <c r="A13" i="33" s="1"/>
  <c r="AK8" i="33"/>
  <c r="A8" i="33" s="1"/>
  <c r="AK17" i="33"/>
  <c r="AI17" i="32" s="1"/>
  <c r="AK27" i="33"/>
  <c r="AK19" i="33"/>
  <c r="AI19" i="32" s="1"/>
  <c r="AK11" i="33"/>
  <c r="A11" i="33" s="1"/>
  <c r="AK12" i="33"/>
  <c r="A12" i="33" s="1"/>
  <c r="AK10" i="33"/>
  <c r="A10" i="33" s="1"/>
  <c r="AK15" i="33"/>
  <c r="A15" i="33" s="1"/>
  <c r="AK23" i="33"/>
  <c r="AI23" i="32" s="1"/>
  <c r="AK16" i="33"/>
  <c r="AI16" i="32" s="1"/>
  <c r="AK9" i="33"/>
  <c r="AI9" i="32" s="1"/>
  <c r="AK20" i="33"/>
  <c r="AI20" i="32" s="1"/>
  <c r="AK22" i="33"/>
  <c r="AI22" i="32" s="1"/>
  <c r="AH17" i="23"/>
  <c r="AJ17" i="23" s="1"/>
  <c r="AH9" i="22"/>
  <c r="AJ9" i="22" s="1"/>
  <c r="AH14" i="31"/>
  <c r="AJ14" i="31" s="1"/>
  <c r="AH23" i="23"/>
  <c r="AJ23" i="23" s="1"/>
  <c r="AK24" i="33"/>
  <c r="AI24" i="32" s="1"/>
  <c r="AK21" i="33"/>
  <c r="AI21" i="32" s="1"/>
  <c r="AH18" i="32"/>
  <c r="AJ18" i="32" s="1"/>
  <c r="AK18" i="33"/>
  <c r="A18" i="33" s="1"/>
  <c r="AH13" i="23"/>
  <c r="AJ13" i="23" s="1"/>
  <c r="AH11" i="23"/>
  <c r="AJ11" i="23" s="1"/>
  <c r="AH19" i="22"/>
  <c r="AJ19" i="22" s="1"/>
  <c r="A9" i="8"/>
  <c r="AH20" i="32"/>
  <c r="AJ20" i="32" s="1"/>
  <c r="AH24" i="32"/>
  <c r="AJ24" i="32" s="1"/>
  <c r="A18" i="8"/>
  <c r="AI18" i="33"/>
  <c r="A15" i="8"/>
  <c r="AI15" i="33"/>
  <c r="A11" i="8"/>
  <c r="AI11" i="33"/>
  <c r="A10" i="8"/>
  <c r="AI10" i="33"/>
  <c r="A24" i="8"/>
  <c r="AI24" i="33"/>
  <c r="A20" i="8"/>
  <c r="AI20" i="33"/>
  <c r="A22" i="8"/>
  <c r="AI22" i="33"/>
  <c r="A21" i="8"/>
  <c r="AI21" i="33"/>
  <c r="A13" i="8"/>
  <c r="AI13" i="33"/>
  <c r="A8" i="8"/>
  <c r="AI8" i="33"/>
  <c r="A25" i="8"/>
  <c r="AI25" i="33"/>
  <c r="A17" i="8"/>
  <c r="AI17" i="33"/>
  <c r="A14" i="8"/>
  <c r="A19" i="8"/>
  <c r="A26" i="8"/>
  <c r="A16" i="8"/>
  <c r="A23" i="8"/>
  <c r="AH25" i="32"/>
  <c r="AJ25" i="32" s="1"/>
  <c r="AH26" i="32"/>
  <c r="AJ26" i="32" s="1"/>
  <c r="AH21" i="32"/>
  <c r="AJ21" i="32" s="1"/>
  <c r="A12" i="8"/>
  <c r="AK14" i="32" l="1"/>
  <c r="AI14" i="31" s="1"/>
  <c r="AH16" i="20"/>
  <c r="AJ16" i="20" s="1"/>
  <c r="AH21" i="31"/>
  <c r="AJ21" i="31" s="1"/>
  <c r="AH21" i="30" s="1"/>
  <c r="AJ21" i="30" s="1"/>
  <c r="AK21" i="32"/>
  <c r="AI21" i="31" s="1"/>
  <c r="AK16" i="32"/>
  <c r="AI16" i="31" s="1"/>
  <c r="AK10" i="32"/>
  <c r="AI10" i="31" s="1"/>
  <c r="AK23" i="32"/>
  <c r="AI23" i="31" s="1"/>
  <c r="AK22" i="32"/>
  <c r="AI22" i="31" s="1"/>
  <c r="AK19" i="32"/>
  <c r="AI19" i="31" s="1"/>
  <c r="AK9" i="32"/>
  <c r="AI9" i="31" s="1"/>
  <c r="AK13" i="32"/>
  <c r="AI13" i="31" s="1"/>
  <c r="AK11" i="32"/>
  <c r="AI11" i="31" s="1"/>
  <c r="AK8" i="32"/>
  <c r="AI8" i="31" s="1"/>
  <c r="AK27" i="32"/>
  <c r="AK12" i="32"/>
  <c r="A12" i="32" s="1"/>
  <c r="AK15" i="32"/>
  <c r="AI15" i="31" s="1"/>
  <c r="AK17" i="32"/>
  <c r="A17" i="32" s="1"/>
  <c r="AH19" i="21"/>
  <c r="AJ19" i="21" s="1"/>
  <c r="AH18" i="31"/>
  <c r="AJ18" i="31" s="1"/>
  <c r="AK18" i="32"/>
  <c r="AI18" i="31" s="1"/>
  <c r="AH14" i="30"/>
  <c r="AJ14" i="30" s="1"/>
  <c r="A27" i="33"/>
  <c r="AI27" i="32"/>
  <c r="AH15" i="22"/>
  <c r="AJ15" i="22" s="1"/>
  <c r="AH11" i="22"/>
  <c r="AJ11" i="22" s="1"/>
  <c r="AH9" i="21"/>
  <c r="AJ9" i="21" s="1"/>
  <c r="AH23" i="22"/>
  <c r="AJ23" i="22" s="1"/>
  <c r="AH25" i="31"/>
  <c r="AJ25" i="31" s="1"/>
  <c r="AH25" i="30" s="1"/>
  <c r="AJ25" i="30" s="1"/>
  <c r="AK25" i="32"/>
  <c r="AI25" i="31" s="1"/>
  <c r="AH10" i="22"/>
  <c r="AJ10" i="22" s="1"/>
  <c r="AH22" i="21"/>
  <c r="AJ22" i="21" s="1"/>
  <c r="AH24" i="31"/>
  <c r="AJ24" i="31" s="1"/>
  <c r="AK24" i="32"/>
  <c r="A24" i="32" s="1"/>
  <c r="AH13" i="22"/>
  <c r="AJ13" i="22" s="1"/>
  <c r="AH17" i="22"/>
  <c r="AJ17" i="22" s="1"/>
  <c r="AH26" i="31"/>
  <c r="AJ26" i="31" s="1"/>
  <c r="AK26" i="32"/>
  <c r="A26" i="32" s="1"/>
  <c r="AH20" i="31"/>
  <c r="AJ20" i="31" s="1"/>
  <c r="AK20" i="32"/>
  <c r="AI20" i="31" s="1"/>
  <c r="AH12" i="21"/>
  <c r="AJ12" i="21" s="1"/>
  <c r="AI25" i="32"/>
  <c r="A17" i="33"/>
  <c r="AI15" i="32"/>
  <c r="AI8" i="32"/>
  <c r="A16" i="33"/>
  <c r="AI18" i="32"/>
  <c r="A22" i="33"/>
  <c r="A9" i="33"/>
  <c r="AI11" i="32"/>
  <c r="A21" i="33"/>
  <c r="A19" i="33"/>
  <c r="AI12" i="32"/>
  <c r="A14" i="33"/>
  <c r="A20" i="33"/>
  <c r="AI13" i="32"/>
  <c r="A23" i="33"/>
  <c r="A26" i="33"/>
  <c r="A24" i="33"/>
  <c r="AI10" i="32"/>
  <c r="AK14" i="31" l="1"/>
  <c r="A14" i="31" s="1"/>
  <c r="AK26" i="31"/>
  <c r="A26" i="31" s="1"/>
  <c r="AH21" i="29"/>
  <c r="AJ21" i="29" s="1"/>
  <c r="AH13" i="21"/>
  <c r="AJ13" i="21" s="1"/>
  <c r="AK25" i="31"/>
  <c r="A25" i="31" s="1"/>
  <c r="AH15" i="21"/>
  <c r="AJ15" i="21" s="1"/>
  <c r="AH19" i="20"/>
  <c r="AJ19" i="20" s="1"/>
  <c r="AH23" i="21"/>
  <c r="AJ23" i="21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22" i="31"/>
  <c r="A22" i="31" s="1"/>
  <c r="AK8" i="31"/>
  <c r="AI8" i="30" s="1"/>
  <c r="AK13" i="31"/>
  <c r="A13" i="31" s="1"/>
  <c r="AK10" i="31"/>
  <c r="AI10" i="30" s="1"/>
  <c r="AK27" i="31"/>
  <c r="AK23" i="31"/>
  <c r="A23" i="31" s="1"/>
  <c r="AK15" i="31"/>
  <c r="A15" i="31" s="1"/>
  <c r="AH14" i="29"/>
  <c r="AJ14" i="29" s="1"/>
  <c r="AH25" i="29"/>
  <c r="AJ25" i="29" s="1"/>
  <c r="AH12" i="20"/>
  <c r="AJ12" i="20" s="1"/>
  <c r="AH17" i="21"/>
  <c r="AJ17" i="21" s="1"/>
  <c r="AH22" i="20"/>
  <c r="AJ22" i="20" s="1"/>
  <c r="AH9" i="20"/>
  <c r="AJ9" i="20" s="1"/>
  <c r="AK21" i="31"/>
  <c r="A21" i="31" s="1"/>
  <c r="AH24" i="30"/>
  <c r="AJ24" i="30" s="1"/>
  <c r="AK24" i="31"/>
  <c r="A24" i="31" s="1"/>
  <c r="AH26" i="30"/>
  <c r="AJ26" i="3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27" i="32"/>
  <c r="AI27" i="31"/>
  <c r="AH16" i="10"/>
  <c r="AJ16" i="10" s="1"/>
  <c r="A8" i="32"/>
  <c r="A25" i="32"/>
  <c r="AI26" i="31"/>
  <c r="AI24" i="31"/>
  <c r="A15" i="32"/>
  <c r="A16" i="32"/>
  <c r="A18" i="32"/>
  <c r="A13" i="32"/>
  <c r="AI17" i="31"/>
  <c r="A21" i="32"/>
  <c r="A11" i="32"/>
  <c r="AI12" i="31"/>
  <c r="A22" i="32"/>
  <c r="A10" i="32"/>
  <c r="A23" i="32"/>
  <c r="A9" i="32"/>
  <c r="A20" i="32"/>
  <c r="A14" i="32"/>
  <c r="A19" i="32"/>
  <c r="AJ8" i="25"/>
  <c r="A12" i="31" l="1"/>
  <c r="AI9" i="30"/>
  <c r="AI25" i="30"/>
  <c r="A8" i="31"/>
  <c r="AI26" i="30"/>
  <c r="AI23" i="30"/>
  <c r="AI17" i="30"/>
  <c r="A20" i="31"/>
  <c r="AI22" i="30"/>
  <c r="AI15" i="30"/>
  <c r="AI16" i="30"/>
  <c r="AI24" i="30"/>
  <c r="AI13" i="30"/>
  <c r="AI14" i="30"/>
  <c r="A10" i="31"/>
  <c r="AI11" i="30"/>
  <c r="AK19" i="30"/>
  <c r="AI19" i="29" s="1"/>
  <c r="AK16" i="30"/>
  <c r="A16" i="30" s="1"/>
  <c r="AK17" i="30"/>
  <c r="AI17" i="29" s="1"/>
  <c r="A18" i="31"/>
  <c r="AK22" i="30"/>
  <c r="AI22" i="29" s="1"/>
  <c r="AI21" i="30"/>
  <c r="AH16" i="18"/>
  <c r="AJ16" i="18" s="1"/>
  <c r="AH10" i="20"/>
  <c r="AJ10" i="20" s="1"/>
  <c r="AK23" i="30"/>
  <c r="A23" i="3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H13" i="20"/>
  <c r="AJ13" i="20" s="1"/>
  <c r="AH24" i="29"/>
  <c r="AJ24" i="29" s="1"/>
  <c r="AK24" i="30"/>
  <c r="A24" i="30" s="1"/>
  <c r="AH26" i="29"/>
  <c r="AJ26" i="29" s="1"/>
  <c r="AK26" i="30"/>
  <c r="A26" i="30" s="1"/>
  <c r="AK8" i="30"/>
  <c r="AI8" i="29" s="1"/>
  <c r="AK25" i="30"/>
  <c r="A25" i="30" s="1"/>
  <c r="AH23" i="20"/>
  <c r="AJ23" i="20" s="1"/>
  <c r="AK21" i="30"/>
  <c r="A21" i="30" s="1"/>
  <c r="AH11" i="20"/>
  <c r="AJ11" i="20" s="1"/>
  <c r="AK27" i="30"/>
  <c r="AH22" i="10"/>
  <c r="AJ22" i="10" s="1"/>
  <c r="AH25" i="28"/>
  <c r="AJ25" i="28" s="1"/>
  <c r="AI27" i="30"/>
  <c r="A27" i="31"/>
  <c r="AH21" i="28"/>
  <c r="AJ21" i="28" s="1"/>
  <c r="AH8" i="24"/>
  <c r="AJ8" i="24" s="1"/>
  <c r="A19" i="30" l="1"/>
  <c r="A10" i="30"/>
  <c r="AI14" i="29"/>
  <c r="A17" i="30"/>
  <c r="A9" i="30"/>
  <c r="A20" i="30"/>
  <c r="A22" i="30"/>
  <c r="A15" i="30"/>
  <c r="AI26" i="29"/>
  <c r="A12" i="30"/>
  <c r="A13" i="30"/>
  <c r="AI16" i="29"/>
  <c r="AI23" i="29"/>
  <c r="AI25" i="29"/>
  <c r="AI18" i="29"/>
  <c r="AK22" i="29"/>
  <c r="A22" i="29" s="1"/>
  <c r="A8" i="30"/>
  <c r="AK19" i="29"/>
  <c r="A19" i="29" s="1"/>
  <c r="AK10" i="29"/>
  <c r="A10" i="29" s="1"/>
  <c r="AI11" i="29"/>
  <c r="AI24" i="29"/>
  <c r="AH13" i="10"/>
  <c r="AJ13" i="10" s="1"/>
  <c r="AK27" i="29"/>
  <c r="AH11" i="10"/>
  <c r="AJ11" i="10" s="1"/>
  <c r="AH26" i="28"/>
  <c r="AJ26" i="28" s="1"/>
  <c r="AK26" i="29"/>
  <c r="AH12" i="18"/>
  <c r="AJ12" i="18" s="1"/>
  <c r="AH18" i="28"/>
  <c r="AJ18" i="28" s="1"/>
  <c r="AK18" i="29"/>
  <c r="AK23" i="29"/>
  <c r="AK13" i="29"/>
  <c r="AH19" i="18"/>
  <c r="AJ19" i="18" s="1"/>
  <c r="AK14" i="29"/>
  <c r="AH10" i="10"/>
  <c r="AJ10" i="10" s="1"/>
  <c r="AH21" i="26"/>
  <c r="AJ21" i="26" s="1"/>
  <c r="AH20" i="28"/>
  <c r="AJ20" i="28" s="1"/>
  <c r="AK20" i="29"/>
  <c r="AK25" i="29"/>
  <c r="AH25" i="26"/>
  <c r="AJ25" i="26" s="1"/>
  <c r="AH9" i="18"/>
  <c r="AJ9" i="18" s="1"/>
  <c r="AH15" i="10"/>
  <c r="AJ15" i="10" s="1"/>
  <c r="AK12" i="29"/>
  <c r="AH14" i="26"/>
  <c r="AJ14" i="26" s="1"/>
  <c r="AI21" i="29"/>
  <c r="AH23" i="10"/>
  <c r="AJ23" i="10" s="1"/>
  <c r="AK9" i="29"/>
  <c r="AK8" i="29"/>
  <c r="AH16" i="7"/>
  <c r="AJ16" i="7" s="1"/>
  <c r="AH22" i="18"/>
  <c r="AJ22" i="18" s="1"/>
  <c r="AK24" i="29"/>
  <c r="AH24" i="28"/>
  <c r="AJ24" i="28" s="1"/>
  <c r="AK11" i="29"/>
  <c r="AK17" i="29"/>
  <c r="AH17" i="10"/>
  <c r="AJ17" i="10" s="1"/>
  <c r="AK21" i="29"/>
  <c r="A27" i="30"/>
  <c r="AI27" i="29"/>
  <c r="AK16" i="29"/>
  <c r="AK15" i="29"/>
  <c r="AH8" i="23"/>
  <c r="AJ8" i="23" s="1"/>
  <c r="AK19" i="28" l="1"/>
  <c r="AI19" i="26" s="1"/>
  <c r="AK11" i="28"/>
  <c r="AI11" i="26" s="1"/>
  <c r="AI10" i="28"/>
  <c r="AI22" i="28"/>
  <c r="AK15" i="28"/>
  <c r="A15" i="28" s="1"/>
  <c r="AI19" i="28"/>
  <c r="AK17" i="28"/>
  <c r="A17" i="28" s="1"/>
  <c r="AK13" i="28"/>
  <c r="A13" i="28" s="1"/>
  <c r="AK14" i="28"/>
  <c r="A14" i="28" s="1"/>
  <c r="AK23" i="28"/>
  <c r="A23" i="28" s="1"/>
  <c r="AK27" i="28"/>
  <c r="AI27" i="26" s="1"/>
  <c r="AK22" i="28"/>
  <c r="A22" i="28" s="1"/>
  <c r="AK10" i="28"/>
  <c r="AK16" i="28"/>
  <c r="A16" i="28" s="1"/>
  <c r="AK9" i="28"/>
  <c r="AI9" i="26" s="1"/>
  <c r="AK8" i="28"/>
  <c r="AI8" i="26" s="1"/>
  <c r="AH23" i="18"/>
  <c r="AJ23" i="18" s="1"/>
  <c r="AH15" i="18"/>
  <c r="AJ15" i="18" s="1"/>
  <c r="A25" i="29"/>
  <c r="AI25" i="28"/>
  <c r="AH18" i="26"/>
  <c r="AJ18" i="26" s="1"/>
  <c r="AK18" i="28"/>
  <c r="A27" i="29"/>
  <c r="AI27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H13" i="18"/>
  <c r="AJ13" i="18" s="1"/>
  <c r="AH22" i="7"/>
  <c r="AJ22" i="7" s="1"/>
  <c r="A11" i="29"/>
  <c r="AI11" i="28"/>
  <c r="AH16" i="15"/>
  <c r="AJ16" i="15" s="1"/>
  <c r="AK21" i="28"/>
  <c r="AI13" i="28"/>
  <c r="A13" i="29"/>
  <c r="A26" i="29"/>
  <c r="AI26" i="28"/>
  <c r="AH17" i="18"/>
  <c r="AJ17" i="18" s="1"/>
  <c r="A16" i="29"/>
  <c r="AI16" i="28"/>
  <c r="AH24" i="26"/>
  <c r="AJ24" i="26" s="1"/>
  <c r="AK24" i="28"/>
  <c r="AH14" i="25"/>
  <c r="AJ14" i="25" s="1"/>
  <c r="AH21" i="25"/>
  <c r="AJ21" i="25" s="1"/>
  <c r="A23" i="29"/>
  <c r="AI23" i="28"/>
  <c r="AH26" i="26"/>
  <c r="AJ26" i="26" s="1"/>
  <c r="AK26" i="28"/>
  <c r="AI14" i="28"/>
  <c r="A14" i="29"/>
  <c r="A21" i="29"/>
  <c r="AI21" i="28"/>
  <c r="A24" i="29"/>
  <c r="AI24" i="28"/>
  <c r="A8" i="29"/>
  <c r="AI8" i="28"/>
  <c r="A12" i="29"/>
  <c r="AI12" i="28"/>
  <c r="AK25" i="28"/>
  <c r="A18" i="29"/>
  <c r="AI18" i="28"/>
  <c r="AK12" i="28"/>
  <c r="AI9" i="28"/>
  <c r="A9" i="29"/>
  <c r="AH25" i="25"/>
  <c r="AJ25" i="25" s="1"/>
  <c r="AH10" i="18"/>
  <c r="AJ10" i="18" s="1"/>
  <c r="AH11" i="18"/>
  <c r="AJ11" i="18" s="1"/>
  <c r="AH8" i="22"/>
  <c r="AJ8" i="22" s="1"/>
  <c r="AI10" i="26" l="1"/>
  <c r="A10" i="28"/>
  <c r="A19" i="28"/>
  <c r="AI14" i="26"/>
  <c r="AI22" i="26"/>
  <c r="A11" i="28"/>
  <c r="AI15" i="26"/>
  <c r="A27" i="28"/>
  <c r="AI17" i="26"/>
  <c r="AI13" i="26"/>
  <c r="A9" i="28"/>
  <c r="AI16" i="26"/>
  <c r="AI23" i="26"/>
  <c r="AK14" i="26"/>
  <c r="A14" i="26" s="1"/>
  <c r="AK25" i="26"/>
  <c r="A25" i="26" s="1"/>
  <c r="A8" i="28"/>
  <c r="AK17" i="26"/>
  <c r="A17" i="26" s="1"/>
  <c r="AK8" i="26"/>
  <c r="A8" i="26" s="1"/>
  <c r="AK22" i="26"/>
  <c r="A22" i="26" s="1"/>
  <c r="A12" i="28"/>
  <c r="AI12" i="26"/>
  <c r="A26" i="28"/>
  <c r="AI26" i="26"/>
  <c r="AH13" i="7"/>
  <c r="AJ13" i="7" s="1"/>
  <c r="AH9" i="15"/>
  <c r="AJ9" i="15" s="1"/>
  <c r="AK13" i="26"/>
  <c r="AK10" i="26"/>
  <c r="AH10" i="7"/>
  <c r="AJ10" i="7" s="1"/>
  <c r="AH26" i="25"/>
  <c r="AJ26" i="25" s="1"/>
  <c r="AK26" i="26"/>
  <c r="AH14" i="24"/>
  <c r="AJ14" i="24" s="1"/>
  <c r="AK9" i="26"/>
  <c r="AK12" i="26"/>
  <c r="AI21" i="26"/>
  <c r="A21" i="28"/>
  <c r="AH12" i="15"/>
  <c r="AJ12" i="15" s="1"/>
  <c r="AK19" i="26"/>
  <c r="AH25" i="24"/>
  <c r="AJ25" i="24" s="1"/>
  <c r="AK15" i="26"/>
  <c r="AK21" i="26"/>
  <c r="A24" i="28"/>
  <c r="AI24" i="26"/>
  <c r="AH19" i="15"/>
  <c r="AJ19" i="15" s="1"/>
  <c r="AK16" i="26"/>
  <c r="AH15" i="7"/>
  <c r="AJ15" i="7" s="1"/>
  <c r="AH8" i="21"/>
  <c r="AJ8" i="21" s="1"/>
  <c r="AH11" i="7"/>
  <c r="AJ11" i="7" s="1"/>
  <c r="AH21" i="24"/>
  <c r="AJ21" i="24" s="1"/>
  <c r="AH24" i="25"/>
  <c r="AJ24" i="25" s="1"/>
  <c r="AK24" i="26"/>
  <c r="AH17" i="7"/>
  <c r="AJ17" i="7" s="1"/>
  <c r="A20" i="28"/>
  <c r="AI20" i="26"/>
  <c r="AK11" i="26"/>
  <c r="A18" i="28"/>
  <c r="AI18" i="26"/>
  <c r="A25" i="28"/>
  <c r="AI25" i="26"/>
  <c r="AH16" i="14"/>
  <c r="AJ16" i="14" s="1"/>
  <c r="AH22" i="15"/>
  <c r="AJ22" i="15" s="1"/>
  <c r="AH20" i="25"/>
  <c r="AJ20" i="25" s="1"/>
  <c r="AK20" i="26"/>
  <c r="AK27" i="26"/>
  <c r="AK23" i="26"/>
  <c r="AH18" i="25"/>
  <c r="AJ18" i="25" s="1"/>
  <c r="AK18" i="26"/>
  <c r="AH23" i="7"/>
  <c r="AJ23" i="7" s="1"/>
  <c r="AI14" i="25" l="1"/>
  <c r="AK14" i="25"/>
  <c r="AI14" i="24" s="1"/>
  <c r="AI8" i="25"/>
  <c r="AI17" i="25"/>
  <c r="AI22" i="25"/>
  <c r="AI25" i="25"/>
  <c r="AK25" i="25"/>
  <c r="AI25" i="24" s="1"/>
  <c r="AK27" i="25"/>
  <c r="A27" i="25" s="1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8" i="10" s="1"/>
  <c r="AJ8" i="10" s="1"/>
  <c r="AH20" i="24"/>
  <c r="AJ20" i="24" s="1"/>
  <c r="AK20" i="25"/>
  <c r="AI24" i="25"/>
  <c r="A24" i="26"/>
  <c r="AK22" i="25"/>
  <c r="AK8" i="25"/>
  <c r="AH19" i="14"/>
  <c r="AJ19" i="14" s="1"/>
  <c r="A26" i="26"/>
  <c r="AI26" i="25"/>
  <c r="AH12" i="14"/>
  <c r="AJ12" i="14" s="1"/>
  <c r="AH26" i="24"/>
  <c r="AJ26" i="24" s="1"/>
  <c r="AK26" i="25"/>
  <c r="AH13" i="15"/>
  <c r="AJ13" i="15" s="1"/>
  <c r="AK23" i="25"/>
  <c r="AH23" i="15"/>
  <c r="AJ23" i="15" s="1"/>
  <c r="AH22" i="14"/>
  <c r="AJ22" i="14" s="1"/>
  <c r="AK21" i="25"/>
  <c r="AH15" i="15"/>
  <c r="AJ15" i="15" s="1"/>
  <c r="AK12" i="25"/>
  <c r="AK11" i="25"/>
  <c r="A15" i="26"/>
  <c r="AI15" i="25"/>
  <c r="A27" i="26"/>
  <c r="AI27" i="25"/>
  <c r="A18" i="26"/>
  <c r="AI18" i="25"/>
  <c r="A11" i="26"/>
  <c r="AI11" i="25"/>
  <c r="AH21" i="23"/>
  <c r="AJ21" i="23" s="1"/>
  <c r="AK19" i="25"/>
  <c r="A21" i="26"/>
  <c r="AI21" i="25"/>
  <c r="AH10" i="15"/>
  <c r="AJ10" i="15" s="1"/>
  <c r="AH18" i="24"/>
  <c r="AJ18" i="24" s="1"/>
  <c r="AK18" i="25"/>
  <c r="AH16" i="13"/>
  <c r="AJ16" i="13" s="1"/>
  <c r="AK15" i="25"/>
  <c r="AK16" i="25"/>
  <c r="AH25" i="23"/>
  <c r="AJ25" i="23" s="1"/>
  <c r="AI12" i="25"/>
  <c r="A12" i="26"/>
  <c r="A10" i="26"/>
  <c r="AI10" i="25"/>
  <c r="AH24" i="24"/>
  <c r="AJ24" i="24" s="1"/>
  <c r="AK24" i="25"/>
  <c r="AI23" i="25"/>
  <c r="A23" i="26"/>
  <c r="AH11" i="15"/>
  <c r="AJ11" i="15" s="1"/>
  <c r="AK9" i="25"/>
  <c r="A16" i="26"/>
  <c r="AI16" i="25"/>
  <c r="A19" i="26"/>
  <c r="AI19" i="25"/>
  <c r="A9" i="26"/>
  <c r="AI9" i="25"/>
  <c r="A13" i="26"/>
  <c r="AI13" i="25"/>
  <c r="A14" i="25" l="1"/>
  <c r="AI27" i="24"/>
  <c r="AI10" i="24"/>
  <c r="AK14" i="24"/>
  <c r="AI14" i="23" s="1"/>
  <c r="A25" i="25"/>
  <c r="AK11" i="24"/>
  <c r="AI11" i="23" s="1"/>
  <c r="AK10" i="24"/>
  <c r="A10" i="24" s="1"/>
  <c r="AK25" i="24"/>
  <c r="A25" i="24" s="1"/>
  <c r="AK15" i="24"/>
  <c r="AI15" i="23" s="1"/>
  <c r="A9" i="25"/>
  <c r="AI9" i="24"/>
  <c r="AI26" i="24"/>
  <c r="A26" i="25"/>
  <c r="AK22" i="24"/>
  <c r="AH26" i="23"/>
  <c r="AJ26" i="23" s="1"/>
  <c r="AK26" i="24"/>
  <c r="AH9" i="13"/>
  <c r="AJ9" i="13" s="1"/>
  <c r="AH17" i="14"/>
  <c r="AJ17" i="14" s="1"/>
  <c r="AH22" i="13"/>
  <c r="AJ22" i="13" s="1"/>
  <c r="AH11" i="14"/>
  <c r="AJ11" i="14" s="1"/>
  <c r="AK19" i="24"/>
  <c r="AK8" i="24"/>
  <c r="AH16" i="12"/>
  <c r="AJ16" i="12" s="1"/>
  <c r="A11" i="25"/>
  <c r="AI11" i="24"/>
  <c r="AH23" i="14"/>
  <c r="AJ23" i="14" s="1"/>
  <c r="AI23" i="24"/>
  <c r="A23" i="25"/>
  <c r="AH12" i="13"/>
  <c r="AJ12" i="13" s="1"/>
  <c r="AI20" i="24"/>
  <c r="A20" i="25"/>
  <c r="AH14" i="22"/>
  <c r="AJ14" i="22" s="1"/>
  <c r="AH10" i="14"/>
  <c r="AJ10" i="14" s="1"/>
  <c r="A12" i="25"/>
  <c r="AI12" i="24"/>
  <c r="AH25" i="22"/>
  <c r="AJ25" i="22" s="1"/>
  <c r="AK16" i="24"/>
  <c r="AK23" i="24"/>
  <c r="AH18" i="23"/>
  <c r="AJ18" i="23" s="1"/>
  <c r="AK18" i="24"/>
  <c r="AH19" i="13"/>
  <c r="AJ19" i="13" s="1"/>
  <c r="AH20" i="23"/>
  <c r="AJ20" i="23" s="1"/>
  <c r="AK20" i="24"/>
  <c r="AI15" i="24"/>
  <c r="A15" i="25"/>
  <c r="AI24" i="24"/>
  <c r="A24" i="25"/>
  <c r="AK13" i="24"/>
  <c r="AK17" i="24"/>
  <c r="A19" i="25"/>
  <c r="AI19" i="24"/>
  <c r="AH15" i="14"/>
  <c r="AJ15" i="14" s="1"/>
  <c r="A8" i="25"/>
  <c r="AI8" i="24"/>
  <c r="AH24" i="23"/>
  <c r="AJ24" i="23" s="1"/>
  <c r="AK24" i="24"/>
  <c r="AK9" i="24"/>
  <c r="AK21" i="24"/>
  <c r="A21" i="25"/>
  <c r="AI21" i="24"/>
  <c r="A22" i="25"/>
  <c r="AI22" i="24"/>
  <c r="A13" i="25"/>
  <c r="AI13" i="24"/>
  <c r="A18" i="25"/>
  <c r="AI18" i="24"/>
  <c r="AK12" i="24"/>
  <c r="AK27" i="24"/>
  <c r="A16" i="25"/>
  <c r="AI16" i="24"/>
  <c r="AH21" i="22"/>
  <c r="AJ21" i="22" s="1"/>
  <c r="AH13" i="14"/>
  <c r="AJ13" i="14" s="1"/>
  <c r="A17" i="25"/>
  <c r="AI17" i="24"/>
  <c r="AH8" i="18"/>
  <c r="AJ8" i="18" s="1"/>
  <c r="AI10" i="23" l="1"/>
  <c r="A14" i="24"/>
  <c r="A11" i="24"/>
  <c r="A15" i="24"/>
  <c r="AI25" i="23"/>
  <c r="AK19" i="23"/>
  <c r="A19" i="23" s="1"/>
  <c r="AK23" i="23"/>
  <c r="A23" i="23" s="1"/>
  <c r="AK21" i="23"/>
  <c r="A21" i="23" s="1"/>
  <c r="AK27" i="23"/>
  <c r="A27" i="23" s="1"/>
  <c r="AK12" i="23"/>
  <c r="AI12" i="22" s="1"/>
  <c r="AK8" i="23"/>
  <c r="A8" i="23" s="1"/>
  <c r="AK22" i="23"/>
  <c r="AI22" i="22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24" i="22"/>
  <c r="AJ24" i="22" s="1"/>
  <c r="AK24" i="23"/>
  <c r="AH15" i="13"/>
  <c r="AJ15" i="13" s="1"/>
  <c r="AH23" i="13"/>
  <c r="AJ23" i="13" s="1"/>
  <c r="AH11" i="13"/>
  <c r="AJ11" i="13" s="1"/>
  <c r="AH9" i="12"/>
  <c r="AJ9" i="12" s="1"/>
  <c r="A18" i="24"/>
  <c r="AI18" i="23"/>
  <c r="AI26" i="23"/>
  <c r="A26" i="24"/>
  <c r="AH21" i="21"/>
  <c r="AJ21" i="21" s="1"/>
  <c r="AH18" i="22"/>
  <c r="AJ18" i="22" s="1"/>
  <c r="AK18" i="23"/>
  <c r="AH12" i="12"/>
  <c r="AJ12" i="12" s="1"/>
  <c r="AH22" i="12"/>
  <c r="AJ22" i="12" s="1"/>
  <c r="AH26" i="22"/>
  <c r="AJ26" i="22" s="1"/>
  <c r="AK26" i="23"/>
  <c r="A12" i="24"/>
  <c r="AI12" i="23"/>
  <c r="AI17" i="23"/>
  <c r="A17" i="24"/>
  <c r="AI20" i="23"/>
  <c r="A20" i="24"/>
  <c r="AI23" i="23"/>
  <c r="A23" i="24"/>
  <c r="A21" i="24"/>
  <c r="AI21" i="23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I22" i="23"/>
  <c r="A22" i="24"/>
  <c r="AI24" i="23"/>
  <c r="A24" i="24"/>
  <c r="AH13" i="13"/>
  <c r="AJ13" i="13" s="1"/>
  <c r="AK25" i="23"/>
  <c r="AK14" i="23"/>
  <c r="A8" i="24"/>
  <c r="AI8" i="23"/>
  <c r="A27" i="24"/>
  <c r="AI27" i="23"/>
  <c r="A9" i="24"/>
  <c r="AI9" i="23"/>
  <c r="AH19" i="12"/>
  <c r="AJ19" i="12" s="1"/>
  <c r="AH25" i="21"/>
  <c r="AJ25" i="21" s="1"/>
  <c r="AH14" i="21"/>
  <c r="AJ14" i="21" s="1"/>
  <c r="AI19" i="23"/>
  <c r="A19" i="24"/>
  <c r="AH17" i="13"/>
  <c r="AJ17" i="13" s="1"/>
  <c r="AH8" i="7"/>
  <c r="AJ8" i="7" s="1"/>
  <c r="AK28" i="22" l="1"/>
  <c r="A28" i="22" s="1"/>
  <c r="AI19" i="22"/>
  <c r="A11" i="23"/>
  <c r="AI21" i="22"/>
  <c r="A9" i="23"/>
  <c r="AI27" i="22"/>
  <c r="A12" i="23"/>
  <c r="AI17" i="22"/>
  <c r="AI10" i="22"/>
  <c r="AI23" i="22"/>
  <c r="AI16" i="22"/>
  <c r="AK9" i="22"/>
  <c r="AI9" i="21" s="1"/>
  <c r="AK21" i="22"/>
  <c r="AI21" i="21" s="1"/>
  <c r="A22" i="23"/>
  <c r="AI8" i="22"/>
  <c r="AK23" i="22"/>
  <c r="A23" i="22" s="1"/>
  <c r="AK14" i="22"/>
  <c r="AI14" i="21" s="1"/>
  <c r="AK16" i="22"/>
  <c r="A16" i="22" s="1"/>
  <c r="AK25" i="22"/>
  <c r="A25" i="22" s="1"/>
  <c r="AK15" i="22"/>
  <c r="AI15" i="21" s="1"/>
  <c r="AK8" i="22"/>
  <c r="AI8" i="21" s="1"/>
  <c r="AK11" i="22"/>
  <c r="A11" i="22" s="1"/>
  <c r="AI13" i="22"/>
  <c r="AK12" i="22"/>
  <c r="AI12" i="21" s="1"/>
  <c r="A15" i="23"/>
  <c r="AK22" i="22"/>
  <c r="A22" i="22" s="1"/>
  <c r="AH10" i="12"/>
  <c r="AJ10" i="12" s="1"/>
  <c r="AH22" i="11"/>
  <c r="AJ22" i="11" s="1"/>
  <c r="AH21" i="20"/>
  <c r="AJ21" i="20" s="1"/>
  <c r="AH15" i="12"/>
  <c r="AJ15" i="12" s="1"/>
  <c r="A24" i="23"/>
  <c r="AI24" i="22"/>
  <c r="AH12" i="11"/>
  <c r="AJ12" i="11" s="1"/>
  <c r="AH9" i="11"/>
  <c r="AJ9" i="11" s="1"/>
  <c r="AH24" i="21"/>
  <c r="AJ24" i="21" s="1"/>
  <c r="AK24" i="22"/>
  <c r="AH14" i="20"/>
  <c r="AJ14" i="20" s="1"/>
  <c r="A20" i="23"/>
  <c r="AI20" i="22"/>
  <c r="AK19" i="22"/>
  <c r="A18" i="23"/>
  <c r="AI18" i="22"/>
  <c r="AH25" i="20"/>
  <c r="AJ25" i="20" s="1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K27" i="22"/>
  <c r="A26" i="23"/>
  <c r="AI26" i="22"/>
  <c r="AH17" i="12"/>
  <c r="AJ17" i="12" s="1"/>
  <c r="AH19" i="11"/>
  <c r="AJ19" i="11" s="1"/>
  <c r="A25" i="23"/>
  <c r="AI25" i="22"/>
  <c r="AH13" i="12"/>
  <c r="AJ13" i="12" s="1"/>
  <c r="AH16" i="6"/>
  <c r="AJ16" i="6" s="1"/>
  <c r="AH16" i="2" s="1"/>
  <c r="AK13" i="22"/>
  <c r="AK10" i="22"/>
  <c r="AH26" i="21"/>
  <c r="AJ26" i="21" s="1"/>
  <c r="AK26" i="22"/>
  <c r="AH23" i="12"/>
  <c r="AJ23" i="12" s="1"/>
  <c r="AH8" i="15"/>
  <c r="AJ8" i="15" s="1"/>
  <c r="AI16" i="21" l="1"/>
  <c r="AI23" i="21"/>
  <c r="A9" i="22"/>
  <c r="A15" i="22"/>
  <c r="AI11" i="21"/>
  <c r="A21" i="22"/>
  <c r="A14" i="22"/>
  <c r="A8" i="22"/>
  <c r="AK8" i="21"/>
  <c r="A8" i="21" s="1"/>
  <c r="AI25" i="21"/>
  <c r="AI22" i="21"/>
  <c r="A12" i="22"/>
  <c r="AH26" i="20"/>
  <c r="AJ26" i="20" s="1"/>
  <c r="AK26" i="21"/>
  <c r="A17" i="22"/>
  <c r="AI17" i="21"/>
  <c r="AH24" i="20"/>
  <c r="AJ24" i="20" s="1"/>
  <c r="AK24" i="21"/>
  <c r="AK27" i="21"/>
  <c r="AH21" i="10"/>
  <c r="AJ21" i="10" s="1"/>
  <c r="AK17" i="21"/>
  <c r="A10" i="22"/>
  <c r="AI10" i="21"/>
  <c r="AK22" i="21"/>
  <c r="AK13" i="21"/>
  <c r="A24" i="22"/>
  <c r="AI24" i="21"/>
  <c r="AH9" i="6"/>
  <c r="AJ9" i="6" s="1"/>
  <c r="AH9" i="2" s="1"/>
  <c r="AK10" i="21"/>
  <c r="AH22" i="6"/>
  <c r="AJ22" i="6" s="1"/>
  <c r="AH22" i="2" s="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K21" i="21"/>
  <c r="A20" i="22"/>
  <c r="AI20" i="21"/>
  <c r="AJ16" i="2"/>
  <c r="AH17" i="11"/>
  <c r="AJ17" i="11" s="1"/>
  <c r="AK25" i="21"/>
  <c r="AH12" i="6"/>
  <c r="AJ12" i="6" s="1"/>
  <c r="AH12" i="2" s="1"/>
  <c r="AK19" i="21"/>
  <c r="A27" i="22"/>
  <c r="AI27" i="21"/>
  <c r="AK12" i="21"/>
  <c r="A13" i="22"/>
  <c r="AI13" i="21"/>
  <c r="AH11" i="11"/>
  <c r="AJ11" i="11" s="1"/>
  <c r="AH25" i="10"/>
  <c r="AJ25" i="10" s="1"/>
  <c r="AK14" i="21"/>
  <c r="AK23" i="21"/>
  <c r="A26" i="22"/>
  <c r="AI26" i="21"/>
  <c r="AH23" i="11"/>
  <c r="AJ23" i="11" s="1"/>
  <c r="AH13" i="11"/>
  <c r="AJ13" i="11" s="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K25" i="20" l="1"/>
  <c r="AI25" i="10" s="1"/>
  <c r="AI8" i="20"/>
  <c r="AK14" i="20"/>
  <c r="AI14" i="10" s="1"/>
  <c r="AK11" i="20"/>
  <c r="AI11" i="10" s="1"/>
  <c r="AK15" i="20"/>
  <c r="AI15" i="10" s="1"/>
  <c r="AH25" i="18"/>
  <c r="AJ25" i="18" s="1"/>
  <c r="AH16" i="3"/>
  <c r="AI20" i="20"/>
  <c r="A20" i="21"/>
  <c r="AH10" i="6"/>
  <c r="AJ10" i="6" s="1"/>
  <c r="AH10" i="2" s="1"/>
  <c r="AI13" i="20"/>
  <c r="A13" i="21"/>
  <c r="AK22" i="20"/>
  <c r="AK17" i="20"/>
  <c r="AH24" i="10"/>
  <c r="AJ24" i="10" s="1"/>
  <c r="AK24" i="20"/>
  <c r="AI24" i="20"/>
  <c r="A24" i="21"/>
  <c r="AH14" i="18"/>
  <c r="AJ14" i="18" s="1"/>
  <c r="AH23" i="6"/>
  <c r="AJ23" i="6" s="1"/>
  <c r="AH23" i="2" s="1"/>
  <c r="AI19" i="20"/>
  <c r="A19" i="21"/>
  <c r="AH20" i="10"/>
  <c r="AJ20" i="10" s="1"/>
  <c r="AK20" i="20"/>
  <c r="A22" i="21"/>
  <c r="AI22" i="20"/>
  <c r="AK21" i="20"/>
  <c r="AK10" i="20"/>
  <c r="AK23" i="20"/>
  <c r="AI15" i="20"/>
  <c r="A15" i="21"/>
  <c r="AH11" i="6"/>
  <c r="AJ11" i="6" s="1"/>
  <c r="AH11" i="2" s="1"/>
  <c r="AJ22" i="2"/>
  <c r="AH21" i="18"/>
  <c r="AJ21" i="18" s="1"/>
  <c r="AK16" i="20"/>
  <c r="AK12" i="20"/>
  <c r="AH15" i="6"/>
  <c r="AJ15" i="6" s="1"/>
  <c r="AH15" i="2" s="1"/>
  <c r="AJ12" i="2"/>
  <c r="A21" i="21"/>
  <c r="AI21" i="20"/>
  <c r="AJ19" i="2"/>
  <c r="AI10" i="20"/>
  <c r="A10" i="21"/>
  <c r="AK19" i="20"/>
  <c r="A26" i="21"/>
  <c r="AI26" i="20"/>
  <c r="A9" i="21"/>
  <c r="AI9" i="20"/>
  <c r="A25" i="21"/>
  <c r="AI25" i="20"/>
  <c r="AK27" i="20"/>
  <c r="A27" i="20" s="1"/>
  <c r="AH26" i="10"/>
  <c r="AJ26" i="10" s="1"/>
  <c r="AK26" i="20"/>
  <c r="AH13" i="6"/>
  <c r="AJ13" i="6" s="1"/>
  <c r="AH13" i="2" s="1"/>
  <c r="AI16" i="20"/>
  <c r="A16" i="21"/>
  <c r="A23" i="21"/>
  <c r="AI23" i="20"/>
  <c r="A12" i="21"/>
  <c r="AI12" i="20"/>
  <c r="A18" i="21"/>
  <c r="AI18" i="20"/>
  <c r="AJ9" i="2"/>
  <c r="AK9" i="20"/>
  <c r="A27" i="21"/>
  <c r="AI27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J16" i="3" l="1"/>
  <c r="AH16" i="4"/>
  <c r="AJ16" i="4" s="1"/>
  <c r="A25" i="20"/>
  <c r="A15" i="20"/>
  <c r="A14" i="20"/>
  <c r="AK22" i="10"/>
  <c r="A22" i="10" s="1"/>
  <c r="A11" i="20"/>
  <c r="AK10" i="10"/>
  <c r="A10" i="10" s="1"/>
  <c r="AK11" i="10"/>
  <c r="A11" i="10" s="1"/>
  <c r="AK17" i="10"/>
  <c r="A17" i="10" s="1"/>
  <c r="A26" i="20"/>
  <c r="AI26" i="10"/>
  <c r="AH9" i="3"/>
  <c r="AH26" i="18"/>
  <c r="AJ26" i="18" s="1"/>
  <c r="AK26" i="10"/>
  <c r="AK12" i="10"/>
  <c r="AK8" i="10"/>
  <c r="AK21" i="10"/>
  <c r="A23" i="20"/>
  <c r="AI23" i="10"/>
  <c r="AI10" i="10"/>
  <c r="A10" i="20"/>
  <c r="AI24" i="10"/>
  <c r="A24" i="20"/>
  <c r="AK25" i="10"/>
  <c r="A13" i="20"/>
  <c r="AI13" i="10"/>
  <c r="AH12" i="3"/>
  <c r="A18" i="20"/>
  <c r="AI18" i="10"/>
  <c r="AI21" i="10"/>
  <c r="A21" i="20"/>
  <c r="AJ23" i="2"/>
  <c r="AH24" i="18"/>
  <c r="AJ24" i="18" s="1"/>
  <c r="AK24" i="10"/>
  <c r="AJ10" i="2"/>
  <c r="AH25" i="7"/>
  <c r="AJ25" i="7" s="1"/>
  <c r="AJ17" i="2"/>
  <c r="AI19" i="10"/>
  <c r="A19" i="20"/>
  <c r="AH18" i="18"/>
  <c r="AJ18" i="18" s="1"/>
  <c r="AK18" i="10"/>
  <c r="AK9" i="10"/>
  <c r="AK13" i="10"/>
  <c r="AI27" i="10"/>
  <c r="AJ15" i="2"/>
  <c r="AH22" i="3"/>
  <c r="AK14" i="10"/>
  <c r="A17" i="20"/>
  <c r="AI17" i="10"/>
  <c r="AI16" i="10"/>
  <c r="A16" i="20"/>
  <c r="AK16" i="10"/>
  <c r="AH14" i="7"/>
  <c r="AJ14" i="7" s="1"/>
  <c r="A22" i="20"/>
  <c r="AI22" i="10"/>
  <c r="AK15" i="10"/>
  <c r="AK23" i="10"/>
  <c r="AH19" i="3"/>
  <c r="AJ11" i="2"/>
  <c r="AI20" i="10"/>
  <c r="A20" i="20"/>
  <c r="AH21" i="7"/>
  <c r="AJ21" i="7" s="1"/>
  <c r="A8" i="20"/>
  <c r="AI8" i="10"/>
  <c r="A9" i="20"/>
  <c r="AI9" i="10"/>
  <c r="AJ13" i="2"/>
  <c r="AK19" i="10"/>
  <c r="AK27" i="10"/>
  <c r="A12" i="20"/>
  <c r="AI12" i="10"/>
  <c r="AH20" i="18"/>
  <c r="AJ20" i="18" s="1"/>
  <c r="AK20" i="10"/>
  <c r="AH8" i="12"/>
  <c r="AJ8" i="12" s="1"/>
  <c r="AJ22" i="3" l="1"/>
  <c r="AH22" i="4"/>
  <c r="AJ22" i="4" s="1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I22" i="18"/>
  <c r="AK10" i="18"/>
  <c r="AI10" i="7" s="1"/>
  <c r="AK14" i="18"/>
  <c r="AI14" i="7" s="1"/>
  <c r="AI20" i="18"/>
  <c r="A20" i="10"/>
  <c r="A26" i="10"/>
  <c r="AI26" i="18"/>
  <c r="AH20" i="7"/>
  <c r="AJ20" i="7" s="1"/>
  <c r="AK20" i="18"/>
  <c r="A15" i="10"/>
  <c r="AI15" i="18"/>
  <c r="AH14" i="15"/>
  <c r="AJ14" i="15" s="1"/>
  <c r="A24" i="10"/>
  <c r="AI24" i="18"/>
  <c r="AK27" i="18"/>
  <c r="AK19" i="18"/>
  <c r="AH26" i="7"/>
  <c r="AJ26" i="7" s="1"/>
  <c r="AK26" i="18"/>
  <c r="AH10" i="3"/>
  <c r="AH15" i="3"/>
  <c r="AH24" i="7"/>
  <c r="AJ24" i="7" s="1"/>
  <c r="AK24" i="18"/>
  <c r="AK15" i="18"/>
  <c r="AI25" i="18"/>
  <c r="A25" i="10"/>
  <c r="A23" i="10"/>
  <c r="AI23" i="18"/>
  <c r="AK22" i="18"/>
  <c r="A21" i="10"/>
  <c r="AI21" i="18"/>
  <c r="AK23" i="18"/>
  <c r="AI27" i="18"/>
  <c r="A27" i="10"/>
  <c r="AK21" i="18"/>
  <c r="A16" i="10"/>
  <c r="AI16" i="18"/>
  <c r="AH17" i="3"/>
  <c r="AH23" i="3"/>
  <c r="AK17" i="18"/>
  <c r="AK8" i="18"/>
  <c r="AH16" i="5"/>
  <c r="AJ16" i="5" s="1"/>
  <c r="A19" i="10"/>
  <c r="AI19" i="18"/>
  <c r="AH21" i="15"/>
  <c r="AJ21" i="15" s="1"/>
  <c r="AH11" i="3"/>
  <c r="A13" i="10"/>
  <c r="AI13" i="18"/>
  <c r="AK25" i="18"/>
  <c r="AK9" i="18"/>
  <c r="AH18" i="7"/>
  <c r="AJ18" i="7" s="1"/>
  <c r="AK18" i="18"/>
  <c r="A14" i="10"/>
  <c r="AI14" i="18"/>
  <c r="AI9" i="18"/>
  <c r="A9" i="10"/>
  <c r="AH25" i="15"/>
  <c r="AJ25" i="15" s="1"/>
  <c r="AK13" i="18"/>
  <c r="AK16" i="18"/>
  <c r="A8" i="10"/>
  <c r="AI8" i="18"/>
  <c r="AH13" i="3"/>
  <c r="AI18" i="18"/>
  <c r="A18" i="10"/>
  <c r="AK11" i="18"/>
  <c r="AK12" i="18"/>
  <c r="A12" i="10"/>
  <c r="AI12" i="18"/>
  <c r="AH8" i="11"/>
  <c r="AJ8" i="11" s="1"/>
  <c r="AJ10" i="3" l="1"/>
  <c r="AH10" i="4"/>
  <c r="AJ10" i="4" s="1"/>
  <c r="AJ15" i="3"/>
  <c r="AH15" i="4"/>
  <c r="AJ15" i="4" s="1"/>
  <c r="AJ23" i="3"/>
  <c r="AH23" i="4"/>
  <c r="AJ23" i="4" s="1"/>
  <c r="AJ13" i="3"/>
  <c r="AH13" i="4"/>
  <c r="AJ13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K25" i="7"/>
  <c r="A8" i="18"/>
  <c r="AI8" i="7"/>
  <c r="AK27" i="7"/>
  <c r="AK17" i="7"/>
  <c r="AH25" i="14"/>
  <c r="AJ25" i="14" s="1"/>
  <c r="AH12" i="5"/>
  <c r="AJ12" i="5" s="1"/>
  <c r="A17" i="18"/>
  <c r="AI17" i="7"/>
  <c r="A21" i="18"/>
  <c r="AI21" i="7"/>
  <c r="A22" i="18"/>
  <c r="AI22" i="7"/>
  <c r="A24" i="18"/>
  <c r="AI24" i="7"/>
  <c r="A26" i="18"/>
  <c r="AI26" i="7"/>
  <c r="AH18" i="15"/>
  <c r="AJ18" i="15" s="1"/>
  <c r="AK18" i="7"/>
  <c r="AH24" i="15"/>
  <c r="AJ24" i="15" s="1"/>
  <c r="AK24" i="7"/>
  <c r="AH26" i="15"/>
  <c r="AJ26" i="15" s="1"/>
  <c r="AK26" i="7"/>
  <c r="AH14" i="14"/>
  <c r="AJ14" i="14" s="1"/>
  <c r="AH22" i="5"/>
  <c r="AJ22" i="5" s="1"/>
  <c r="AK15" i="7"/>
  <c r="AH19" i="5"/>
  <c r="AJ19" i="5" s="1"/>
  <c r="AK11" i="7"/>
  <c r="AK13" i="7"/>
  <c r="A25" i="18"/>
  <c r="AI25" i="7"/>
  <c r="AH21" i="14"/>
  <c r="AJ21" i="14" s="1"/>
  <c r="A13" i="18"/>
  <c r="AI13" i="7"/>
  <c r="A12" i="18"/>
  <c r="AI12" i="7"/>
  <c r="AK9" i="7"/>
  <c r="AK16" i="7"/>
  <c r="A23" i="18"/>
  <c r="AI23" i="7"/>
  <c r="A9" i="18"/>
  <c r="AI9" i="7"/>
  <c r="A11" i="18"/>
  <c r="AI11" i="7"/>
  <c r="AK23" i="7"/>
  <c r="AK10" i="7"/>
  <c r="A19" i="18"/>
  <c r="AI19" i="7"/>
  <c r="AI20" i="7"/>
  <c r="A20" i="18"/>
  <c r="A15" i="18"/>
  <c r="AI15" i="7"/>
  <c r="AK22" i="7"/>
  <c r="AK21" i="7"/>
  <c r="AK19" i="7"/>
  <c r="A16" i="18"/>
  <c r="AI16" i="7"/>
  <c r="A18" i="18"/>
  <c r="AI18" i="7"/>
  <c r="AH9" i="5"/>
  <c r="AJ9" i="5" s="1"/>
  <c r="A27" i="18"/>
  <c r="AI27" i="7"/>
  <c r="AH20" i="15"/>
  <c r="AJ20" i="15" s="1"/>
  <c r="AK20" i="7"/>
  <c r="AH8" i="6"/>
  <c r="AJ8" i="6" s="1"/>
  <c r="AI14" i="15" l="1"/>
  <c r="AK12" i="15"/>
  <c r="A12" i="15" s="1"/>
  <c r="AK21" i="15"/>
  <c r="A21" i="15" s="1"/>
  <c r="AK17" i="15"/>
  <c r="A17" i="15" s="1"/>
  <c r="AH22" i="27"/>
  <c r="AJ22" i="27" s="1"/>
  <c r="AI25" i="15"/>
  <c r="A25" i="7"/>
  <c r="A11" i="7"/>
  <c r="AI11" i="15"/>
  <c r="AK14" i="15"/>
  <c r="AK8" i="15"/>
  <c r="AI27" i="15"/>
  <c r="A27" i="7"/>
  <c r="A13" i="7"/>
  <c r="AI13" i="15"/>
  <c r="AI17" i="15"/>
  <c r="A17" i="7"/>
  <c r="AH9" i="27"/>
  <c r="AJ9" i="27" s="1"/>
  <c r="AI19" i="15"/>
  <c r="A19" i="7"/>
  <c r="AH23" i="5"/>
  <c r="AJ23" i="5" s="1"/>
  <c r="AH14" i="13"/>
  <c r="AJ14" i="13" s="1"/>
  <c r="AH12" i="27"/>
  <c r="AJ12" i="27" s="1"/>
  <c r="AK23" i="15"/>
  <c r="AK19" i="15"/>
  <c r="A12" i="7"/>
  <c r="AI12" i="15"/>
  <c r="A16" i="7"/>
  <c r="AI16" i="15"/>
  <c r="A18" i="7"/>
  <c r="AI18" i="15"/>
  <c r="AK25" i="15"/>
  <c r="AK10" i="15"/>
  <c r="AH10" i="5"/>
  <c r="AJ10" i="5" s="1"/>
  <c r="A8" i="7"/>
  <c r="AI8" i="15"/>
  <c r="AH11" i="5"/>
  <c r="AJ11" i="5" s="1"/>
  <c r="AI21" i="15"/>
  <c r="A21" i="7"/>
  <c r="A26" i="7"/>
  <c r="AI26" i="15"/>
  <c r="AI22" i="15"/>
  <c r="A22" i="7"/>
  <c r="A23" i="7"/>
  <c r="AI23" i="15"/>
  <c r="A9" i="7"/>
  <c r="AI9" i="15"/>
  <c r="AH26" i="14"/>
  <c r="AJ26" i="14" s="1"/>
  <c r="AK26" i="15"/>
  <c r="AH18" i="14"/>
  <c r="AJ18" i="14" s="1"/>
  <c r="AK18" i="15"/>
  <c r="AH25" i="13"/>
  <c r="AJ25" i="13" s="1"/>
  <c r="AK11" i="15"/>
  <c r="AK22" i="15"/>
  <c r="A20" i="7"/>
  <c r="AI20" i="15"/>
  <c r="AI10" i="15"/>
  <c r="A10" i="7"/>
  <c r="AH21" i="13"/>
  <c r="AJ21" i="13" s="1"/>
  <c r="A24" i="7"/>
  <c r="AI24" i="15"/>
  <c r="AK16" i="15"/>
  <c r="AK9" i="15"/>
  <c r="AH16" i="16"/>
  <c r="AJ16" i="16" s="1"/>
  <c r="AH19" i="27"/>
  <c r="AJ19" i="27" s="1"/>
  <c r="AH17" i="5"/>
  <c r="AJ17" i="5" s="1"/>
  <c r="AH13" i="5"/>
  <c r="AJ13" i="5" s="1"/>
  <c r="AH15" i="5"/>
  <c r="AJ15" i="5" s="1"/>
  <c r="A15" i="7"/>
  <c r="AI15" i="15"/>
  <c r="AH24" i="14"/>
  <c r="AJ24" i="14" s="1"/>
  <c r="AK24" i="15"/>
  <c r="AK13" i="15"/>
  <c r="AK15" i="15"/>
  <c r="AH20" i="14"/>
  <c r="AJ20" i="14" s="1"/>
  <c r="AK20" i="15"/>
  <c r="AK27" i="15"/>
  <c r="AH8" i="2"/>
  <c r="AJ8" i="2" s="1"/>
  <c r="AI17" i="14" l="1"/>
  <c r="AK19" i="14"/>
  <c r="A19" i="14" s="1"/>
  <c r="AI12" i="14"/>
  <c r="AI21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H26" i="13"/>
  <c r="AJ26" i="13" s="1"/>
  <c r="AK26" i="14"/>
  <c r="AK14" i="14"/>
  <c r="AI26" i="14"/>
  <c r="A26" i="15"/>
  <c r="AI27" i="14"/>
  <c r="A27" i="15"/>
  <c r="AK27" i="14"/>
  <c r="AK10" i="14"/>
  <c r="AH15" i="27"/>
  <c r="AJ15" i="27" s="1"/>
  <c r="AI22" i="14"/>
  <c r="A22" i="15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K23" i="14"/>
  <c r="A13" i="15"/>
  <c r="AI13" i="14"/>
  <c r="AH13" i="27"/>
  <c r="AJ13" i="27" s="1"/>
  <c r="AK21" i="14"/>
  <c r="AK25" i="14"/>
  <c r="A10" i="15"/>
  <c r="AI10" i="14"/>
  <c r="AH23" i="27"/>
  <c r="AJ23" i="27" s="1"/>
  <c r="AH9" i="16"/>
  <c r="AJ9" i="16" s="1"/>
  <c r="A20" i="15"/>
  <c r="AI20" i="14"/>
  <c r="AK13" i="14"/>
  <c r="AK22" i="14"/>
  <c r="A24" i="15"/>
  <c r="AI24" i="14"/>
  <c r="AH21" i="12"/>
  <c r="AJ21" i="12" s="1"/>
  <c r="AH25" i="12"/>
  <c r="AJ25" i="12" s="1"/>
  <c r="A19" i="15"/>
  <c r="AI19" i="14"/>
  <c r="AH22" i="16"/>
  <c r="AJ22" i="16" s="1"/>
  <c r="AH12" i="16"/>
  <c r="AJ12" i="16" s="1"/>
  <c r="AH24" i="13"/>
  <c r="AJ24" i="13" s="1"/>
  <c r="AK24" i="14"/>
  <c r="AH17" i="27"/>
  <c r="AJ17" i="27" s="1"/>
  <c r="AH16" i="34"/>
  <c r="AJ16" i="34" s="1"/>
  <c r="A18" i="15"/>
  <c r="AI18" i="14"/>
  <c r="AI25" i="14"/>
  <c r="A25" i="15"/>
  <c r="A23" i="15"/>
  <c r="AI23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J8" i="3" l="1"/>
  <c r="AH8" i="4"/>
  <c r="AJ8" i="4" s="1"/>
  <c r="AI19" i="13"/>
  <c r="AI12" i="13"/>
  <c r="AI15" i="13"/>
  <c r="AK15" i="13"/>
  <c r="A15" i="13" s="1"/>
  <c r="AI16" i="13"/>
  <c r="AK25" i="13"/>
  <c r="A25" i="13" s="1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25" i="14"/>
  <c r="AI25" i="13"/>
  <c r="AK14" i="13"/>
  <c r="AK22" i="13"/>
  <c r="AI10" i="13"/>
  <c r="A10" i="14"/>
  <c r="AI14" i="13"/>
  <c r="A14" i="14"/>
  <c r="AH10" i="16"/>
  <c r="AJ10" i="16" s="1"/>
  <c r="AI27" i="13"/>
  <c r="A27" i="14"/>
  <c r="A26" i="14"/>
  <c r="AI26" i="13"/>
  <c r="A24" i="14"/>
  <c r="AI24" i="13"/>
  <c r="AH14" i="11"/>
  <c r="AJ14" i="11" s="1"/>
  <c r="AH11" i="16"/>
  <c r="AJ11" i="16" s="1"/>
  <c r="AH20" i="12"/>
  <c r="AJ20" i="12" s="1"/>
  <c r="AK20" i="13"/>
  <c r="AH24" i="12"/>
  <c r="AJ24" i="12" s="1"/>
  <c r="AK24" i="13"/>
  <c r="AK21" i="13"/>
  <c r="AK12" i="13"/>
  <c r="AK23" i="13"/>
  <c r="AH26" i="12"/>
  <c r="AJ26" i="12" s="1"/>
  <c r="AK26" i="13"/>
  <c r="AH25" i="11"/>
  <c r="AJ25" i="11" s="1"/>
  <c r="A21" i="14"/>
  <c r="AI21" i="13"/>
  <c r="A18" i="14"/>
  <c r="AI18" i="13"/>
  <c r="AH21" i="11"/>
  <c r="AJ21" i="11" s="1"/>
  <c r="AH9" i="34"/>
  <c r="AJ9" i="34" s="1"/>
  <c r="AK27" i="13"/>
  <c r="AH19" i="34"/>
  <c r="AJ19" i="34" s="1"/>
  <c r="A20" i="14"/>
  <c r="AI20" i="13"/>
  <c r="A23" i="14"/>
  <c r="AI23" i="13"/>
  <c r="AH18" i="12"/>
  <c r="AJ18" i="12" s="1"/>
  <c r="AK18" i="13"/>
  <c r="AK17" i="13"/>
  <c r="AK13" i="13"/>
  <c r="A22" i="14"/>
  <c r="AI22" i="13"/>
  <c r="AH22" i="34"/>
  <c r="AJ22" i="34" s="1"/>
  <c r="AH12" i="34"/>
  <c r="AJ12" i="34" s="1"/>
  <c r="AH23" i="16"/>
  <c r="AJ23" i="16" s="1"/>
  <c r="AH13" i="16"/>
  <c r="AJ13" i="16" s="1"/>
  <c r="AH15" i="16"/>
  <c r="AJ15" i="16" s="1"/>
  <c r="AK9" i="13"/>
  <c r="AK16" i="13"/>
  <c r="A10" i="13" l="1"/>
  <c r="AI25" i="12"/>
  <c r="AI15" i="12"/>
  <c r="AI19" i="12"/>
  <c r="AK17" i="12"/>
  <c r="A17" i="12" s="1"/>
  <c r="AH15" i="34"/>
  <c r="AJ15" i="34" s="1"/>
  <c r="A23" i="13"/>
  <c r="AI23" i="12"/>
  <c r="AH11" i="34"/>
  <c r="AJ11" i="34" s="1"/>
  <c r="AH10" i="34"/>
  <c r="AJ10" i="34" s="1"/>
  <c r="AK22" i="12"/>
  <c r="AK27" i="12"/>
  <c r="A12" i="13"/>
  <c r="AI12" i="12"/>
  <c r="AK14" i="12"/>
  <c r="AK10" i="12"/>
  <c r="AK9" i="12"/>
  <c r="AH13" i="34"/>
  <c r="AJ13" i="34" s="1"/>
  <c r="A21" i="13"/>
  <c r="AI21" i="12"/>
  <c r="AH14" i="6"/>
  <c r="AJ14" i="6" s="1"/>
  <c r="AH14" i="2" s="1"/>
  <c r="AK13" i="12"/>
  <c r="AH26" i="11"/>
  <c r="AJ26" i="11" s="1"/>
  <c r="AK26" i="12"/>
  <c r="AK21" i="12"/>
  <c r="AI13" i="12"/>
  <c r="A13" i="13"/>
  <c r="AH21" i="6"/>
  <c r="AJ21" i="6" s="1"/>
  <c r="AH21" i="2" s="1"/>
  <c r="AH25" i="6"/>
  <c r="AJ25" i="6" s="1"/>
  <c r="AH25" i="2" s="1"/>
  <c r="A24" i="13"/>
  <c r="AI24" i="12"/>
  <c r="AK12" i="12"/>
  <c r="AI11" i="12"/>
  <c r="A11" i="13"/>
  <c r="A14" i="13"/>
  <c r="AI14" i="12"/>
  <c r="AK25" i="12"/>
  <c r="AH23" i="34"/>
  <c r="AJ23" i="34" s="1"/>
  <c r="A17" i="13"/>
  <c r="AI17" i="12"/>
  <c r="AH24" i="11"/>
  <c r="AJ24" i="11" s="1"/>
  <c r="AK24" i="12"/>
  <c r="AK23" i="12"/>
  <c r="AK8" i="12"/>
  <c r="A8" i="13"/>
  <c r="AI8" i="12"/>
  <c r="AH17" i="34"/>
  <c r="AJ17" i="34" s="1"/>
  <c r="A16" i="13"/>
  <c r="AI16" i="12"/>
  <c r="A18" i="13"/>
  <c r="AI18" i="12"/>
  <c r="AI27" i="12"/>
  <c r="A27" i="13"/>
  <c r="AI20" i="12"/>
  <c r="A20" i="13"/>
  <c r="A22" i="13"/>
  <c r="AI22" i="12"/>
  <c r="AK19" i="12"/>
  <c r="AK15" i="12"/>
  <c r="A9" i="13"/>
  <c r="AI9" i="12"/>
  <c r="AH18" i="11"/>
  <c r="AJ18" i="11" s="1"/>
  <c r="AK18" i="12"/>
  <c r="A26" i="13"/>
  <c r="AI26" i="12"/>
  <c r="AH20" i="11"/>
  <c r="AJ20" i="11" s="1"/>
  <c r="AK20" i="12"/>
  <c r="AK11" i="12"/>
  <c r="AK16" i="12"/>
  <c r="AH8" i="5"/>
  <c r="AJ8" i="5" s="1"/>
  <c r="AK15" i="11" l="1"/>
  <c r="AI15" i="6" s="1"/>
  <c r="AI17" i="11"/>
  <c r="AK11" i="11"/>
  <c r="A11" i="11" s="1"/>
  <c r="AK27" i="11"/>
  <c r="AI27" i="6" s="1"/>
  <c r="AI8" i="11"/>
  <c r="A8" i="12"/>
  <c r="AK16" i="11"/>
  <c r="AK10" i="11"/>
  <c r="A13" i="12"/>
  <c r="AI13" i="11"/>
  <c r="A9" i="12"/>
  <c r="AI9" i="11"/>
  <c r="AI27" i="11"/>
  <c r="A27" i="12"/>
  <c r="AI16" i="11"/>
  <c r="A16" i="12"/>
  <c r="AI18" i="11"/>
  <c r="A18" i="12"/>
  <c r="A23" i="12"/>
  <c r="AI23" i="11"/>
  <c r="A25" i="12"/>
  <c r="AI25" i="11"/>
  <c r="AK19" i="11"/>
  <c r="AK22" i="11"/>
  <c r="AK14" i="11"/>
  <c r="AI10" i="11"/>
  <c r="A10" i="12"/>
  <c r="AI22" i="11"/>
  <c r="A22" i="12"/>
  <c r="AJ21" i="2"/>
  <c r="AI21" i="11"/>
  <c r="A21" i="12"/>
  <c r="AJ14" i="2"/>
  <c r="AI14" i="11"/>
  <c r="A14" i="12"/>
  <c r="A24" i="12"/>
  <c r="AI24" i="11"/>
  <c r="AH24" i="6"/>
  <c r="AJ24" i="6" s="1"/>
  <c r="AH24" i="2" s="1"/>
  <c r="AK24" i="11"/>
  <c r="AI26" i="11"/>
  <c r="A26" i="12"/>
  <c r="AK8" i="11"/>
  <c r="AH18" i="6"/>
  <c r="AJ18" i="6" s="1"/>
  <c r="AH18" i="2" s="1"/>
  <c r="AK18" i="11"/>
  <c r="AK13" i="11"/>
  <c r="AK25" i="11"/>
  <c r="AH26" i="6"/>
  <c r="AJ26" i="6" s="1"/>
  <c r="AH26" i="2" s="1"/>
  <c r="AK26" i="11"/>
  <c r="AK12" i="11"/>
  <c r="AI19" i="11"/>
  <c r="A19" i="12"/>
  <c r="A20" i="12"/>
  <c r="AI20" i="11"/>
  <c r="AJ25" i="2"/>
  <c r="AK23" i="11"/>
  <c r="A11" i="12"/>
  <c r="AI11" i="11"/>
  <c r="AH20" i="6"/>
  <c r="AJ20" i="6" s="1"/>
  <c r="AH20" i="2" s="1"/>
  <c r="AK20" i="11"/>
  <c r="A15" i="12"/>
  <c r="AI15" i="11"/>
  <c r="AI12" i="11"/>
  <c r="A12" i="12"/>
  <c r="AK21" i="11"/>
  <c r="AK9" i="11"/>
  <c r="AK17" i="11"/>
  <c r="AH8" i="27"/>
  <c r="AJ8" i="27" s="1"/>
  <c r="A15" i="11" l="1"/>
  <c r="AK16" i="6"/>
  <c r="AI16" i="2" s="1"/>
  <c r="AI11" i="6"/>
  <c r="AK21" i="6"/>
  <c r="AI21" i="2" s="1"/>
  <c r="A27" i="11"/>
  <c r="AK11" i="6"/>
  <c r="AI11" i="2" s="1"/>
  <c r="AK19" i="6"/>
  <c r="A19" i="6" s="1"/>
  <c r="AK15" i="6"/>
  <c r="A15" i="6" s="1"/>
  <c r="AH25" i="3"/>
  <c r="AK22" i="6"/>
  <c r="AK10" i="6"/>
  <c r="A21" i="11"/>
  <c r="AI21" i="6"/>
  <c r="A14" i="11"/>
  <c r="AI14" i="6"/>
  <c r="AH14" i="3"/>
  <c r="AK13" i="6"/>
  <c r="AK8" i="6"/>
  <c r="A26" i="11"/>
  <c r="AI26" i="6"/>
  <c r="AI22" i="6"/>
  <c r="A22" i="11"/>
  <c r="A8" i="11"/>
  <c r="AI8" i="6"/>
  <c r="A19" i="11"/>
  <c r="AI19" i="6"/>
  <c r="AJ26" i="2"/>
  <c r="AK26" i="6"/>
  <c r="AK17" i="6"/>
  <c r="AI25" i="6"/>
  <c r="A25" i="11"/>
  <c r="AH21" i="3"/>
  <c r="AI12" i="6"/>
  <c r="A12" i="11"/>
  <c r="AK12" i="6"/>
  <c r="AI23" i="6"/>
  <c r="A23" i="11"/>
  <c r="AI13" i="6"/>
  <c r="A13" i="11"/>
  <c r="AI10" i="6"/>
  <c r="A10" i="11"/>
  <c r="AK23" i="6"/>
  <c r="AI20" i="6"/>
  <c r="A20" i="11"/>
  <c r="A18" i="11"/>
  <c r="AI18" i="6"/>
  <c r="A24" i="11"/>
  <c r="AI24" i="6"/>
  <c r="A16" i="11"/>
  <c r="AI16" i="6"/>
  <c r="A9" i="11"/>
  <c r="AI9" i="6"/>
  <c r="AK9" i="6"/>
  <c r="AK27" i="6"/>
  <c r="AI17" i="6"/>
  <c r="A17" i="11"/>
  <c r="AJ20" i="2"/>
  <c r="AK20" i="6"/>
  <c r="AK25" i="6"/>
  <c r="AJ18" i="2"/>
  <c r="AK18" i="6"/>
  <c r="AJ24" i="2"/>
  <c r="AK24" i="6"/>
  <c r="AK14" i="6"/>
  <c r="AH8" i="16"/>
  <c r="AJ8" i="16" s="1"/>
  <c r="AJ21" i="3" l="1"/>
  <c r="AH21" i="4"/>
  <c r="AJ21" i="4" s="1"/>
  <c r="AJ14" i="3"/>
  <c r="AH14" i="4"/>
  <c r="AJ14" i="4" s="1"/>
  <c r="AJ25" i="3"/>
  <c r="AH25" i="4"/>
  <c r="AJ25" i="4" s="1"/>
  <c r="A21" i="6"/>
  <c r="A16" i="6"/>
  <c r="AI15" i="2"/>
  <c r="AI19" i="2"/>
  <c r="AK8" i="2"/>
  <c r="A8" i="2" s="1"/>
  <c r="A11" i="6"/>
  <c r="AK23" i="2"/>
  <c r="A23" i="2" s="1"/>
  <c r="AK22" i="2"/>
  <c r="AI22" i="3" s="1"/>
  <c r="A18" i="6"/>
  <c r="AI18" i="2"/>
  <c r="AH18" i="3"/>
  <c r="AK18" i="2"/>
  <c r="AK19" i="2"/>
  <c r="AK12" i="2"/>
  <c r="AI17" i="2"/>
  <c r="A17" i="6"/>
  <c r="AI9" i="2"/>
  <c r="A9" i="6"/>
  <c r="AI25" i="2"/>
  <c r="A25" i="6"/>
  <c r="AK15" i="2"/>
  <c r="AK10" i="2"/>
  <c r="AI23" i="2"/>
  <c r="A23" i="6"/>
  <c r="AK21" i="2"/>
  <c r="A26" i="6"/>
  <c r="AI26" i="2"/>
  <c r="AI10" i="2"/>
  <c r="A10" i="6"/>
  <c r="AH26" i="3"/>
  <c r="AK26" i="2"/>
  <c r="AI22" i="2"/>
  <c r="A22" i="6"/>
  <c r="AH20" i="3"/>
  <c r="AK20" i="2"/>
  <c r="AK13" i="2"/>
  <c r="AK16" i="2"/>
  <c r="AI8" i="2"/>
  <c r="A8" i="6"/>
  <c r="AK25" i="2"/>
  <c r="A14" i="6"/>
  <c r="AI14" i="2"/>
  <c r="AK17" i="2"/>
  <c r="A13" i="6"/>
  <c r="AI13" i="2"/>
  <c r="A24" i="6"/>
  <c r="AI24" i="2"/>
  <c r="AK27" i="2"/>
  <c r="AK9" i="2"/>
  <c r="AK14" i="2"/>
  <c r="A20" i="6"/>
  <c r="AI20" i="2"/>
  <c r="AH24" i="3"/>
  <c r="AK24" i="2"/>
  <c r="AI27" i="2"/>
  <c r="A27" i="6"/>
  <c r="AK11" i="2"/>
  <c r="AI12" i="2"/>
  <c r="A12" i="6"/>
  <c r="AH8" i="34"/>
  <c r="AJ8" i="34" s="1"/>
  <c r="AJ20" i="3" l="1"/>
  <c r="AH20" i="4"/>
  <c r="AJ20" i="4" s="1"/>
  <c r="AJ26" i="3"/>
  <c r="AH26" i="4"/>
  <c r="AJ26" i="4" s="1"/>
  <c r="AJ24" i="3"/>
  <c r="AH24" i="4"/>
  <c r="AJ24" i="4" s="1"/>
  <c r="AJ18" i="3"/>
  <c r="AH18" i="4"/>
  <c r="AJ18" i="4" s="1"/>
  <c r="AI8" i="3"/>
  <c r="AI23" i="3"/>
  <c r="A22" i="2"/>
  <c r="AI26" i="3"/>
  <c r="A26" i="2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21" i="5"/>
  <c r="AJ21" i="5" s="1"/>
  <c r="AH14" i="5"/>
  <c r="AJ14" i="5" s="1"/>
  <c r="A24" i="2"/>
  <c r="AI24" i="3"/>
  <c r="AH25" i="5"/>
  <c r="AJ25" i="5" s="1"/>
  <c r="A16" i="2"/>
  <c r="AI16" i="3"/>
  <c r="A9" i="2"/>
  <c r="AI9" i="3"/>
  <c r="AI25" i="3"/>
  <c r="A25" i="2"/>
  <c r="A12" i="2"/>
  <c r="AI12" i="3"/>
  <c r="AI27" i="3"/>
  <c r="A27" i="2"/>
  <c r="A10" i="2"/>
  <c r="AI10" i="3"/>
  <c r="A21" i="2"/>
  <c r="AI21" i="3"/>
  <c r="A15" i="2"/>
  <c r="AI15" i="3"/>
  <c r="AK17" i="3" l="1"/>
  <c r="AI17" i="4" s="1"/>
  <c r="AK13" i="3"/>
  <c r="AI13" i="4" s="1"/>
  <c r="AK19" i="3"/>
  <c r="AI19" i="4" s="1"/>
  <c r="AK27" i="3"/>
  <c r="AI27" i="4" s="1"/>
  <c r="AK12" i="3"/>
  <c r="AI12" i="4" s="1"/>
  <c r="AK16" i="3"/>
  <c r="AI16" i="4" s="1"/>
  <c r="AK24" i="3"/>
  <c r="AI24" i="4" s="1"/>
  <c r="AK18" i="3"/>
  <c r="AI18" i="4" s="1"/>
  <c r="AK10" i="3"/>
  <c r="AI10" i="4" s="1"/>
  <c r="AK8" i="3"/>
  <c r="AI8" i="4" s="1"/>
  <c r="AK23" i="3"/>
  <c r="AI23" i="4" s="1"/>
  <c r="AK21" i="3"/>
  <c r="AI21" i="4" s="1"/>
  <c r="AK25" i="3"/>
  <c r="AI25" i="4" s="1"/>
  <c r="AK26" i="3"/>
  <c r="AI26" i="4" s="1"/>
  <c r="AK20" i="3"/>
  <c r="AI20" i="4" s="1"/>
  <c r="AK15" i="3"/>
  <c r="A15" i="3" s="1"/>
  <c r="AK11" i="3"/>
  <c r="AI11" i="4" s="1"/>
  <c r="AK14" i="3"/>
  <c r="A14" i="3" s="1"/>
  <c r="AK22" i="3"/>
  <c r="AI22" i="4" s="1"/>
  <c r="AK20" i="4"/>
  <c r="A20" i="4" s="1"/>
  <c r="AK9" i="3"/>
  <c r="AI9" i="4" s="1"/>
  <c r="AK18" i="4"/>
  <c r="A18" i="4" s="1"/>
  <c r="AK23" i="4"/>
  <c r="A23" i="4" s="1"/>
  <c r="AK11" i="4"/>
  <c r="A11" i="4" s="1"/>
  <c r="AK12" i="4"/>
  <c r="A12" i="4" s="1"/>
  <c r="AK8" i="4"/>
  <c r="A8" i="4" s="1"/>
  <c r="AK24" i="4"/>
  <c r="A24" i="4" s="1"/>
  <c r="AK10" i="4"/>
  <c r="A10" i="4" s="1"/>
  <c r="AK14" i="4"/>
  <c r="A14" i="4" s="1"/>
  <c r="AK22" i="4"/>
  <c r="A22" i="4" s="1"/>
  <c r="AK26" i="4"/>
  <c r="A26" i="4" s="1"/>
  <c r="AK21" i="4"/>
  <c r="A21" i="4" s="1"/>
  <c r="AK13" i="4"/>
  <c r="A13" i="4" s="1"/>
  <c r="AK19" i="4"/>
  <c r="A19" i="4" s="1"/>
  <c r="AK16" i="4"/>
  <c r="A16" i="4" s="1"/>
  <c r="AK25" i="4"/>
  <c r="A25" i="4" s="1"/>
  <c r="AK9" i="4"/>
  <c r="A9" i="4" s="1"/>
  <c r="AK15" i="4"/>
  <c r="A15" i="4" s="1"/>
  <c r="AK17" i="4"/>
  <c r="A17" i="4" s="1"/>
  <c r="AK27" i="4"/>
  <c r="A27" i="4" s="1"/>
  <c r="AH14" i="27"/>
  <c r="AJ14" i="27" s="1"/>
  <c r="AH18" i="5"/>
  <c r="AJ18" i="5" s="1"/>
  <c r="AH21" i="27"/>
  <c r="AJ21" i="27" s="1"/>
  <c r="AH24" i="5"/>
  <c r="AJ24" i="5" s="1"/>
  <c r="AH25" i="27"/>
  <c r="AJ25" i="27" s="1"/>
  <c r="AH26" i="5"/>
  <c r="AJ26" i="5" s="1"/>
  <c r="AH20" i="5"/>
  <c r="AJ20" i="5" s="1"/>
  <c r="A19" i="3" l="1"/>
  <c r="A13" i="3"/>
  <c r="A17" i="3"/>
  <c r="A20" i="3"/>
  <c r="A12" i="3"/>
  <c r="A16" i="3"/>
  <c r="A24" i="3"/>
  <c r="A8" i="3"/>
  <c r="A27" i="3"/>
  <c r="A18" i="3"/>
  <c r="A23" i="3"/>
  <c r="A10" i="3"/>
  <c r="A22" i="3"/>
  <c r="AI15" i="4"/>
  <c r="AI14" i="4"/>
  <c r="A21" i="3"/>
  <c r="A25" i="3"/>
  <c r="A9" i="3"/>
  <c r="A26" i="3"/>
  <c r="AI14" i="5"/>
  <c r="A11" i="3"/>
  <c r="AI8" i="5"/>
  <c r="AI12" i="5"/>
  <c r="AI17" i="5"/>
  <c r="AI15" i="5"/>
  <c r="AI13" i="5"/>
  <c r="AI22" i="5"/>
  <c r="AK23" i="5"/>
  <c r="A23" i="5" s="1"/>
  <c r="AI9" i="5"/>
  <c r="AK21" i="5"/>
  <c r="AI21" i="27" s="1"/>
  <c r="AI16" i="5"/>
  <c r="AK11" i="5"/>
  <c r="AI11" i="27" s="1"/>
  <c r="AK25" i="5"/>
  <c r="A25" i="5" s="1"/>
  <c r="AK22" i="5"/>
  <c r="AI22" i="27" s="1"/>
  <c r="AK10" i="5"/>
  <c r="AI10" i="27" s="1"/>
  <c r="AK19" i="5"/>
  <c r="AI19" i="27" s="1"/>
  <c r="AI10" i="5"/>
  <c r="AH21" i="16"/>
  <c r="AJ21" i="16" s="1"/>
  <c r="AH18" i="27"/>
  <c r="AJ18" i="27" s="1"/>
  <c r="AK18" i="5"/>
  <c r="AI23" i="5"/>
  <c r="AK16" i="5"/>
  <c r="AK14" i="5"/>
  <c r="AI21" i="5"/>
  <c r="AH14" i="16"/>
  <c r="AJ14" i="16" s="1"/>
  <c r="AI18" i="5"/>
  <c r="AI19" i="5"/>
  <c r="AH26" i="27"/>
  <c r="AJ26" i="27" s="1"/>
  <c r="AK26" i="5"/>
  <c r="AI25" i="5"/>
  <c r="AK15" i="5"/>
  <c r="AK27" i="5"/>
  <c r="AI11" i="5"/>
  <c r="AI27" i="5"/>
  <c r="AI20" i="5"/>
  <c r="AI24" i="5"/>
  <c r="AK12" i="5"/>
  <c r="AK13" i="5"/>
  <c r="AI26" i="5"/>
  <c r="AH20" i="27"/>
  <c r="AJ20" i="27" s="1"/>
  <c r="AK20" i="5"/>
  <c r="AH25" i="16"/>
  <c r="AJ25" i="16" s="1"/>
  <c r="AH24" i="27"/>
  <c r="AJ24" i="27" s="1"/>
  <c r="AK24" i="5"/>
  <c r="AK8" i="5"/>
  <c r="AK17" i="5"/>
  <c r="AK9" i="5"/>
  <c r="A21" i="5" l="1"/>
  <c r="A22" i="5"/>
  <c r="A11" i="5"/>
  <c r="AI23" i="27"/>
  <c r="AK10" i="27"/>
  <c r="A10" i="27" s="1"/>
  <c r="A10" i="5"/>
  <c r="AK12" i="27"/>
  <c r="AI12" i="16" s="1"/>
  <c r="A19" i="5"/>
  <c r="AI25" i="27"/>
  <c r="A14" i="5"/>
  <c r="AI14" i="27"/>
  <c r="AK20" i="27"/>
  <c r="AH20" i="16"/>
  <c r="AJ20" i="16" s="1"/>
  <c r="AI15" i="27"/>
  <c r="A15" i="5"/>
  <c r="AI16" i="27"/>
  <c r="A16" i="5"/>
  <c r="AK22" i="27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26" i="5"/>
  <c r="AI26" i="27"/>
  <c r="AK13" i="27"/>
  <c r="AK23" i="27"/>
  <c r="AK21" i="27"/>
  <c r="AI20" i="27"/>
  <c r="A20" i="5"/>
  <c r="AH14" i="34"/>
  <c r="AJ14" i="34" s="1"/>
  <c r="AI12" i="27"/>
  <c r="A12" i="5"/>
  <c r="AH26" i="16"/>
  <c r="AJ26" i="16" s="1"/>
  <c r="AK26" i="27"/>
  <c r="AK19" i="27"/>
  <c r="AK27" i="27"/>
  <c r="AH21" i="34"/>
  <c r="AJ21" i="34" s="1"/>
  <c r="AI27" i="27"/>
  <c r="A27" i="5"/>
  <c r="A17" i="5"/>
  <c r="AI17" i="27"/>
  <c r="AH24" i="16"/>
  <c r="AJ24" i="16" s="1"/>
  <c r="AK24" i="27"/>
  <c r="AK11" i="27"/>
  <c r="AK8" i="27"/>
  <c r="AI24" i="27"/>
  <c r="A24" i="5"/>
  <c r="AK25" i="27"/>
  <c r="AH25" i="34"/>
  <c r="AJ25" i="34" s="1"/>
  <c r="AK17" i="27"/>
  <c r="AK15" i="27"/>
  <c r="A12" i="27" l="1"/>
  <c r="AK11" i="16"/>
  <c r="AI11" i="34" s="1"/>
  <c r="AK23" i="16"/>
  <c r="A23" i="16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22" i="16"/>
  <c r="A22" i="16" s="1"/>
  <c r="AK27" i="16"/>
  <c r="AI27" i="34" s="1"/>
  <c r="AK10" i="16"/>
  <c r="A10" i="16" s="1"/>
  <c r="AK25" i="16"/>
  <c r="AI25" i="34" s="1"/>
  <c r="AK13" i="16"/>
  <c r="A13" i="16" s="1"/>
  <c r="AK9" i="16"/>
  <c r="AI9" i="34" s="1"/>
  <c r="AK17" i="16"/>
  <c r="AI17" i="34" s="1"/>
  <c r="AK8" i="16"/>
  <c r="AI8" i="34" s="1"/>
  <c r="AK21" i="16"/>
  <c r="AI21" i="34" s="1"/>
  <c r="A16" i="27"/>
  <c r="AI16" i="16"/>
  <c r="A13" i="27"/>
  <c r="AI13" i="16"/>
  <c r="A25" i="27"/>
  <c r="AI25" i="16"/>
  <c r="AI8" i="16"/>
  <c r="A8" i="27"/>
  <c r="A11" i="27"/>
  <c r="AI11" i="16"/>
  <c r="A24" i="27"/>
  <c r="AI24" i="16"/>
  <c r="A27" i="27"/>
  <c r="AI27" i="16"/>
  <c r="A18" i="27"/>
  <c r="AI18" i="16"/>
  <c r="AH20" i="34"/>
  <c r="AJ20" i="34" s="1"/>
  <c r="AK20" i="16"/>
  <c r="AH24" i="34"/>
  <c r="AJ24" i="34" s="1"/>
  <c r="AK24" i="16"/>
  <c r="A19" i="27"/>
  <c r="AI19" i="16"/>
  <c r="AH18" i="34"/>
  <c r="AJ18" i="34" s="1"/>
  <c r="AK18" i="16"/>
  <c r="A20" i="27"/>
  <c r="AI20" i="16"/>
  <c r="A15" i="27"/>
  <c r="AI15" i="16"/>
  <c r="A26" i="27"/>
  <c r="AI26" i="16"/>
  <c r="A21" i="27"/>
  <c r="AI21" i="16"/>
  <c r="A9" i="27"/>
  <c r="AI9" i="16"/>
  <c r="A17" i="27"/>
  <c r="AI17" i="16"/>
  <c r="AH26" i="34"/>
  <c r="AJ26" i="34" s="1"/>
  <c r="AK26" i="16"/>
  <c r="A23" i="27"/>
  <c r="AI23" i="16"/>
  <c r="A14" i="27"/>
  <c r="AI14" i="16"/>
  <c r="AI22" i="16"/>
  <c r="A22" i="27"/>
  <c r="A15" i="16" l="1"/>
  <c r="A14" i="16"/>
  <c r="AI12" i="34"/>
  <c r="AI22" i="34"/>
  <c r="A16" i="16"/>
  <c r="A11" i="16"/>
  <c r="AI23" i="34"/>
  <c r="A27" i="16"/>
  <c r="AI10" i="34"/>
  <c r="AK8" i="34"/>
  <c r="A8" i="34" s="1"/>
  <c r="A17" i="16"/>
  <c r="A19" i="16"/>
  <c r="A9" i="16"/>
  <c r="AI13" i="34"/>
  <c r="A21" i="16"/>
  <c r="AK26" i="34"/>
  <c r="A26" i="34" s="1"/>
  <c r="A25" i="16"/>
  <c r="AK13" i="34"/>
  <c r="A13" i="34" s="1"/>
  <c r="A8" i="16"/>
  <c r="AK12" i="34"/>
  <c r="A12" i="34" s="1"/>
  <c r="AK9" i="34"/>
  <c r="A9" i="34" s="1"/>
  <c r="AK16" i="34"/>
  <c r="A16" i="34" s="1"/>
  <c r="AK25" i="34"/>
  <c r="A25" i="34" s="1"/>
  <c r="AK15" i="34"/>
  <c r="A15" i="34" s="1"/>
  <c r="AK23" i="34"/>
  <c r="A23" i="34" s="1"/>
  <c r="AK14" i="34"/>
  <c r="A14" i="34" s="1"/>
  <c r="AI24" i="34"/>
  <c r="A24" i="16"/>
  <c r="AK10" i="34"/>
  <c r="A10" i="34" s="1"/>
  <c r="AK21" i="34"/>
  <c r="A21" i="34" s="1"/>
  <c r="AK24" i="34"/>
  <c r="A24" i="34" s="1"/>
  <c r="AK22" i="34"/>
  <c r="A22" i="34" s="1"/>
  <c r="AI20" i="34"/>
  <c r="A20" i="16"/>
  <c r="A26" i="16"/>
  <c r="AI26" i="34"/>
  <c r="A18" i="16"/>
  <c r="AI18" i="34"/>
  <c r="AK11" i="34"/>
  <c r="A11" i="34" s="1"/>
  <c r="AK27" i="34"/>
  <c r="A27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<sst xmlns="http://schemas.openxmlformats.org/spreadsheetml/2006/main" count="2349" uniqueCount="93">
  <si>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</si>
  <si>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</si>
  <si>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</si>
  <si>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</si>
  <si>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</si>
  <si>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</si>
  <si>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</si>
  <si>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</si>
  <si>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</si>
  <si>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</si>
  <si>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</si>
  <si>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</si>
  <si>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</si>
  <si>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</si>
  <si>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</si>
  <si>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</si>
  <si>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</si>
  <si>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</si>
  <si>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</si>
  <si>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</si>
  <si>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</si>
  <si>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</si>
  <si>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</si>
  <si>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</si>
  <si>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</si>
  <si>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</si>
  <si>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</si>
  <si>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</si>
  <si>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</si>
  <si>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</si>
  <si>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</si>
  <si>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</si>
  <si>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</si>
  <si>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</si>
  <si>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</si>
  <si>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</si>
  <si>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</si>
  <si>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</si>
  <si>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</si>
  <si>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</si>
  <si>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</si>
  <si>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</si>
  <si>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</si>
  <si>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</si>
  <si>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</si>
  <si>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</si>
  <si>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</si>
  <si>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</si>
  <si>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</si>
  <si>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</si>
  <si>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</si>
  <si>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</si>
  <si>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</si>
  <si>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</si>
  <si>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</si>
  <si>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</si>
  <si>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</si>
  <si>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Jens-2711</t>
  </si>
  <si>
    <t>Helki1982</t>
  </si>
  <si>
    <t>MB Norbert</t>
  </si>
  <si>
    <t>Hamburg</t>
  </si>
  <si>
    <t>Rostock</t>
  </si>
  <si>
    <t>Karlsruhe</t>
  </si>
  <si>
    <t>Hannover</t>
  </si>
  <si>
    <t>St. Pauli</t>
  </si>
  <si>
    <t>Kiel</t>
  </si>
  <si>
    <t>Dresden</t>
  </si>
  <si>
    <t>Ingolstadt</t>
  </si>
  <si>
    <t>Nürnberg</t>
  </si>
  <si>
    <t>Aue</t>
  </si>
  <si>
    <t>Darmstadt</t>
  </si>
  <si>
    <t>Regensburg</t>
  </si>
  <si>
    <t>Sandhausen</t>
  </si>
  <si>
    <t>Düsseldorf</t>
  </si>
  <si>
    <t>Heidenheim</t>
  </si>
  <si>
    <t>Paderborn</t>
  </si>
  <si>
    <t>Mike04</t>
  </si>
  <si>
    <t>0</t>
  </si>
  <si>
    <t>1</t>
  </si>
  <si>
    <t>Tanja04</t>
  </si>
  <si>
    <t>UltraGE</t>
  </si>
  <si>
    <t>Skopp04</t>
  </si>
  <si>
    <t>Reinhold</t>
  </si>
  <si>
    <t>schmiddi04</t>
  </si>
  <si>
    <t>shiny</t>
  </si>
  <si>
    <t>jupp04</t>
  </si>
  <si>
    <t>Master1</t>
  </si>
  <si>
    <t>Franzi04</t>
  </si>
  <si>
    <t>Ricardo04</t>
  </si>
  <si>
    <t>Rainer04</t>
  </si>
  <si>
    <t>Lola04</t>
  </si>
  <si>
    <t>4</t>
  </si>
  <si>
    <t>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</si>
</sst>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13" fillId="3" borderId="10" xfId="0" applyNumberFormat="1" applyFont="1" applyFill="1" applyBorder="1" applyAlignment="1">
      <alignment horizontal="center"/>
    </xf>
    <xf numFmtId="49" fontId="13" fillId="3" borderId="11" xfId="0" applyNumberFormat="1" applyFont="1" applyFill="1" applyBorder="1" applyAlignment="1">
      <alignment horizontal="center"/>
    </xf>
  </cellXfs>
  <cellStyles count="1">
    <cellStyle name="Standard" xfId="0" builtinId="0"/>
  </cellStyles>
  <dxfs count="141"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40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7" activePane="bottomLeft" state="frozen"/>
      <selection activeCell="AG9" sqref="AG9"/>
      <selection pane="bottomLeft"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13" bestFit="1" customWidth="1"/>
    <col min="6" max="7" width="3.44140625" style="1" customWidth="1"/>
    <col min="8" max="8" width="4.44140625" style="1" bestFit="1" customWidth="1"/>
    <col min="9" max="9" width="3.44140625" style="13" customWidth="1"/>
    <col min="10" max="10" width="3.44140625" style="1" customWidth="1"/>
    <col min="11" max="11" width="4.44140625" style="1" bestFit="1" customWidth="1"/>
    <col min="12" max="13" width="3.44140625" style="1" customWidth="1"/>
    <col min="14" max="14" width="4.44140625" style="1" customWidth="1"/>
    <col min="15" max="16" width="3.44140625" style="1" customWidth="1"/>
    <col min="17" max="17" width="4.44140625" style="1" bestFit="1" customWidth="1"/>
    <col min="18" max="19" width="3.44140625" style="1" customWidth="1"/>
    <col min="20" max="20" width="4.44140625" style="1" bestFit="1" customWidth="1"/>
    <col min="21" max="22" width="3.44140625" style="1" customWidth="1"/>
    <col min="23" max="23" width="4.44140625" style="1" bestFit="1" customWidth="1"/>
    <col min="24" max="25" width="3.44140625" style="1" customWidth="1"/>
    <col min="26" max="26" width="4.109375" style="1" bestFit="1" customWidth="1"/>
    <col min="27" max="28" width="3.44140625" style="1" customWidth="1"/>
    <col min="29" max="29" width="4.44140625" style="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0.77734375" style="3" customWidth="1"/>
    <col min="39" max="40" width="10.77734375" style="1" hidden="1" customWidth="1"/>
    <col min="41" max="43" width="10.77734375" style="1" customWidth="1"/>
    <col min="44" max="16384" width="11.44140625" style="1"/>
  </cols>
  <sheetData>
    <row r="1" spans="1:42" ht="11.4">
      <c r="E1" s="61"/>
      <c r="AD1" s="68"/>
      <c r="AE1" s="69"/>
      <c r="AF1" s="69"/>
      <c r="AK1" s="32"/>
    </row>
    <row r="2" spans="1:42" ht="11.4">
      <c r="B2" s="16"/>
      <c r="E2" s="61"/>
      <c r="AD2" s="68"/>
      <c r="AE2" s="70"/>
      <c r="AF2" s="70"/>
    </row>
    <row r="3" spans="1:42" ht="11.4">
      <c r="B3" s="16"/>
      <c r="E3" s="61"/>
      <c r="AD3" s="68"/>
      <c r="AE3" s="69"/>
      <c r="AF3" s="69"/>
    </row>
    <row r="4" spans="1:42" ht="16.2" thickBot="1">
      <c r="A4" s="2" t="s">
        <v>10</v>
      </c>
      <c r="B4" s="16"/>
      <c r="C4" s="68" t="s">
        <v>11</v>
      </c>
      <c r="F4" s="68" t="s">
        <v>12</v>
      </c>
      <c r="I4" s="68" t="s">
        <v>70</v>
      </c>
      <c r="L4" s="68" t="s">
        <v>74</v>
      </c>
      <c r="O4" s="68" t="s">
        <v>64</v>
      </c>
      <c r="R4" s="68" t="s">
        <v>68</v>
      </c>
      <c r="U4" s="68" t="s">
        <v>72</v>
      </c>
      <c r="X4" s="68" t="s">
        <v>66</v>
      </c>
      <c r="AA4" s="68" t="s">
        <v>61</v>
      </c>
      <c r="AD4" s="67"/>
      <c r="AE4" s="71"/>
      <c r="AF4" s="71"/>
      <c r="AK4" s="45"/>
    </row>
    <row r="5" spans="1:42" ht="13.95" customHeight="1" thickBot="1">
      <c r="B5" s="16"/>
      <c r="I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5" customHeight="1" thickBot="1">
      <c r="C6" s="68" t="s">
        <v>60</v>
      </c>
      <c r="F6" s="68" t="s">
        <v>63</v>
      </c>
      <c r="I6" s="68" t="s">
        <v>71</v>
      </c>
      <c r="L6" s="68" t="s">
        <v>75</v>
      </c>
      <c r="O6" s="68" t="s">
        <v>65</v>
      </c>
      <c r="R6" s="68" t="s">
        <v>69</v>
      </c>
      <c r="U6" s="68" t="s">
        <v>73</v>
      </c>
      <c r="X6" s="68" t="s">
        <v>67</v>
      </c>
      <c r="AA6" s="68" t="s">
        <v>62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13</v>
      </c>
      <c r="K7" s="73" t="s">
        <v>1</v>
      </c>
      <c r="L7" s="72" t="s">
        <v>77</v>
      </c>
      <c r="M7" s="72" t="s">
        <v>77</v>
      </c>
      <c r="N7" s="73" t="s">
        <v>1</v>
      </c>
      <c r="O7" s="72" t="s">
        <v>2</v>
      </c>
      <c r="P7" s="72" t="s">
        <v>77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13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2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18" si="0">AK8</f>
        <v>7</v>
      </c>
      <c r="B8" s="21" t="s">
        <v>87</v>
      </c>
      <c r="C8" s="17" t="s">
        <v>13</v>
      </c>
      <c r="D8" s="18" t="s">
        <v>78</v>
      </c>
      <c r="E8" s="19">
        <f t="shared" ref="E8:E18" si="1">IF(OR(EXACT($C$7,C8)*(EXACT($D$7,D8)))=TRUE,$AO$9,IF(($D$7-$C$7=D8-C8),$AO$8,IF(OR(EXACT($C$7&gt;$D$7,C8&gt;D8)*EXACT($C$7=$D$7,C8=D8)*EXACT($C$7&lt;$D$7,C8&lt;D8)),$AO$7,0)))</f>
        <v>0</v>
      </c>
      <c r="F8" s="17" t="s">
        <v>13</v>
      </c>
      <c r="G8" s="18" t="s">
        <v>78</v>
      </c>
      <c r="H8" s="19">
        <f t="shared" ref="H8:H18" si="2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8" si="3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>
        <f t="shared" ref="N8:N18" si="4"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13</v>
      </c>
      <c r="Q8" s="19">
        <f t="shared" ref="Q8:Q18" si="5">IF(OR(EXACT($O$7,O8)*(EXACT($P$7,P8)))=TRUE,$AO$9,IF(($P$7-$O$7=P8-O8),$AO$8,IF(OR(EXACT($O$7&gt;$P$7,O8&gt;P8)*EXACT($O$7=$P$7,O8=P8)*EXACT($O$7&lt;$P$7,O8&lt;P8)),$AO$7,0)))</f>
        <v>0</v>
      </c>
      <c r="R8" s="17" t="s">
        <v>2</v>
      </c>
      <c r="S8" s="18" t="s">
        <v>78</v>
      </c>
      <c r="T8" s="19">
        <f t="shared" ref="T8:T18" si="6">IF(OR(EXACT($R$7,R8)*(EXACT($S$7,S8)))=TRUE,$AO$9,IF(($S$7-$R$7=S8-R8),$AO$8,IF(OR(EXACT($R$7&gt;$S$7,R8&gt;S8)*EXACT($R$7=$S$7,R8=S8)*EXACT($R$7&lt;$S$7,R8&lt;S8)),$AO$7,0)))</f>
        <v>0</v>
      </c>
      <c r="U8" s="17" t="s">
        <v>78</v>
      </c>
      <c r="V8" s="18" t="s">
        <v>13</v>
      </c>
      <c r="W8" s="66" t="str">
        <f t="shared" ref="W8:W18" si="7">IF(OR(EXACT($U$7,U8)*(EXACT($V$7,V8)))=TRUE,$AO$9,IF(($V$7-$U$7=V8-U8),$AO$8,IF(OR(EXACT($U$7&gt;$V$7,U8&gt;V8)*EXACT($U$7=$V$7,U8=V8)*EXACT($U$7&lt;$V$7,U8&lt;V8)),$AO$7,0)))</f>
        <v>2</v>
      </c>
      <c r="X8" s="17" t="s">
        <v>78</v>
      </c>
      <c r="Y8" s="18" t="s">
        <v>13</v>
      </c>
      <c r="Z8" s="19">
        <f>IF(OR(EXACT($X$7,X8)*(EXACT($Y$7,Y8)))=TRUE,$AO$9,IF(($Y$7-$X$7=Y8-X8),$AO$8,IF(OR(EXACT($X$7&gt;$Y$7,X8&gt;Y8)*EXACT($X$7=$Y$7,X8=Y8)*EXACT($X$7&lt;$Y$7,X8&lt;Y8)),$AO$7,0)))</f>
        <v>0</v>
      </c>
      <c r="AA8" s="17" t="s">
        <v>13</v>
      </c>
      <c r="AB8" s="18" t="s">
        <v>78</v>
      </c>
      <c r="AC8" s="19">
        <f t="shared" ref="AC8:AC18" si="8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:AG18" si="9">E8+K8+Q8+T8+N8+H8+W8+Z8+AC8+AF8</f>
        <v>2</v>
      </c>
      <c r="AH8" s="22"/>
      <c r="AI8" s="23"/>
      <c r="AJ8" s="24">
        <f t="shared" ref="AJ8:AJ18" si="10">AG8+AH8</f>
        <v>2</v>
      </c>
      <c r="AK8" s="25">
        <f t="shared" ref="AK8:AK18" si="11">RANK(AJ8,$AJ$8:$AJ$27)</f>
        <v>7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7</v>
      </c>
      <c r="B9" s="21" t="s">
        <v>85</v>
      </c>
      <c r="C9" s="17" t="s">
        <v>13</v>
      </c>
      <c r="D9" s="18" t="s">
        <v>78</v>
      </c>
      <c r="E9" s="19">
        <f t="shared" si="1"/>
        <v>0</v>
      </c>
      <c r="F9" s="17" t="s">
        <v>13</v>
      </c>
      <c r="G9" s="18" t="s">
        <v>78</v>
      </c>
      <c r="H9" s="19">
        <f t="shared" si="2"/>
        <v>0</v>
      </c>
      <c r="I9" s="17" t="s">
        <v>13</v>
      </c>
      <c r="J9" s="18" t="s">
        <v>78</v>
      </c>
      <c r="K9" s="19">
        <f t="shared" si="3"/>
        <v>0</v>
      </c>
      <c r="L9" s="17" t="s">
        <v>78</v>
      </c>
      <c r="M9" s="18" t="s">
        <v>13</v>
      </c>
      <c r="N9" s="66">
        <f t="shared" si="4"/>
        <v>0</v>
      </c>
      <c r="O9" s="17" t="s">
        <v>78</v>
      </c>
      <c r="P9" s="18" t="s">
        <v>13</v>
      </c>
      <c r="Q9" s="19">
        <f t="shared" si="5"/>
        <v>0</v>
      </c>
      <c r="R9" s="17" t="s">
        <v>13</v>
      </c>
      <c r="S9" s="18" t="s">
        <v>78</v>
      </c>
      <c r="T9" s="19">
        <f t="shared" si="6"/>
        <v>0</v>
      </c>
      <c r="U9" s="17" t="s">
        <v>78</v>
      </c>
      <c r="V9" s="18" t="s">
        <v>13</v>
      </c>
      <c r="W9" s="66" t="str">
        <f t="shared" si="7"/>
        <v>2</v>
      </c>
      <c r="X9" s="17" t="s">
        <v>13</v>
      </c>
      <c r="Y9" s="18" t="s">
        <v>13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78</v>
      </c>
      <c r="AC9" s="19">
        <f t="shared" si="8"/>
        <v>0</v>
      </c>
      <c r="AD9" s="28"/>
      <c r="AE9" s="26"/>
      <c r="AF9" s="19"/>
      <c r="AG9" s="21">
        <f t="shared" si="9"/>
        <v>2</v>
      </c>
      <c r="AH9" s="22"/>
      <c r="AI9" s="23"/>
      <c r="AJ9" s="24">
        <f t="shared" si="10"/>
        <v>2</v>
      </c>
      <c r="AK9" s="25">
        <f t="shared" si="11"/>
        <v>7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7</v>
      </c>
      <c r="B10" s="21" t="s">
        <v>86</v>
      </c>
      <c r="C10" s="17" t="s">
        <v>2</v>
      </c>
      <c r="D10" s="18" t="s">
        <v>13</v>
      </c>
      <c r="E10" s="19">
        <f t="shared" si="1"/>
        <v>0</v>
      </c>
      <c r="F10" s="17" t="s">
        <v>13</v>
      </c>
      <c r="G10" s="18" t="s">
        <v>78</v>
      </c>
      <c r="H10" s="19">
        <f t="shared" si="2"/>
        <v>0</v>
      </c>
      <c r="I10" s="17" t="s">
        <v>78</v>
      </c>
      <c r="J10" s="18" t="s">
        <v>78</v>
      </c>
      <c r="K10" s="19">
        <f t="shared" si="3"/>
        <v>0</v>
      </c>
      <c r="L10" s="17" t="s">
        <v>13</v>
      </c>
      <c r="M10" s="18" t="s">
        <v>78</v>
      </c>
      <c r="N10" s="66">
        <f t="shared" si="4"/>
        <v>0</v>
      </c>
      <c r="O10" s="17" t="s">
        <v>78</v>
      </c>
      <c r="P10" s="18" t="s">
        <v>13</v>
      </c>
      <c r="Q10" s="19">
        <f t="shared" si="5"/>
        <v>0</v>
      </c>
      <c r="R10" s="17" t="s">
        <v>2</v>
      </c>
      <c r="S10" s="18" t="s">
        <v>78</v>
      </c>
      <c r="T10" s="19">
        <f t="shared" si="6"/>
        <v>0</v>
      </c>
      <c r="U10" s="17" t="s">
        <v>78</v>
      </c>
      <c r="V10" s="18" t="s">
        <v>78</v>
      </c>
      <c r="W10" s="66">
        <f t="shared" si="7"/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2</v>
      </c>
      <c r="AB10" s="18" t="s">
        <v>13</v>
      </c>
      <c r="AC10" s="19">
        <f t="shared" si="8"/>
        <v>0</v>
      </c>
      <c r="AD10" s="28"/>
      <c r="AE10" s="26"/>
      <c r="AF10" s="19"/>
      <c r="AG10" s="21">
        <f t="shared" si="9"/>
        <v>2</v>
      </c>
      <c r="AH10" s="22"/>
      <c r="AI10" s="23"/>
      <c r="AJ10" s="24">
        <f t="shared" si="10"/>
        <v>2</v>
      </c>
      <c r="AK10" s="25">
        <f t="shared" si="11"/>
        <v>7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 t="s">
        <v>76</v>
      </c>
      <c r="C11" s="17" t="s">
        <v>13</v>
      </c>
      <c r="D11" s="18" t="s">
        <v>77</v>
      </c>
      <c r="E11" s="19">
        <f t="shared" si="1"/>
        <v>0</v>
      </c>
      <c r="F11" s="17" t="s">
        <v>78</v>
      </c>
      <c r="G11" s="18" t="s">
        <v>13</v>
      </c>
      <c r="H11" s="19">
        <f t="shared" si="2"/>
        <v>0</v>
      </c>
      <c r="I11" s="17" t="s">
        <v>13</v>
      </c>
      <c r="J11" s="18" t="s">
        <v>77</v>
      </c>
      <c r="K11" s="19">
        <f t="shared" si="3"/>
        <v>0</v>
      </c>
      <c r="L11" s="17" t="s">
        <v>13</v>
      </c>
      <c r="M11" s="18" t="s">
        <v>78</v>
      </c>
      <c r="N11" s="66">
        <f t="shared" si="4"/>
        <v>0</v>
      </c>
      <c r="O11" s="17" t="s">
        <v>78</v>
      </c>
      <c r="P11" s="18" t="s">
        <v>78</v>
      </c>
      <c r="Q11" s="19">
        <f t="shared" si="5"/>
        <v>0</v>
      </c>
      <c r="R11" s="17" t="s">
        <v>13</v>
      </c>
      <c r="S11" s="18" t="s">
        <v>77</v>
      </c>
      <c r="T11" s="19">
        <f t="shared" si="6"/>
        <v>0</v>
      </c>
      <c r="U11" s="17" t="s">
        <v>77</v>
      </c>
      <c r="V11" s="18" t="s">
        <v>13</v>
      </c>
      <c r="W11" s="66" t="str">
        <f t="shared" si="7"/>
        <v>5</v>
      </c>
      <c r="X11" s="17" t="s">
        <v>13</v>
      </c>
      <c r="Y11" s="18" t="s">
        <v>77</v>
      </c>
      <c r="Z11" s="19" t="str">
        <f>IF(OR(EXACT($X$7,X11)*(EXACT($Y$7,Y11)))=TRUE,$AO$9,IF(($Y$7-$X$7=Y11-X11),$AO$8,IF(OR(EXACT($X$7&gt;$Y$7,X11&gt;Y11)*EXACT($X$7=$Y$7,X11=Y11)*EXACT($X$7&lt;$Y$7,X11&lt;Y11)),$AO$7,0)))</f>
        <v>2</v>
      </c>
      <c r="AA11" s="17" t="s">
        <v>13</v>
      </c>
      <c r="AB11" s="18" t="s">
        <v>78</v>
      </c>
      <c r="AC11" s="19">
        <f t="shared" si="8"/>
        <v>0</v>
      </c>
      <c r="AD11" s="28"/>
      <c r="AE11" s="26"/>
      <c r="AF11" s="19"/>
      <c r="AG11" s="21">
        <f t="shared" si="9"/>
        <v>7</v>
      </c>
      <c r="AH11" s="22"/>
      <c r="AI11" s="23"/>
      <c r="AJ11" s="24">
        <f t="shared" si="10"/>
        <v>7</v>
      </c>
      <c r="AK11" s="25">
        <f t="shared" si="11"/>
        <v>4</v>
      </c>
      <c r="AL11" s="1"/>
      <c r="AP11" s="67"/>
    </row>
    <row r="12" spans="1:42" ht="24.9" customHeight="1" thickBot="1">
      <c r="A12" s="29">
        <f t="shared" si="0"/>
        <v>1</v>
      </c>
      <c r="B12" s="21" t="s">
        <v>82</v>
      </c>
      <c r="C12" s="17" t="s">
        <v>2</v>
      </c>
      <c r="D12" s="18" t="s">
        <v>78</v>
      </c>
      <c r="E12" s="19">
        <f t="shared" si="1"/>
        <v>0</v>
      </c>
      <c r="F12" s="17" t="s">
        <v>13</v>
      </c>
      <c r="G12" s="18" t="s">
        <v>13</v>
      </c>
      <c r="H12" s="19" t="str">
        <f t="shared" si="2"/>
        <v>3</v>
      </c>
      <c r="I12" s="17" t="s">
        <v>78</v>
      </c>
      <c r="J12" s="18" t="s">
        <v>77</v>
      </c>
      <c r="K12" s="19">
        <f t="shared" si="3"/>
        <v>0</v>
      </c>
      <c r="L12" s="17" t="s">
        <v>2</v>
      </c>
      <c r="M12" s="18" t="s">
        <v>13</v>
      </c>
      <c r="N12" s="66">
        <f t="shared" si="4"/>
        <v>0</v>
      </c>
      <c r="O12" s="17" t="s">
        <v>78</v>
      </c>
      <c r="P12" s="18" t="s">
        <v>77</v>
      </c>
      <c r="Q12" s="19" t="str">
        <f t="shared" si="5"/>
        <v>2</v>
      </c>
      <c r="R12" s="17" t="s">
        <v>13</v>
      </c>
      <c r="S12" s="18" t="s">
        <v>77</v>
      </c>
      <c r="T12" s="19">
        <f t="shared" si="6"/>
        <v>0</v>
      </c>
      <c r="U12" s="17" t="s">
        <v>78</v>
      </c>
      <c r="V12" s="18" t="s">
        <v>2</v>
      </c>
      <c r="W12" s="66" t="str">
        <f t="shared" si="7"/>
        <v>3</v>
      </c>
      <c r="X12" s="17" t="s">
        <v>13</v>
      </c>
      <c r="Y12" s="18" t="s">
        <v>77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78</v>
      </c>
      <c r="AB12" s="18" t="s">
        <v>2</v>
      </c>
      <c r="AC12" s="19" t="str">
        <f t="shared" si="8"/>
        <v>5</v>
      </c>
      <c r="AD12" s="28"/>
      <c r="AE12" s="26"/>
      <c r="AF12" s="19"/>
      <c r="AG12" s="21">
        <f t="shared" si="9"/>
        <v>15</v>
      </c>
      <c r="AH12" s="22"/>
      <c r="AI12" s="23"/>
      <c r="AJ12" s="24">
        <f t="shared" si="10"/>
        <v>15</v>
      </c>
      <c r="AK12" s="25">
        <f t="shared" si="11"/>
        <v>1</v>
      </c>
      <c r="AL12" s="1"/>
    </row>
    <row r="13" spans="1:42" ht="24.9" customHeight="1" thickBot="1">
      <c r="A13" s="29">
        <f t="shared" si="0"/>
        <v>2</v>
      </c>
      <c r="B13" s="21" t="s">
        <v>88</v>
      </c>
      <c r="C13" s="17" t="s">
        <v>2</v>
      </c>
      <c r="D13" s="18" t="s">
        <v>77</v>
      </c>
      <c r="E13" s="19">
        <f t="shared" si="1"/>
        <v>0</v>
      </c>
      <c r="F13" s="17" t="s">
        <v>78</v>
      </c>
      <c r="G13" s="18" t="s">
        <v>78</v>
      </c>
      <c r="H13" s="19" t="str">
        <f t="shared" si="2"/>
        <v>5</v>
      </c>
      <c r="I13" s="17" t="s">
        <v>13</v>
      </c>
      <c r="J13" s="18" t="s">
        <v>78</v>
      </c>
      <c r="K13" s="19">
        <f t="shared" si="3"/>
        <v>0</v>
      </c>
      <c r="L13" s="17" t="s">
        <v>13</v>
      </c>
      <c r="M13" s="18" t="s">
        <v>78</v>
      </c>
      <c r="N13" s="66">
        <f t="shared" si="4"/>
        <v>0</v>
      </c>
      <c r="O13" s="17" t="s">
        <v>78</v>
      </c>
      <c r="P13" s="18" t="s">
        <v>13</v>
      </c>
      <c r="Q13" s="19">
        <f t="shared" si="5"/>
        <v>0</v>
      </c>
      <c r="R13" s="17" t="s">
        <v>13</v>
      </c>
      <c r="S13" s="18" t="s">
        <v>78</v>
      </c>
      <c r="T13" s="19">
        <f t="shared" si="6"/>
        <v>0</v>
      </c>
      <c r="U13" s="17" t="s">
        <v>77</v>
      </c>
      <c r="V13" s="18" t="s">
        <v>13</v>
      </c>
      <c r="W13" s="66" t="str">
        <f t="shared" si="7"/>
        <v>5</v>
      </c>
      <c r="X13" s="17" t="s">
        <v>78</v>
      </c>
      <c r="Y13" s="18" t="s">
        <v>13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77</v>
      </c>
      <c r="AC13" s="19">
        <f t="shared" si="8"/>
        <v>0</v>
      </c>
      <c r="AD13" s="28"/>
      <c r="AE13" s="26"/>
      <c r="AF13" s="19"/>
      <c r="AG13" s="21">
        <f t="shared" si="9"/>
        <v>10</v>
      </c>
      <c r="AH13" s="22"/>
      <c r="AI13" s="23"/>
      <c r="AJ13" s="24">
        <f t="shared" si="10"/>
        <v>10</v>
      </c>
      <c r="AK13" s="25">
        <f t="shared" si="11"/>
        <v>2</v>
      </c>
      <c r="AL13" s="1"/>
    </row>
    <row r="14" spans="1:42" ht="24.9" customHeight="1" thickBot="1">
      <c r="A14" s="29">
        <f t="shared" si="0"/>
        <v>3</v>
      </c>
      <c r="B14" s="21" t="s">
        <v>83</v>
      </c>
      <c r="C14" s="17" t="s">
        <v>2</v>
      </c>
      <c r="D14" s="18" t="s">
        <v>77</v>
      </c>
      <c r="E14" s="19">
        <f t="shared" si="1"/>
        <v>0</v>
      </c>
      <c r="F14" s="17" t="s">
        <v>78</v>
      </c>
      <c r="G14" s="18" t="s">
        <v>78</v>
      </c>
      <c r="H14" s="19" t="str">
        <f t="shared" si="2"/>
        <v>5</v>
      </c>
      <c r="I14" s="17" t="s">
        <v>78</v>
      </c>
      <c r="J14" s="18" t="s">
        <v>77</v>
      </c>
      <c r="K14" s="19">
        <f t="shared" si="3"/>
        <v>0</v>
      </c>
      <c r="L14" s="17" t="s">
        <v>77</v>
      </c>
      <c r="M14" s="18" t="s">
        <v>13</v>
      </c>
      <c r="N14" s="66">
        <f t="shared" si="4"/>
        <v>0</v>
      </c>
      <c r="O14" s="17" t="s">
        <v>78</v>
      </c>
      <c r="P14" s="18" t="s">
        <v>13</v>
      </c>
      <c r="Q14" s="19">
        <f t="shared" si="5"/>
        <v>0</v>
      </c>
      <c r="R14" s="17" t="s">
        <v>78</v>
      </c>
      <c r="S14" s="18" t="s">
        <v>77</v>
      </c>
      <c r="T14" s="19">
        <f t="shared" si="6"/>
        <v>0</v>
      </c>
      <c r="U14" s="17" t="s">
        <v>77</v>
      </c>
      <c r="V14" s="18" t="s">
        <v>77</v>
      </c>
      <c r="W14" s="66">
        <f t="shared" si="7"/>
        <v>0</v>
      </c>
      <c r="X14" s="17" t="s">
        <v>78</v>
      </c>
      <c r="Y14" s="18" t="s">
        <v>13</v>
      </c>
      <c r="Z14" s="19">
        <f>IF(OR(EXACT($X$7,X14)*(EXACT($Y$7,Y14)))=TRUE,$AO$9,IF(($Y$7-$X$7=Y14-X14),#REF!,IF(OR(EXACT($X$7&gt;$Y$7,X14&gt;Y14)*EXACT($X$7=$Y$7,X14=Y14)*EXACT($X$7&lt;$Y$7,X14&lt;Y14)),$AO$7,0)))</f>
        <v>0</v>
      </c>
      <c r="AA14" s="17" t="s">
        <v>77</v>
      </c>
      <c r="AB14" s="18" t="s">
        <v>13</v>
      </c>
      <c r="AC14" s="19" t="str">
        <f t="shared" si="8"/>
        <v>3</v>
      </c>
      <c r="AD14" s="28"/>
      <c r="AE14" s="26"/>
      <c r="AF14" s="19"/>
      <c r="AG14" s="21">
        <f t="shared" si="9"/>
        <v>8</v>
      </c>
      <c r="AH14" s="22"/>
      <c r="AI14" s="23"/>
      <c r="AJ14" s="24">
        <f t="shared" si="10"/>
        <v>8</v>
      </c>
      <c r="AK14" s="25">
        <f t="shared" si="11"/>
        <v>3</v>
      </c>
      <c r="AL14" s="1"/>
    </row>
    <row r="15" spans="1:42" ht="24.9" customHeight="1" thickBot="1">
      <c r="A15" s="29">
        <f t="shared" si="0"/>
        <v>7</v>
      </c>
      <c r="B15" s="21" t="s">
        <v>84</v>
      </c>
      <c r="C15" s="17" t="s">
        <v>13</v>
      </c>
      <c r="D15" s="18" t="s">
        <v>78</v>
      </c>
      <c r="E15" s="19">
        <f t="shared" si="1"/>
        <v>0</v>
      </c>
      <c r="F15" s="17" t="s">
        <v>13</v>
      </c>
      <c r="G15" s="18" t="s">
        <v>77</v>
      </c>
      <c r="H15" s="19">
        <f t="shared" si="2"/>
        <v>0</v>
      </c>
      <c r="I15" s="17" t="s">
        <v>13</v>
      </c>
      <c r="J15" s="18" t="s">
        <v>78</v>
      </c>
      <c r="K15" s="19">
        <f t="shared" si="3"/>
        <v>0</v>
      </c>
      <c r="L15" s="17" t="s">
        <v>78</v>
      </c>
      <c r="M15" s="18" t="s">
        <v>13</v>
      </c>
      <c r="N15" s="66">
        <f t="shared" si="4"/>
        <v>0</v>
      </c>
      <c r="O15" s="17" t="s">
        <v>78</v>
      </c>
      <c r="P15" s="18" t="s">
        <v>78</v>
      </c>
      <c r="Q15" s="19">
        <f t="shared" si="5"/>
        <v>0</v>
      </c>
      <c r="R15" s="17" t="s">
        <v>13</v>
      </c>
      <c r="S15" s="18" t="s">
        <v>78</v>
      </c>
      <c r="T15" s="19">
        <f t="shared" si="6"/>
        <v>0</v>
      </c>
      <c r="U15" s="17" t="s">
        <v>78</v>
      </c>
      <c r="V15" s="18" t="s">
        <v>13</v>
      </c>
      <c r="W15" s="66" t="str">
        <f t="shared" si="7"/>
        <v>2</v>
      </c>
      <c r="X15" s="17" t="s">
        <v>78</v>
      </c>
      <c r="Y15" s="18" t="s">
        <v>78</v>
      </c>
      <c r="Z15" s="19">
        <f>IF(OR(EXACT($X$7,X15)*(EXACT($Y$7,Y15)))=TRUE,$AO$9,IF(($Y$7-$X$7=Y15-X15),$AO9,IF(OR(EXACT($X$7&gt;$Y$7,X15&gt;Y15)*EXACT($X$7=$Y$7,X15=Y15)*EXACT($X$7&lt;$Y$7,X15&lt;Y15)),$AO$7,0)))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 t="shared" si="8"/>
        <v>0</v>
      </c>
      <c r="AD15" s="27"/>
      <c r="AE15" s="26"/>
      <c r="AF15" s="19"/>
      <c r="AG15" s="21">
        <f t="shared" si="9"/>
        <v>2</v>
      </c>
      <c r="AH15" s="22"/>
      <c r="AI15" s="23"/>
      <c r="AJ15" s="24">
        <f t="shared" si="10"/>
        <v>2</v>
      </c>
      <c r="AK15" s="25">
        <f t="shared" si="11"/>
        <v>7</v>
      </c>
      <c r="AL15" s="1"/>
    </row>
    <row r="16" spans="1:42" ht="24.9" customHeight="1" thickBot="1">
      <c r="A16" s="29">
        <f t="shared" si="0"/>
        <v>7</v>
      </c>
      <c r="B16" s="21" t="s">
        <v>81</v>
      </c>
      <c r="C16" s="17" t="s">
        <v>13</v>
      </c>
      <c r="D16" s="18" t="s">
        <v>78</v>
      </c>
      <c r="E16" s="19">
        <f t="shared" si="1"/>
        <v>0</v>
      </c>
      <c r="F16" s="17" t="s">
        <v>13</v>
      </c>
      <c r="G16" s="18" t="s">
        <v>77</v>
      </c>
      <c r="H16" s="19">
        <f t="shared" si="2"/>
        <v>0</v>
      </c>
      <c r="I16" s="17" t="s">
        <v>78</v>
      </c>
      <c r="J16" s="18" t="s">
        <v>77</v>
      </c>
      <c r="K16" s="19">
        <f t="shared" si="3"/>
        <v>0</v>
      </c>
      <c r="L16" s="17" t="s">
        <v>2</v>
      </c>
      <c r="M16" s="18" t="s">
        <v>13</v>
      </c>
      <c r="N16" s="66">
        <f t="shared" si="4"/>
        <v>0</v>
      </c>
      <c r="O16" s="17" t="s">
        <v>78</v>
      </c>
      <c r="P16" s="18" t="s">
        <v>13</v>
      </c>
      <c r="Q16" s="19">
        <f t="shared" si="5"/>
        <v>0</v>
      </c>
      <c r="R16" s="17" t="s">
        <v>78</v>
      </c>
      <c r="S16" s="18" t="s">
        <v>77</v>
      </c>
      <c r="T16" s="19">
        <f t="shared" si="6"/>
        <v>0</v>
      </c>
      <c r="U16" s="17" t="s">
        <v>78</v>
      </c>
      <c r="V16" s="18" t="s">
        <v>77</v>
      </c>
      <c r="W16" s="66">
        <f t="shared" si="7"/>
        <v>0</v>
      </c>
      <c r="X16" s="17" t="s">
        <v>13</v>
      </c>
      <c r="Y16" s="18" t="s">
        <v>77</v>
      </c>
      <c r="Z16" s="19" t="str">
        <f>IF(OR(EXACT($X$7,X16)*(EXACT($Y$7,Y16)))=TRUE,$AO$9,IF(($Y$7-$X$7=Y16-X16),#REF!,IF(OR(EXACT($X$7&gt;$Y$7,X16&gt;Y16)*EXACT($X$7=$Y$7,X16=Y16)*EXACT($X$7&lt;$Y$7,X16&lt;Y16)),$AO$7,0)))</f>
        <v>2</v>
      </c>
      <c r="AA16" s="17" t="s">
        <v>78</v>
      </c>
      <c r="AB16" s="18" t="s">
        <v>78</v>
      </c>
      <c r="AC16" s="19">
        <f t="shared" si="8"/>
        <v>0</v>
      </c>
      <c r="AD16" s="28"/>
      <c r="AE16" s="26"/>
      <c r="AF16" s="19"/>
      <c r="AG16" s="21">
        <f t="shared" si="9"/>
        <v>2</v>
      </c>
      <c r="AH16" s="22"/>
      <c r="AI16" s="23"/>
      <c r="AJ16" s="24">
        <f t="shared" si="10"/>
        <v>2</v>
      </c>
      <c r="AK16" s="25">
        <f t="shared" si="11"/>
        <v>7</v>
      </c>
      <c r="AL16" s="1"/>
    </row>
    <row r="17" spans="1:38" ht="24.9" customHeight="1" thickBot="1">
      <c r="A17" s="29">
        <f t="shared" si="0"/>
        <v>6</v>
      </c>
      <c r="B17" s="21" t="s">
        <v>79</v>
      </c>
      <c r="C17" s="17" t="s">
        <v>2</v>
      </c>
      <c r="D17" s="18" t="s">
        <v>78</v>
      </c>
      <c r="E17" s="19">
        <f t="shared" si="1"/>
        <v>0</v>
      </c>
      <c r="F17" s="17" t="s">
        <v>13</v>
      </c>
      <c r="G17" s="18" t="s">
        <v>78</v>
      </c>
      <c r="H17" s="19">
        <f t="shared" si="2"/>
        <v>0</v>
      </c>
      <c r="I17" s="17" t="s">
        <v>13</v>
      </c>
      <c r="J17" s="18" t="s">
        <v>77</v>
      </c>
      <c r="K17" s="19">
        <f t="shared" si="3"/>
        <v>0</v>
      </c>
      <c r="L17" s="17" t="s">
        <v>13</v>
      </c>
      <c r="M17" s="18" t="s">
        <v>78</v>
      </c>
      <c r="N17" s="66">
        <f t="shared" si="4"/>
        <v>0</v>
      </c>
      <c r="O17" s="17" t="s">
        <v>13</v>
      </c>
      <c r="P17" s="18" t="s">
        <v>77</v>
      </c>
      <c r="Q17" s="19" t="str">
        <f t="shared" si="5"/>
        <v>2</v>
      </c>
      <c r="R17" s="17" t="s">
        <v>2</v>
      </c>
      <c r="S17" s="18" t="s">
        <v>78</v>
      </c>
      <c r="T17" s="19">
        <f t="shared" si="6"/>
        <v>0</v>
      </c>
      <c r="U17" s="17" t="s">
        <v>78</v>
      </c>
      <c r="V17" s="18" t="s">
        <v>78</v>
      </c>
      <c r="W17" s="66">
        <f t="shared" si="7"/>
        <v>0</v>
      </c>
      <c r="X17" s="17" t="s">
        <v>13</v>
      </c>
      <c r="Y17" s="18" t="s">
        <v>77</v>
      </c>
      <c r="Z17" s="19" t="str">
        <f>IF(OR(EXACT($X$7,X17)*(EXACT($Y$7,Y17)))=TRUE,$AO$9,IF(($Y$7-$X$7=Y17-X17),$AO$8,IF(OR(EXACT($X$7&gt;$Y$7,X17&gt;Y17)*EXACT($X$7=$Y$7,X17=Y17)*EXACT($X$7&lt;$Y$7,X17&lt;Y17)),$AO$7,0)))</f>
        <v>2</v>
      </c>
      <c r="AA17" s="17" t="s">
        <v>78</v>
      </c>
      <c r="AB17" s="18" t="s">
        <v>78</v>
      </c>
      <c r="AC17" s="19">
        <f t="shared" si="8"/>
        <v>0</v>
      </c>
      <c r="AD17" s="28"/>
      <c r="AE17" s="26"/>
      <c r="AF17" s="19"/>
      <c r="AG17" s="21">
        <f t="shared" si="9"/>
        <v>4</v>
      </c>
      <c r="AH17" s="22"/>
      <c r="AI17" s="23"/>
      <c r="AJ17" s="24">
        <f t="shared" si="10"/>
        <v>4</v>
      </c>
      <c r="AK17" s="25">
        <f t="shared" si="11"/>
        <v>6</v>
      </c>
      <c r="AL17" s="1"/>
    </row>
    <row r="18" spans="1:38" ht="24.9" customHeight="1" thickBot="1">
      <c r="A18" s="29">
        <f t="shared" si="0"/>
        <v>4</v>
      </c>
      <c r="B18" s="21" t="s">
        <v>80</v>
      </c>
      <c r="C18" s="17" t="s">
        <v>13</v>
      </c>
      <c r="D18" s="18" t="s">
        <v>78</v>
      </c>
      <c r="E18" s="19">
        <f t="shared" si="1"/>
        <v>0</v>
      </c>
      <c r="F18" s="17" t="s">
        <v>13</v>
      </c>
      <c r="G18" s="18" t="s">
        <v>78</v>
      </c>
      <c r="H18" s="19">
        <f t="shared" si="2"/>
        <v>0</v>
      </c>
      <c r="I18" s="17" t="s">
        <v>13</v>
      </c>
      <c r="J18" s="18" t="s">
        <v>78</v>
      </c>
      <c r="K18" s="19">
        <f t="shared" si="3"/>
        <v>0</v>
      </c>
      <c r="L18" s="17" t="s">
        <v>78</v>
      </c>
      <c r="M18" s="18" t="s">
        <v>78</v>
      </c>
      <c r="N18" s="66" t="str">
        <f t="shared" si="4"/>
        <v>3</v>
      </c>
      <c r="O18" s="17" t="s">
        <v>13</v>
      </c>
      <c r="P18" s="18" t="s">
        <v>78</v>
      </c>
      <c r="Q18" s="19" t="str">
        <f t="shared" si="5"/>
        <v>2</v>
      </c>
      <c r="R18" s="17" t="s">
        <v>2</v>
      </c>
      <c r="S18" s="18" t="s">
        <v>78</v>
      </c>
      <c r="T18" s="19">
        <f t="shared" si="6"/>
        <v>0</v>
      </c>
      <c r="U18" s="17" t="s">
        <v>78</v>
      </c>
      <c r="V18" s="18" t="s">
        <v>13</v>
      </c>
      <c r="W18" s="66" t="str">
        <f t="shared" si="7"/>
        <v>2</v>
      </c>
      <c r="X18" s="17" t="s">
        <v>13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2</v>
      </c>
      <c r="AB18" s="18" t="s">
        <v>78</v>
      </c>
      <c r="AC18" s="19">
        <f t="shared" si="8"/>
        <v>0</v>
      </c>
      <c r="AD18" s="28"/>
      <c r="AE18" s="26"/>
      <c r="AF18" s="19"/>
      <c r="AG18" s="21">
        <f t="shared" si="9"/>
        <v>7</v>
      </c>
      <c r="AH18" s="22"/>
      <c r="AI18" s="23"/>
      <c r="AJ18" s="24">
        <f t="shared" si="10"/>
        <v>7</v>
      </c>
      <c r="AK18" s="25">
        <f t="shared" si="11"/>
        <v>4</v>
      </c>
      <c r="AL18" s="1"/>
    </row>
    <row r="19" spans="1:38" ht="24.9" customHeight="1" thickBot="1">
      <c r="A19" s="29">
        <f t="shared" ref="A19:A27" si="12">AK19</f>
        <v>12</v>
      </c>
      <c r="B19" s="21" t="s">
        <v>89</v>
      </c>
      <c r="C19" s="17"/>
      <c r="D19" s="18"/>
      <c r="E19" s="19"/>
      <c r="F19" s="17"/>
      <c r="G19" s="18"/>
      <c r="H19" s="19"/>
      <c r="I19" s="17"/>
      <c r="J19" s="18"/>
      <c r="K19" s="19"/>
      <c r="L19" s="17"/>
      <c r="M19" s="18"/>
      <c r="N19" s="66"/>
      <c r="O19" s="17"/>
      <c r="P19" s="18"/>
      <c r="Q19" s="19"/>
      <c r="R19" s="17"/>
      <c r="S19" s="18"/>
      <c r="T19" s="19"/>
      <c r="U19" s="17"/>
      <c r="V19" s="18"/>
      <c r="W19" s="66"/>
      <c r="X19" s="17"/>
      <c r="Y19" s="18"/>
      <c r="Z19" s="19"/>
      <c r="AA19" s="17"/>
      <c r="AB19" s="18"/>
      <c r="AC19" s="19"/>
      <c r="AD19" s="28"/>
      <c r="AE19" s="26"/>
      <c r="AF19" s="19"/>
      <c r="AG19" s="21">
        <f t="shared" ref="AG19:AG27" si="13">E19+K19+Q19+T19+N19+H19+W19+Z19+AC19+AF19</f>
        <v>0</v>
      </c>
      <c r="AH19" s="22"/>
      <c r="AI19" s="23"/>
      <c r="AJ19" s="24">
        <f t="shared" ref="AJ19:AJ27" si="14">AG19+AH19</f>
        <v>0</v>
      </c>
      <c r="AK19" s="25">
        <f t="shared" ref="AK19:AK27" si="15">RANK(AJ19,$AJ$8:$AJ$27)</f>
        <v>12</v>
      </c>
      <c r="AL19" s="1"/>
    </row>
    <row r="20" spans="1:38" ht="24.9" customHeight="1" thickBot="1">
      <c r="A20" s="29">
        <f t="shared" si="12"/>
        <v>12</v>
      </c>
      <c r="B20" s="21" t="s">
        <v>90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 t="shared" si="13"/>
        <v>0</v>
      </c>
      <c r="AH20" s="22"/>
      <c r="AI20" s="23"/>
      <c r="AJ20" s="24">
        <f t="shared" si="14"/>
        <v>0</v>
      </c>
      <c r="AK20" s="25">
        <f t="shared" si="15"/>
        <v>12</v>
      </c>
      <c r="AL20" s="1"/>
    </row>
    <row r="21" spans="1:38" ht="24.9" customHeight="1" thickBot="1">
      <c r="A21" s="29">
        <f t="shared" si="12"/>
        <v>12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 t="shared" si="13"/>
        <v>0</v>
      </c>
      <c r="AH21" s="22"/>
      <c r="AI21" s="23"/>
      <c r="AJ21" s="24">
        <f t="shared" si="14"/>
        <v>0</v>
      </c>
      <c r="AK21" s="25">
        <f t="shared" si="15"/>
        <v>12</v>
      </c>
      <c r="AL21" s="1"/>
    </row>
    <row r="22" spans="1:38" ht="24.9" customHeight="1" thickBot="1">
      <c r="A22" s="29">
        <f t="shared" si="12"/>
        <v>12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 t="shared" si="13"/>
        <v>0</v>
      </c>
      <c r="AH22" s="22"/>
      <c r="AI22" s="23"/>
      <c r="AJ22" s="24">
        <f t="shared" si="14"/>
        <v>0</v>
      </c>
      <c r="AK22" s="25">
        <f t="shared" si="15"/>
        <v>12</v>
      </c>
      <c r="AL22" s="1"/>
    </row>
    <row r="23" spans="1:38" ht="24.9" customHeight="1" thickBot="1">
      <c r="A23" s="29">
        <f t="shared" si="12"/>
        <v>12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 t="shared" si="13"/>
        <v>0</v>
      </c>
      <c r="AH23" s="22"/>
      <c r="AI23" s="23"/>
      <c r="AJ23" s="24">
        <f t="shared" si="14"/>
        <v>0</v>
      </c>
      <c r="AK23" s="25">
        <f t="shared" si="15"/>
        <v>12</v>
      </c>
      <c r="AL23" s="1"/>
    </row>
    <row r="24" spans="1:38" ht="24.9" customHeight="1" thickBot="1">
      <c r="A24" s="29">
        <f t="shared" si="12"/>
        <v>12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 t="shared" si="13"/>
        <v>0</v>
      </c>
      <c r="AH24" s="22"/>
      <c r="AI24" s="23"/>
      <c r="AJ24" s="24">
        <f t="shared" si="14"/>
        <v>0</v>
      </c>
      <c r="AK24" s="25">
        <f t="shared" si="15"/>
        <v>12</v>
      </c>
      <c r="AL24" s="1"/>
    </row>
    <row r="25" spans="1:38" ht="24.9" customHeight="1" thickBot="1">
      <c r="A25" s="29">
        <f t="shared" si="12"/>
        <v>12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 t="shared" si="13"/>
        <v>0</v>
      </c>
      <c r="AH25" s="22"/>
      <c r="AI25" s="23"/>
      <c r="AJ25" s="24">
        <f t="shared" si="14"/>
        <v>0</v>
      </c>
      <c r="AK25" s="25">
        <f t="shared" si="15"/>
        <v>12</v>
      </c>
      <c r="AL25" s="1"/>
    </row>
    <row r="26" spans="1:38" ht="24.9" customHeight="1" thickBot="1">
      <c r="A26" s="29">
        <f t="shared" si="12"/>
        <v>12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3"/>
        <v>0</v>
      </c>
      <c r="AH26" s="22"/>
      <c r="AI26" s="23"/>
      <c r="AJ26" s="24">
        <f t="shared" si="14"/>
        <v>0</v>
      </c>
      <c r="AK26" s="25">
        <f t="shared" si="15"/>
        <v>12</v>
      </c>
      <c r="AL26" s="1"/>
    </row>
    <row r="27" spans="1:38" ht="24.9" customHeight="1" thickBot="1">
      <c r="A27" s="29">
        <f t="shared" si="12"/>
        <v>12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3"/>
        <v>0</v>
      </c>
      <c r="AH27" s="22"/>
      <c r="AI27" s="23"/>
      <c r="AJ27" s="24">
        <f t="shared" si="14"/>
        <v>0</v>
      </c>
      <c r="AK27" s="25">
        <f t="shared" si="15"/>
        <v>12</v>
      </c>
      <c r="AL27" s="1"/>
    </row>
    <row r="28" spans="1:38" ht="24.9" customHeight="1">
      <c r="AL28" s="1"/>
    </row>
    <row r="29" spans="1:38" ht="24.9" customHeight="1">
      <c r="AL29" s="1"/>
    </row>
    <row r="30" spans="1:38" ht="24.9" customHeight="1">
      <c r="AL30" s="1"/>
    </row>
  </sheetData>
  <sortState xmlns:xlrd2="http://schemas.microsoft.com/office/spreadsheetml/2017/richdata2" ref="A8:AK18">
    <sortCondition ref="B8:B18"/>
  </sortState>
  <phoneticPr fontId="0" type="noConversion"/>
  <conditionalFormatting sqref="B8:B27">
    <cfRule type="expression" dxfId="140" priority="14">
      <formula>($AG8&gt;40)</formula>
    </cfRule>
  </conditionalFormatting>
  <conditionalFormatting sqref="AL6:AL10">
    <cfRule type="top10" dxfId="139" priority="7" rank="3"/>
  </conditionalFormatting>
  <conditionalFormatting sqref="A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2" rank="3"/>
  </conditionalFormatting>
  <conditionalFormatting sqref="U4 C6 X4 L6 C4 I4 F6 O6 AA4 R6 R4 U6 F4 I6 O4 AA6 L4 X6">
    <cfRule type="cellIs" dxfId="13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workbookViewId="0">
      <selection activeCell="B8" sqref="B8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56</v>
      </c>
      <c r="B4" s="16"/>
      <c r="C4" s="68" t="s">
        <v>65</v>
      </c>
      <c r="F4" s="68" t="s">
        <v>60</v>
      </c>
      <c r="I4" s="68" t="s">
        <v>73</v>
      </c>
      <c r="L4" s="68" t="s">
        <v>62</v>
      </c>
      <c r="O4" s="68" t="s">
        <v>75</v>
      </c>
      <c r="R4" s="68" t="s">
        <v>69</v>
      </c>
      <c r="U4" s="68" t="s">
        <v>63</v>
      </c>
      <c r="X4" s="68" t="s">
        <v>71</v>
      </c>
      <c r="AA4" s="68" t="s">
        <v>67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11</v>
      </c>
      <c r="F6" s="68" t="s">
        <v>66</v>
      </c>
      <c r="I6" s="68" t="s">
        <v>12</v>
      </c>
      <c r="L6" s="68" t="s">
        <v>70</v>
      </c>
      <c r="O6" s="68" t="s">
        <v>68</v>
      </c>
      <c r="R6" s="68" t="s">
        <v>64</v>
      </c>
      <c r="U6" s="68" t="s">
        <v>61</v>
      </c>
      <c r="X6" s="68" t="s">
        <v>72</v>
      </c>
      <c r="AA6" s="68" t="s">
        <v>74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77</v>
      </c>
      <c r="D7" s="72" t="s">
        <v>2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13</v>
      </c>
      <c r="J7" s="72" t="s">
        <v>2</v>
      </c>
      <c r="K7" s="73" t="s">
        <v>1</v>
      </c>
      <c r="L7" s="72" t="s">
        <v>2</v>
      </c>
      <c r="M7" s="72" t="s">
        <v>77</v>
      </c>
      <c r="N7" s="73" t="s">
        <v>1</v>
      </c>
      <c r="O7" s="72" t="s">
        <v>13</v>
      </c>
      <c r="P7" s="72" t="s">
        <v>13</v>
      </c>
      <c r="Q7" s="73" t="s">
        <v>1</v>
      </c>
      <c r="R7" s="72" t="s">
        <v>77</v>
      </c>
      <c r="S7" s="72" t="s">
        <v>77</v>
      </c>
      <c r="T7" s="73" t="s">
        <v>1</v>
      </c>
      <c r="U7" s="72" t="s">
        <v>77</v>
      </c>
      <c r="V7" s="72" t="s">
        <v>2</v>
      </c>
      <c r="W7" s="73" t="s">
        <v>1</v>
      </c>
      <c r="X7" s="72" t="s">
        <v>2</v>
      </c>
      <c r="Y7" s="72" t="s">
        <v>77</v>
      </c>
      <c r="Z7" s="73" t="s">
        <v>1</v>
      </c>
      <c r="AA7" s="72" t="s">
        <v>78</v>
      </c>
      <c r="AB7" s="72" t="s">
        <v>13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6</v>
      </c>
      <c r="B8" s="21" t="str">
        <f>'1.Spieltag'!B8</f>
        <v>Franzi04</v>
      </c>
      <c r="C8" s="17" t="s">
        <v>78</v>
      </c>
      <c r="D8" s="18" t="s">
        <v>13</v>
      </c>
      <c r="E8" s="19">
        <f>IF(OR(EXACT($C$7,C8)*(EXACT($D$7,D8)))=TRUE,$AO$9,IF(($D$7-$C$7=D8-C8),$AO$8,IF(OR(EXACT($C$7&gt;$D$7,C8&gt;D8)*EXACT($C$7=$D$7,C8=D8)*EXACT($C$7&lt;$D$7,C8&lt;D8)),$AO$7,0)))*4</f>
        <v>8</v>
      </c>
      <c r="F8" s="17" t="s">
        <v>13</v>
      </c>
      <c r="G8" s="18" t="s">
        <v>78</v>
      </c>
      <c r="H8" s="19">
        <f t="shared" ref="H8:H19" si="1">IF(OR(EXACT($F$7,F8)*(EXACT($G$7,G8)))=TRUE,$AO$9,IF(($G$7-$F$7=G8-F8),$AO$8,IF(OR(EXACT($F$7&gt;$G$7,F8&gt;G8)*EXACT($F$7=$G$7,F8=G8)*EXACT($F$7&lt;$G$7,F8&lt;G8)),$AO$7,0)))</f>
        <v>0</v>
      </c>
      <c r="I8" s="17" t="s">
        <v>13</v>
      </c>
      <c r="J8" s="18" t="s">
        <v>78</v>
      </c>
      <c r="K8" s="19">
        <f t="shared" ref="K8:K19" si="2">IF(OR(EXACT($I$7,I8)*(EXACT($J$7,J8)))=TRUE,$AO$9,IF(($J$7-$I$7=J8-I8),$AO$8,IF(OR(EXACT($I$7&gt;$J$7,I8&gt;J8)*EXACT($I$7=$J$7,I8=J8)*EXACT($I$7&lt;$J$7,I8&lt;J8)),$AO$7,0)))</f>
        <v>0</v>
      </c>
      <c r="L8" s="17" t="s">
        <v>13</v>
      </c>
      <c r="M8" s="18" t="s">
        <v>78</v>
      </c>
      <c r="N8" s="66" t="str">
        <f t="shared" ref="N8:N19" si="3">IF(OR(EXACT($L$7,L8)*(EXACT($M$7,M8)))=TRUE,$AO$9,IF(($M$7-$L$7=M8-L8),$AO$8,IF(OR(EXACT($L$7&gt;$M$7,L8&gt;M8)*EXACT($L$7=$M$7,L8=M8)*EXACT($L$7&lt;$M$7,L8&lt;M8)),$AO$7,0)))</f>
        <v>2</v>
      </c>
      <c r="O8" s="17" t="s">
        <v>78</v>
      </c>
      <c r="P8" s="18" t="s">
        <v>78</v>
      </c>
      <c r="Q8" s="19" t="str">
        <f t="shared" ref="Q8:Q19" si="4">IF(OR(EXACT($O$7,O8)*(EXACT($P$7,P8)))=TRUE,$AO$9,IF(($P$7-$O$7=P8-O8),$AO$8,IF(OR(EXACT($O$7&gt;$P$7,O8&gt;P8)*EXACT($O$7=$P$7,O8=P8)*EXACT($O$7&lt;$P$7,O8&lt;P8)),$AO$7,0)))</f>
        <v>3</v>
      </c>
      <c r="R8" s="17" t="s">
        <v>13</v>
      </c>
      <c r="S8" s="18" t="s">
        <v>78</v>
      </c>
      <c r="T8" s="19">
        <f>IF(OR(EXACT($R$7,R8)*(EXACT($S$7,S8)))=TRUE,$AO$9,IF(($S$7-$R$7=S8-R8),$AO$8,IF(OR(EXACT($R$7&gt;$S$7,R8&gt;S8)*EXACT($R$7=$S$7,R8=S8)*EXACT($R$7&lt;$S$7,R8&lt;S8)),$AO$7,0)))</f>
        <v>0</v>
      </c>
      <c r="U8" s="17" t="s">
        <v>13</v>
      </c>
      <c r="V8" s="18" t="s">
        <v>78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13</v>
      </c>
      <c r="Y8" s="18" t="s">
        <v>78</v>
      </c>
      <c r="Z8" s="19" t="str">
        <f>IF(OR(EXACT($X$7,X8)*(EXACT($Y$7,Y8)))=TRUE,$AO$9,IF(($Y$7-$X$7=Y8-X8),$AO$8,IF(OR(EXACT($X$7&gt;$Y$7,X8&gt;Y8)*EXACT($X$7=$Y$7,X8=Y8)*EXACT($X$7&lt;$Y$7,X8&lt;Y8)),$AO$7,0)))</f>
        <v>2</v>
      </c>
      <c r="AA8" s="17" t="s">
        <v>13</v>
      </c>
      <c r="AB8" s="18" t="s">
        <v>78</v>
      </c>
      <c r="AC8" s="19">
        <f t="shared" ref="AC8:AC19" si="5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6">E8+H8+K8+N8+Q8+T8+W8+Z8+AC8+AF8</f>
        <v>15</v>
      </c>
      <c r="AH8" s="22">
        <f>'1.Spieltag'!AJ8</f>
        <v>2</v>
      </c>
      <c r="AI8" s="23">
        <f>'1.Spieltag'!AK8</f>
        <v>7</v>
      </c>
      <c r="AJ8" s="24">
        <f t="shared" ref="AJ8" si="7">AG8+AH8</f>
        <v>17</v>
      </c>
      <c r="AK8" s="25">
        <f t="shared" ref="AK8:AK27" si="8">RANK(AJ8,$AJ$8:$AJ$27)</f>
        <v>6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9">AK9</f>
        <v>11</v>
      </c>
      <c r="B9" s="21" t="str">
        <f>'1.Spieltag'!B9</f>
        <v>jupp04</v>
      </c>
      <c r="C9" s="17" t="s">
        <v>13</v>
      </c>
      <c r="D9" s="18" t="s">
        <v>13</v>
      </c>
      <c r="E9" s="19">
        <f t="shared" ref="E9:E19" si="10">IF(OR(EXACT($C$7,C9)*(EXACT($D$7,D9)))=TRUE,$AO$9,IF(($D$7-$C$7=D9-C9),$AO$8,IF(OR(EXACT($C$7&gt;$D$7,C9&gt;D9)*EXACT($C$7=$D$7,C9=D9)*EXACT($C$7&lt;$D$7,C9&lt;D9)),$AO$7,0)))*4</f>
        <v>0</v>
      </c>
      <c r="F9" s="17" t="s">
        <v>13</v>
      </c>
      <c r="G9" s="18" t="s">
        <v>78</v>
      </c>
      <c r="H9" s="19">
        <f t="shared" si="1"/>
        <v>0</v>
      </c>
      <c r="I9" s="17" t="s">
        <v>13</v>
      </c>
      <c r="J9" s="18" t="s">
        <v>78</v>
      </c>
      <c r="K9" s="19">
        <f t="shared" si="2"/>
        <v>0</v>
      </c>
      <c r="L9" s="17" t="s">
        <v>13</v>
      </c>
      <c r="M9" s="18" t="s">
        <v>78</v>
      </c>
      <c r="N9" s="66" t="str">
        <f t="shared" si="3"/>
        <v>2</v>
      </c>
      <c r="O9" s="17" t="s">
        <v>13</v>
      </c>
      <c r="P9" s="18" t="s">
        <v>13</v>
      </c>
      <c r="Q9" s="19" t="str">
        <f t="shared" si="4"/>
        <v>5</v>
      </c>
      <c r="R9" s="17" t="s">
        <v>78</v>
      </c>
      <c r="S9" s="18" t="s">
        <v>13</v>
      </c>
      <c r="T9" s="19">
        <f t="shared" ref="T9:T19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78</v>
      </c>
      <c r="W9" s="66">
        <f>IF(OR(EXACT($U$7,U9)*(EXACT($V$7,V9)))=TRUE,$AO$9,IF(($V$7-$U$7=V9-U9),$AO$8,IF(OR(EXACT($U$7&gt;$V$7,U9&gt;V9)*EXACT($U$7=$V$7,U9=V9)*EXACT($U$7&lt;$V$7,U9&lt;V9)),$AO$7,0)))</f>
        <v>0</v>
      </c>
      <c r="X9" s="17" t="s">
        <v>13</v>
      </c>
      <c r="Y9" s="18" t="s">
        <v>78</v>
      </c>
      <c r="Z9" s="19" t="str">
        <f>IF(OR(EXACT($X$7,X9)*(EXACT($Y$7,Y9)))=TRUE,$AO$9,IF(($Y$7-$X$7=Y9-X9),AO8,IF(OR(EXACT($X$7&gt;$Y$7,X9&gt;Y9)*EXACT($X$7=$Y$7,X9=Y9)*EXACT($X$7&lt;$Y$7,X9&lt;Y9)),$AO$7,0)))</f>
        <v>2</v>
      </c>
      <c r="AA9" s="17" t="s">
        <v>13</v>
      </c>
      <c r="AB9" s="18" t="s">
        <v>78</v>
      </c>
      <c r="AC9" s="19">
        <f t="shared" si="5"/>
        <v>0</v>
      </c>
      <c r="AD9" s="28"/>
      <c r="AE9" s="26"/>
      <c r="AF9" s="19"/>
      <c r="AG9" s="21">
        <f t="shared" ref="AG9:AG17" si="12">E9+H9+K9+N9+Q9+T9+W9+Z9+AC9+AF9</f>
        <v>9</v>
      </c>
      <c r="AH9" s="22">
        <f>'1.Spieltag'!AJ9</f>
        <v>2</v>
      </c>
      <c r="AI9" s="23">
        <f>'1.Spieltag'!AK9</f>
        <v>7</v>
      </c>
      <c r="AJ9" s="24">
        <f t="shared" ref="AJ9:AJ26" si="13">AG9+AH9</f>
        <v>11</v>
      </c>
      <c r="AK9" s="25">
        <f t="shared" si="8"/>
        <v>11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9"/>
        <v>6</v>
      </c>
      <c r="B10" s="21" t="str">
        <f>'1.Spieltag'!B10</f>
        <v>Master1</v>
      </c>
      <c r="C10" s="17" t="s">
        <v>78</v>
      </c>
      <c r="D10" s="18" t="s">
        <v>13</v>
      </c>
      <c r="E10" s="19">
        <f t="shared" si="10"/>
        <v>8</v>
      </c>
      <c r="F10" s="17" t="s">
        <v>13</v>
      </c>
      <c r="G10" s="18" t="s">
        <v>2</v>
      </c>
      <c r="H10" s="19">
        <f t="shared" si="1"/>
        <v>0</v>
      </c>
      <c r="I10" s="17" t="s">
        <v>78</v>
      </c>
      <c r="J10" s="18" t="s">
        <v>78</v>
      </c>
      <c r="K10" s="19">
        <f t="shared" si="2"/>
        <v>0</v>
      </c>
      <c r="L10" s="17" t="s">
        <v>2</v>
      </c>
      <c r="M10" s="18" t="s">
        <v>78</v>
      </c>
      <c r="N10" s="66" t="str">
        <f t="shared" si="3"/>
        <v>2</v>
      </c>
      <c r="O10" s="17" t="s">
        <v>78</v>
      </c>
      <c r="P10" s="18" t="s">
        <v>78</v>
      </c>
      <c r="Q10" s="19" t="str">
        <f t="shared" si="4"/>
        <v>3</v>
      </c>
      <c r="R10" s="17" t="s">
        <v>78</v>
      </c>
      <c r="S10" s="18" t="s">
        <v>13</v>
      </c>
      <c r="T10" s="19">
        <f t="shared" si="11"/>
        <v>0</v>
      </c>
      <c r="U10" s="17" t="s">
        <v>13</v>
      </c>
      <c r="V10" s="18" t="s">
        <v>77</v>
      </c>
      <c r="W10" s="66">
        <f>IF(OR(EXACT($U$7,U10)*(EXACT($V$7,V10)))=TRUE,$AO$9,IF(($V$7-$U$7=V10-U10),$AO$8,IF(OR(EXACT($U$7&gt;$V$7,U10&gt;V10)*EXACT($U$7=$V$7,U10=V10)*EXACT($U$7&lt;$V$7,U10&lt;V10)),$AO$7,0)))</f>
        <v>0</v>
      </c>
      <c r="X10" s="17" t="s">
        <v>13</v>
      </c>
      <c r="Y10" s="18" t="s">
        <v>78</v>
      </c>
      <c r="Z10" s="19" t="str">
        <f>IF(OR(EXACT($X$7,X10)*(EXACT($Y$7,Y10)))=TRUE,$AO$9,IF(($Y$7-$X$7=Y10-X10),$AO$8,IF(OR(EXACT($X$7&gt;$Y$7,X10&gt;Y10)*EXACT($X$7=$Y$7,X10=Y10)*EXACT($X$7&lt;$Y$7,X10&lt;Y10)),$AO$7,0)))</f>
        <v>2</v>
      </c>
      <c r="AA10" s="17" t="s">
        <v>13</v>
      </c>
      <c r="AB10" s="18" t="s">
        <v>13</v>
      </c>
      <c r="AC10" s="19">
        <f t="shared" si="5"/>
        <v>0</v>
      </c>
      <c r="AD10" s="28"/>
      <c r="AE10" s="26"/>
      <c r="AF10" s="19"/>
      <c r="AG10" s="21">
        <f t="shared" si="12"/>
        <v>15</v>
      </c>
      <c r="AH10" s="22">
        <f>'1.Spieltag'!AJ10</f>
        <v>2</v>
      </c>
      <c r="AI10" s="23">
        <f>'1.Spieltag'!AK10</f>
        <v>7</v>
      </c>
      <c r="AJ10" s="24">
        <f t="shared" si="13"/>
        <v>17</v>
      </c>
      <c r="AK10" s="25">
        <f t="shared" si="8"/>
        <v>6</v>
      </c>
      <c r="AL10" s="76"/>
      <c r="AM10" s="77"/>
      <c r="AN10" s="77"/>
      <c r="AO10" s="78"/>
    </row>
    <row r="11" spans="1:42" ht="24.9" customHeight="1" thickBot="1">
      <c r="A11" s="29">
        <f t="shared" si="9"/>
        <v>1</v>
      </c>
      <c r="B11" s="21" t="str">
        <f>'1.Spieltag'!B11</f>
        <v>Mike04</v>
      </c>
      <c r="C11" s="17" t="s">
        <v>78</v>
      </c>
      <c r="D11" s="18" t="s">
        <v>2</v>
      </c>
      <c r="E11" s="19">
        <f t="shared" si="10"/>
        <v>8</v>
      </c>
      <c r="F11" s="17" t="s">
        <v>78</v>
      </c>
      <c r="G11" s="18" t="s">
        <v>78</v>
      </c>
      <c r="H11" s="19" t="str">
        <f t="shared" si="1"/>
        <v>5</v>
      </c>
      <c r="I11" s="17" t="s">
        <v>78</v>
      </c>
      <c r="J11" s="18" t="s">
        <v>13</v>
      </c>
      <c r="K11" s="19" t="str">
        <f t="shared" si="2"/>
        <v>3</v>
      </c>
      <c r="L11" s="17" t="s">
        <v>13</v>
      </c>
      <c r="M11" s="18" t="s">
        <v>77</v>
      </c>
      <c r="N11" s="66" t="str">
        <f t="shared" si="3"/>
        <v>2</v>
      </c>
      <c r="O11" s="17" t="s">
        <v>78</v>
      </c>
      <c r="P11" s="18" t="s">
        <v>13</v>
      </c>
      <c r="Q11" s="19">
        <f t="shared" si="4"/>
        <v>0</v>
      </c>
      <c r="R11" s="17" t="s">
        <v>77</v>
      </c>
      <c r="S11" s="18" t="s">
        <v>13</v>
      </c>
      <c r="T11" s="19">
        <f t="shared" si="11"/>
        <v>0</v>
      </c>
      <c r="U11" s="17" t="s">
        <v>13</v>
      </c>
      <c r="V11" s="18" t="s">
        <v>77</v>
      </c>
      <c r="W11" s="66">
        <f>IF(OR(EXACT($U$7,U11)*(EXACT($V$7,V11)))=TRUE,$AO$9,IF(($V$7-$U$7=V11-U11),$AO$8,IF(OR(EXACT($U$7&gt;$V$7,U11&gt;V11)*EXACT($U$7=$V$7,U11=V11)*EXACT($U$7&lt;$V$7,U11&lt;V11)),$AO$7,0)))</f>
        <v>0</v>
      </c>
      <c r="X11" s="17" t="s">
        <v>78</v>
      </c>
      <c r="Y11" s="18" t="s">
        <v>77</v>
      </c>
      <c r="Z11" s="19" t="str">
        <f>IF(OR(EXACT($X$7,X11)*(EXACT($Y$7,Y11)))=TRUE,$AO$9,IF(($Y$7-$X$7=Y11-X11),#REF!,IF(OR(EXACT($X$7&gt;$Y$7,X11&gt;Y11)*EXACT($X$7=$Y$7,X11=Y11)*EXACT($X$7&lt;$Y$7,X11&lt;Y11)),$AO$7,0)))</f>
        <v>2</v>
      </c>
      <c r="AA11" s="17" t="s">
        <v>78</v>
      </c>
      <c r="AB11" s="18" t="s">
        <v>13</v>
      </c>
      <c r="AC11" s="19" t="str">
        <f t="shared" si="5"/>
        <v>5</v>
      </c>
      <c r="AD11" s="28"/>
      <c r="AE11" s="26"/>
      <c r="AF11" s="19"/>
      <c r="AG11" s="21">
        <f t="shared" si="12"/>
        <v>25</v>
      </c>
      <c r="AH11" s="22">
        <f>'1.Spieltag'!AJ11</f>
        <v>7</v>
      </c>
      <c r="AI11" s="23">
        <f>'1.Spieltag'!AK11</f>
        <v>4</v>
      </c>
      <c r="AJ11" s="24">
        <f t="shared" si="13"/>
        <v>32</v>
      </c>
      <c r="AK11" s="25">
        <f t="shared" si="8"/>
        <v>1</v>
      </c>
      <c r="AL11" s="1"/>
      <c r="AP11" s="67"/>
    </row>
    <row r="12" spans="1:42" ht="24.9" customHeight="1" thickBot="1">
      <c r="A12" s="29">
        <f t="shared" si="9"/>
        <v>2</v>
      </c>
      <c r="B12" s="21" t="str">
        <f>'1.Spieltag'!B12</f>
        <v>Reinhold</v>
      </c>
      <c r="C12" s="17" t="s">
        <v>78</v>
      </c>
      <c r="D12" s="18" t="s">
        <v>14</v>
      </c>
      <c r="E12" s="19">
        <f t="shared" si="10"/>
        <v>8</v>
      </c>
      <c r="F12" s="17" t="s">
        <v>13</v>
      </c>
      <c r="G12" s="18" t="s">
        <v>2</v>
      </c>
      <c r="H12" s="19">
        <f t="shared" si="1"/>
        <v>0</v>
      </c>
      <c r="I12" s="17" t="s">
        <v>13</v>
      </c>
      <c r="J12" s="18" t="s">
        <v>13</v>
      </c>
      <c r="K12" s="19">
        <f t="shared" si="2"/>
        <v>0</v>
      </c>
      <c r="L12" s="17" t="s">
        <v>13</v>
      </c>
      <c r="M12" s="18" t="s">
        <v>77</v>
      </c>
      <c r="N12" s="66" t="str">
        <f t="shared" si="3"/>
        <v>2</v>
      </c>
      <c r="O12" s="17" t="s">
        <v>78</v>
      </c>
      <c r="P12" s="18" t="s">
        <v>13</v>
      </c>
      <c r="Q12" s="19">
        <f t="shared" si="4"/>
        <v>0</v>
      </c>
      <c r="R12" s="17" t="s">
        <v>77</v>
      </c>
      <c r="S12" s="18" t="s">
        <v>13</v>
      </c>
      <c r="T12" s="19">
        <f t="shared" si="11"/>
        <v>0</v>
      </c>
      <c r="U12" s="17" t="s">
        <v>13</v>
      </c>
      <c r="V12" s="18" t="s">
        <v>13</v>
      </c>
      <c r="W12" s="66">
        <f t="shared" ref="W12:W19" si="14">IF(OR(EXACT($U$7,U12)*(EXACT($V$7,V12)))=TRUE,$AO$9,IF(($V$7-$U$7=V12-U12),$AO$8,IF(OR(EXACT($U$7&gt;$V$7,U12&gt;V12)*EXACT($U$7=$V$7,U12=V12)*EXACT($U$7&lt;$V$7,U12&lt;V12)),$AO$7,0)))</f>
        <v>0</v>
      </c>
      <c r="X12" s="17" t="s">
        <v>13</v>
      </c>
      <c r="Y12" s="18" t="s">
        <v>78</v>
      </c>
      <c r="Z12" s="19" t="str">
        <f>IF(OR(EXACT($X$7,X12)*(EXACT($Y$7,Y12)))=TRUE,$AO$9,IF(($Y$7-$X$7=Y12-X12),#REF!,IF(OR(EXACT($X$7&gt;$Y$7,X12&gt;Y12)*EXACT($X$7=$Y$7,X12=Y12)*EXACT($X$7&lt;$Y$7,X12&lt;Y12)),$AO$7,0)))</f>
        <v>2</v>
      </c>
      <c r="AA12" s="17" t="s">
        <v>2</v>
      </c>
      <c r="AB12" s="18" t="s">
        <v>13</v>
      </c>
      <c r="AC12" s="19">
        <f t="shared" si="5"/>
        <v>0</v>
      </c>
      <c r="AD12" s="28"/>
      <c r="AE12" s="26"/>
      <c r="AF12" s="19"/>
      <c r="AG12" s="21">
        <f t="shared" si="12"/>
        <v>12</v>
      </c>
      <c r="AH12" s="22">
        <f>'1.Spieltag'!AJ12</f>
        <v>15</v>
      </c>
      <c r="AI12" s="23">
        <f>'1.Spieltag'!AK12</f>
        <v>1</v>
      </c>
      <c r="AJ12" s="24">
        <f t="shared" si="13"/>
        <v>27</v>
      </c>
      <c r="AK12" s="25">
        <f t="shared" si="8"/>
        <v>2</v>
      </c>
      <c r="AL12" s="1"/>
    </row>
    <row r="13" spans="1:42" ht="24.9" customHeight="1" thickBot="1">
      <c r="A13" s="29">
        <f t="shared" si="9"/>
        <v>4</v>
      </c>
      <c r="B13" s="21" t="str">
        <f>'1.Spieltag'!B13</f>
        <v>Ricardo04</v>
      </c>
      <c r="C13" s="17" t="s">
        <v>78</v>
      </c>
      <c r="D13" s="18" t="s">
        <v>13</v>
      </c>
      <c r="E13" s="19">
        <f t="shared" si="10"/>
        <v>8</v>
      </c>
      <c r="F13" s="17" t="s">
        <v>13</v>
      </c>
      <c r="G13" s="18" t="s">
        <v>78</v>
      </c>
      <c r="H13" s="19">
        <f t="shared" si="1"/>
        <v>0</v>
      </c>
      <c r="I13" s="17"/>
      <c r="J13" s="18"/>
      <c r="K13" s="19"/>
      <c r="L13" s="17"/>
      <c r="M13" s="18"/>
      <c r="N13" s="66"/>
      <c r="O13" s="17"/>
      <c r="P13" s="18"/>
      <c r="Q13" s="19"/>
      <c r="R13" s="17" t="s">
        <v>77</v>
      </c>
      <c r="S13" s="18" t="s">
        <v>78</v>
      </c>
      <c r="T13" s="19">
        <f t="shared" si="11"/>
        <v>0</v>
      </c>
      <c r="U13" s="17"/>
      <c r="V13" s="18"/>
      <c r="W13" s="66"/>
      <c r="X13" s="17"/>
      <c r="Y13" s="18"/>
      <c r="Z13" s="19"/>
      <c r="AA13" s="17"/>
      <c r="AB13" s="18"/>
      <c r="AC13" s="19"/>
      <c r="AD13" s="27"/>
      <c r="AE13" s="26"/>
      <c r="AF13" s="19"/>
      <c r="AG13" s="21">
        <f t="shared" si="12"/>
        <v>8</v>
      </c>
      <c r="AH13" s="22">
        <f>'1.Spieltag'!AJ13</f>
        <v>10</v>
      </c>
      <c r="AI13" s="23">
        <f>'1.Spieltag'!AK13</f>
        <v>2</v>
      </c>
      <c r="AJ13" s="24">
        <f t="shared" si="13"/>
        <v>18</v>
      </c>
      <c r="AK13" s="25">
        <f t="shared" si="8"/>
        <v>4</v>
      </c>
      <c r="AL13" s="1"/>
    </row>
    <row r="14" spans="1:42" ht="24.9" customHeight="1" thickBot="1">
      <c r="A14" s="29">
        <f t="shared" si="9"/>
        <v>4</v>
      </c>
      <c r="B14" s="21" t="str">
        <f>'1.Spieltag'!B14</f>
        <v>schmiddi04</v>
      </c>
      <c r="C14" s="17" t="s">
        <v>77</v>
      </c>
      <c r="D14" s="18" t="s">
        <v>78</v>
      </c>
      <c r="E14" s="19">
        <f t="shared" si="10"/>
        <v>8</v>
      </c>
      <c r="F14" s="17" t="s">
        <v>13</v>
      </c>
      <c r="G14" s="18" t="s">
        <v>77</v>
      </c>
      <c r="H14" s="19">
        <f t="shared" si="1"/>
        <v>0</v>
      </c>
      <c r="I14" s="17" t="s">
        <v>77</v>
      </c>
      <c r="J14" s="18" t="s">
        <v>13</v>
      </c>
      <c r="K14" s="19" t="str">
        <f t="shared" si="2"/>
        <v>2</v>
      </c>
      <c r="L14" s="17" t="s">
        <v>78</v>
      </c>
      <c r="M14" s="18" t="s">
        <v>78</v>
      </c>
      <c r="N14" s="66">
        <f t="shared" si="3"/>
        <v>0</v>
      </c>
      <c r="O14" s="17" t="s">
        <v>77</v>
      </c>
      <c r="P14" s="18" t="s">
        <v>78</v>
      </c>
      <c r="Q14" s="19">
        <f t="shared" si="4"/>
        <v>0</v>
      </c>
      <c r="R14" s="17" t="s">
        <v>2</v>
      </c>
      <c r="S14" s="18" t="s">
        <v>13</v>
      </c>
      <c r="T14" s="19">
        <f t="shared" si="11"/>
        <v>0</v>
      </c>
      <c r="U14" s="17" t="s">
        <v>13</v>
      </c>
      <c r="V14" s="18" t="s">
        <v>77</v>
      </c>
      <c r="W14" s="66">
        <f t="shared" si="14"/>
        <v>0</v>
      </c>
      <c r="X14" s="17" t="s">
        <v>77</v>
      </c>
      <c r="Y14" s="18" t="s">
        <v>77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>
        <f t="shared" si="5"/>
        <v>0</v>
      </c>
      <c r="AD14" s="28"/>
      <c r="AE14" s="26"/>
      <c r="AF14" s="19"/>
      <c r="AG14" s="21">
        <f t="shared" si="12"/>
        <v>10</v>
      </c>
      <c r="AH14" s="22">
        <f>'1.Spieltag'!AJ14</f>
        <v>8</v>
      </c>
      <c r="AI14" s="23">
        <f>'1.Spieltag'!AK14</f>
        <v>3</v>
      </c>
      <c r="AJ14" s="24">
        <f t="shared" si="13"/>
        <v>18</v>
      </c>
      <c r="AK14" s="25">
        <f t="shared" si="8"/>
        <v>4</v>
      </c>
      <c r="AL14" s="1"/>
    </row>
    <row r="15" spans="1:42" ht="24.9" customHeight="1" thickBot="1">
      <c r="A15" s="29">
        <f t="shared" si="9"/>
        <v>9</v>
      </c>
      <c r="B15" s="21" t="str">
        <f>'1.Spieltag'!B15</f>
        <v>shiny</v>
      </c>
      <c r="C15" s="17" t="s">
        <v>78</v>
      </c>
      <c r="D15" s="18" t="s">
        <v>13</v>
      </c>
      <c r="E15" s="19">
        <f t="shared" si="10"/>
        <v>8</v>
      </c>
      <c r="F15" s="17" t="s">
        <v>2</v>
      </c>
      <c r="G15" s="18" t="s">
        <v>78</v>
      </c>
      <c r="H15" s="19">
        <f t="shared" si="1"/>
        <v>0</v>
      </c>
      <c r="I15" s="17" t="s">
        <v>13</v>
      </c>
      <c r="J15" s="18" t="s">
        <v>78</v>
      </c>
      <c r="K15" s="19">
        <f t="shared" si="2"/>
        <v>0</v>
      </c>
      <c r="L15" s="17" t="s">
        <v>13</v>
      </c>
      <c r="M15" s="18" t="s">
        <v>78</v>
      </c>
      <c r="N15" s="66" t="str">
        <f t="shared" si="3"/>
        <v>2</v>
      </c>
      <c r="O15" s="17" t="s">
        <v>78</v>
      </c>
      <c r="P15" s="18" t="s">
        <v>13</v>
      </c>
      <c r="Q15" s="19">
        <f t="shared" si="4"/>
        <v>0</v>
      </c>
      <c r="R15" s="17" t="s">
        <v>77</v>
      </c>
      <c r="S15" s="18" t="s">
        <v>13</v>
      </c>
      <c r="T15" s="19">
        <f t="shared" si="11"/>
        <v>0</v>
      </c>
      <c r="U15" s="17" t="s">
        <v>2</v>
      </c>
      <c r="V15" s="18" t="s">
        <v>78</v>
      </c>
      <c r="W15" s="66">
        <f t="shared" si="14"/>
        <v>0</v>
      </c>
      <c r="X15" s="17" t="s">
        <v>13</v>
      </c>
      <c r="Y15" s="18" t="s">
        <v>78</v>
      </c>
      <c r="Z15" s="19" t="str">
        <f t="shared" ref="Z15:Z19" si="15">IF(OR(EXACT($X$7,X15)*(EXACT($Y$7,Y15)))=TRUE,$AO$9,IF(($Y$7-$X$7=Y15-X15),$AO$8,IF(OR(EXACT($X$7&gt;$Y$7,X15&gt;Y15)*EXACT($X$7=$Y$7,X15=Y15)*EXACT($X$7&lt;$Y$7,X15&lt;Y15)),$AO$7,0)))</f>
        <v>2</v>
      </c>
      <c r="AA15" s="17" t="s">
        <v>78</v>
      </c>
      <c r="AB15" s="18" t="s">
        <v>78</v>
      </c>
      <c r="AC15" s="19">
        <f t="shared" si="5"/>
        <v>0</v>
      </c>
      <c r="AD15" s="28"/>
      <c r="AE15" s="26"/>
      <c r="AF15" s="19"/>
      <c r="AG15" s="21">
        <f t="shared" si="12"/>
        <v>12</v>
      </c>
      <c r="AH15" s="22">
        <f>'1.Spieltag'!AJ15</f>
        <v>2</v>
      </c>
      <c r="AI15" s="23">
        <f>'1.Spieltag'!AK15</f>
        <v>7</v>
      </c>
      <c r="AJ15" s="24">
        <f t="shared" si="13"/>
        <v>14</v>
      </c>
      <c r="AK15" s="25">
        <f t="shared" si="8"/>
        <v>9</v>
      </c>
      <c r="AL15" s="1"/>
    </row>
    <row r="16" spans="1:42" ht="24.9" customHeight="1" thickBot="1">
      <c r="A16" s="29">
        <f t="shared" si="9"/>
        <v>12</v>
      </c>
      <c r="B16" s="21" t="str">
        <f>'1.Spieltag'!B16</f>
        <v>Skopp04</v>
      </c>
      <c r="C16" s="17" t="s">
        <v>78</v>
      </c>
      <c r="D16" s="18" t="s">
        <v>13</v>
      </c>
      <c r="E16" s="19">
        <f t="shared" si="10"/>
        <v>8</v>
      </c>
      <c r="F16" s="17" t="s">
        <v>13</v>
      </c>
      <c r="G16" s="18" t="s">
        <v>78</v>
      </c>
      <c r="H16" s="19">
        <f t="shared" si="1"/>
        <v>0</v>
      </c>
      <c r="I16" s="17" t="s">
        <v>78</v>
      </c>
      <c r="J16" s="18" t="s">
        <v>78</v>
      </c>
      <c r="K16" s="19">
        <f t="shared" si="2"/>
        <v>0</v>
      </c>
      <c r="L16" s="17" t="s">
        <v>77</v>
      </c>
      <c r="M16" s="18" t="s">
        <v>77</v>
      </c>
      <c r="N16" s="66">
        <f t="shared" si="3"/>
        <v>0</v>
      </c>
      <c r="O16" s="17" t="s">
        <v>77</v>
      </c>
      <c r="P16" s="18" t="s">
        <v>78</v>
      </c>
      <c r="Q16" s="19">
        <f t="shared" si="4"/>
        <v>0</v>
      </c>
      <c r="R16" s="17" t="s">
        <v>77</v>
      </c>
      <c r="S16" s="18" t="s">
        <v>13</v>
      </c>
      <c r="T16" s="19">
        <f t="shared" si="11"/>
        <v>0</v>
      </c>
      <c r="U16" s="17" t="s">
        <v>78</v>
      </c>
      <c r="V16" s="18" t="s">
        <v>77</v>
      </c>
      <c r="W16" s="66">
        <f t="shared" si="14"/>
        <v>0</v>
      </c>
      <c r="X16" s="17" t="s">
        <v>13</v>
      </c>
      <c r="Y16" s="18" t="s">
        <v>13</v>
      </c>
      <c r="Z16" s="19">
        <f t="shared" si="15"/>
        <v>0</v>
      </c>
      <c r="AA16" s="17" t="s">
        <v>77</v>
      </c>
      <c r="AB16" s="18" t="s">
        <v>77</v>
      </c>
      <c r="AC16" s="19">
        <f t="shared" si="5"/>
        <v>0</v>
      </c>
      <c r="AD16" s="28"/>
      <c r="AE16" s="26"/>
      <c r="AF16" s="19"/>
      <c r="AG16" s="21">
        <f t="shared" si="12"/>
        <v>8</v>
      </c>
      <c r="AH16" s="22">
        <f>'1.Spieltag'!AJ16</f>
        <v>2</v>
      </c>
      <c r="AI16" s="23">
        <f>'1.Spieltag'!AK16</f>
        <v>7</v>
      </c>
      <c r="AJ16" s="24">
        <f t="shared" si="13"/>
        <v>10</v>
      </c>
      <c r="AK16" s="25">
        <f t="shared" si="8"/>
        <v>12</v>
      </c>
      <c r="AL16" s="1"/>
    </row>
    <row r="17" spans="1:38" ht="24.9" customHeight="1" thickBot="1">
      <c r="A17" s="29">
        <f t="shared" si="9"/>
        <v>8</v>
      </c>
      <c r="B17" s="21" t="str">
        <f>'1.Spieltag'!B17</f>
        <v>Tanja04</v>
      </c>
      <c r="C17" s="17" t="s">
        <v>77</v>
      </c>
      <c r="D17" s="18" t="s">
        <v>13</v>
      </c>
      <c r="E17" s="19">
        <f t="shared" si="10"/>
        <v>8</v>
      </c>
      <c r="F17" s="17" t="s">
        <v>13</v>
      </c>
      <c r="G17" s="18" t="s">
        <v>78</v>
      </c>
      <c r="H17" s="19">
        <f t="shared" si="1"/>
        <v>0</v>
      </c>
      <c r="I17" s="17" t="s">
        <v>78</v>
      </c>
      <c r="J17" s="18" t="s">
        <v>77</v>
      </c>
      <c r="K17" s="19">
        <f t="shared" si="2"/>
        <v>0</v>
      </c>
      <c r="L17" s="17" t="s">
        <v>13</v>
      </c>
      <c r="M17" s="18" t="s">
        <v>77</v>
      </c>
      <c r="N17" s="66" t="str">
        <f t="shared" si="3"/>
        <v>2</v>
      </c>
      <c r="O17" s="17" t="s">
        <v>13</v>
      </c>
      <c r="P17" s="18" t="s">
        <v>78</v>
      </c>
      <c r="Q17" s="19">
        <f t="shared" si="4"/>
        <v>0</v>
      </c>
      <c r="R17" s="17" t="s">
        <v>77</v>
      </c>
      <c r="S17" s="18" t="s">
        <v>13</v>
      </c>
      <c r="T17" s="19">
        <f t="shared" si="11"/>
        <v>0</v>
      </c>
      <c r="U17" s="17" t="s">
        <v>13</v>
      </c>
      <c r="V17" s="18" t="s">
        <v>77</v>
      </c>
      <c r="W17" s="66">
        <f t="shared" si="14"/>
        <v>0</v>
      </c>
      <c r="X17" s="17" t="s">
        <v>13</v>
      </c>
      <c r="Y17" s="18" t="s">
        <v>77</v>
      </c>
      <c r="Z17" s="19" t="str">
        <f t="shared" si="15"/>
        <v>2</v>
      </c>
      <c r="AA17" s="17" t="s">
        <v>78</v>
      </c>
      <c r="AB17" s="18" t="s">
        <v>78</v>
      </c>
      <c r="AC17" s="19">
        <f t="shared" si="5"/>
        <v>0</v>
      </c>
      <c r="AD17" s="28"/>
      <c r="AE17" s="26"/>
      <c r="AF17" s="19"/>
      <c r="AG17" s="21">
        <f t="shared" si="12"/>
        <v>12</v>
      </c>
      <c r="AH17" s="22">
        <f>'1.Spieltag'!AJ17</f>
        <v>4</v>
      </c>
      <c r="AI17" s="23">
        <f>'1.Spieltag'!AK17</f>
        <v>6</v>
      </c>
      <c r="AJ17" s="24">
        <f t="shared" si="13"/>
        <v>16</v>
      </c>
      <c r="AK17" s="25">
        <f t="shared" si="8"/>
        <v>8</v>
      </c>
      <c r="AL17" s="1"/>
    </row>
    <row r="18" spans="1:38" ht="24.9" customHeight="1" thickBot="1">
      <c r="A18" s="29">
        <f t="shared" si="9"/>
        <v>3</v>
      </c>
      <c r="B18" s="21" t="str">
        <f>'1.Spieltag'!B18</f>
        <v>UltraGE</v>
      </c>
      <c r="C18" s="17" t="s">
        <v>78</v>
      </c>
      <c r="D18" s="18" t="s">
        <v>13</v>
      </c>
      <c r="E18" s="19">
        <f t="shared" si="10"/>
        <v>8</v>
      </c>
      <c r="F18" s="17" t="s">
        <v>13</v>
      </c>
      <c r="G18" s="18" t="s">
        <v>78</v>
      </c>
      <c r="H18" s="19">
        <f t="shared" si="1"/>
        <v>0</v>
      </c>
      <c r="I18" s="17" t="s">
        <v>13</v>
      </c>
      <c r="J18" s="18" t="s">
        <v>78</v>
      </c>
      <c r="K18" s="19">
        <f t="shared" si="2"/>
        <v>0</v>
      </c>
      <c r="L18" s="17" t="s">
        <v>13</v>
      </c>
      <c r="M18" s="18" t="s">
        <v>77</v>
      </c>
      <c r="N18" s="66" t="str">
        <f t="shared" si="3"/>
        <v>2</v>
      </c>
      <c r="O18" s="17" t="s">
        <v>78</v>
      </c>
      <c r="P18" s="18" t="s">
        <v>13</v>
      </c>
      <c r="Q18" s="19">
        <f t="shared" si="4"/>
        <v>0</v>
      </c>
      <c r="R18" s="17" t="s">
        <v>78</v>
      </c>
      <c r="S18" s="18" t="s">
        <v>13</v>
      </c>
      <c r="T18" s="19">
        <f t="shared" si="11"/>
        <v>0</v>
      </c>
      <c r="U18" s="17" t="s">
        <v>13</v>
      </c>
      <c r="V18" s="18" t="s">
        <v>77</v>
      </c>
      <c r="W18" s="66">
        <f t="shared" si="14"/>
        <v>0</v>
      </c>
      <c r="X18" s="17" t="s">
        <v>13</v>
      </c>
      <c r="Y18" s="18" t="s">
        <v>78</v>
      </c>
      <c r="Z18" s="19" t="str">
        <f t="shared" si="15"/>
        <v>2</v>
      </c>
      <c r="AA18" s="17" t="s">
        <v>78</v>
      </c>
      <c r="AB18" s="18" t="s">
        <v>13</v>
      </c>
      <c r="AC18" s="19" t="str">
        <f t="shared" si="5"/>
        <v>5</v>
      </c>
      <c r="AD18" s="28"/>
      <c r="AE18" s="26"/>
      <c r="AF18" s="19"/>
      <c r="AG18" s="21">
        <f>E18+K18+Q18+T18+N18+H18+W18+Z18+AC18+AF18</f>
        <v>17</v>
      </c>
      <c r="AH18" s="22">
        <f>'1.Spieltag'!AJ18</f>
        <v>7</v>
      </c>
      <c r="AI18" s="23">
        <f>'1.Spieltag'!AK18</f>
        <v>4</v>
      </c>
      <c r="AJ18" s="24">
        <f t="shared" si="13"/>
        <v>24</v>
      </c>
      <c r="AK18" s="25">
        <f t="shared" si="8"/>
        <v>3</v>
      </c>
      <c r="AL18" s="1"/>
    </row>
    <row r="19" spans="1:38" ht="24.9" customHeight="1" thickBot="1">
      <c r="A19" s="29">
        <f t="shared" si="9"/>
        <v>9</v>
      </c>
      <c r="B19" s="21" t="str">
        <f>'1.Spieltag'!B19</f>
        <v>Rainer04</v>
      </c>
      <c r="C19" s="17" t="s">
        <v>78</v>
      </c>
      <c r="D19" s="18" t="s">
        <v>13</v>
      </c>
      <c r="E19" s="19">
        <f t="shared" si="10"/>
        <v>8</v>
      </c>
      <c r="F19" s="17" t="s">
        <v>13</v>
      </c>
      <c r="G19" s="18" t="s">
        <v>77</v>
      </c>
      <c r="H19" s="19">
        <f t="shared" si="1"/>
        <v>0</v>
      </c>
      <c r="I19" s="17" t="s">
        <v>78</v>
      </c>
      <c r="J19" s="18" t="s">
        <v>78</v>
      </c>
      <c r="K19" s="19">
        <f t="shared" si="2"/>
        <v>0</v>
      </c>
      <c r="L19" s="17" t="s">
        <v>13</v>
      </c>
      <c r="M19" s="18" t="s">
        <v>77</v>
      </c>
      <c r="N19" s="66" t="str">
        <f t="shared" si="3"/>
        <v>2</v>
      </c>
      <c r="O19" s="17" t="s">
        <v>13</v>
      </c>
      <c r="P19" s="18" t="s">
        <v>78</v>
      </c>
      <c r="Q19" s="19">
        <f t="shared" si="4"/>
        <v>0</v>
      </c>
      <c r="R19" s="17" t="s">
        <v>78</v>
      </c>
      <c r="S19" s="18" t="s">
        <v>2</v>
      </c>
      <c r="T19" s="19">
        <f t="shared" si="11"/>
        <v>0</v>
      </c>
      <c r="U19" s="17" t="s">
        <v>2</v>
      </c>
      <c r="V19" s="18" t="s">
        <v>78</v>
      </c>
      <c r="W19" s="66">
        <f t="shared" si="14"/>
        <v>0</v>
      </c>
      <c r="X19" s="17" t="s">
        <v>13</v>
      </c>
      <c r="Y19" s="18" t="s">
        <v>77</v>
      </c>
      <c r="Z19" s="19" t="str">
        <f t="shared" si="15"/>
        <v>2</v>
      </c>
      <c r="AA19" s="17" t="s">
        <v>77</v>
      </c>
      <c r="AB19" s="18" t="s">
        <v>13</v>
      </c>
      <c r="AC19" s="19" t="str">
        <f t="shared" si="5"/>
        <v>2</v>
      </c>
      <c r="AD19" s="28"/>
      <c r="AE19" s="26"/>
      <c r="AF19" s="19"/>
      <c r="AG19" s="21">
        <f>E19+H19+K19+N19+Q19+T19+W19+Z19+AC19+AF19</f>
        <v>14</v>
      </c>
      <c r="AH19" s="22">
        <f>'1.Spieltag'!AJ19</f>
        <v>0</v>
      </c>
      <c r="AI19" s="23">
        <f>'1.Spieltag'!AK19</f>
        <v>12</v>
      </c>
      <c r="AJ19" s="24">
        <f t="shared" si="13"/>
        <v>14</v>
      </c>
      <c r="AK19" s="25">
        <f t="shared" si="8"/>
        <v>9</v>
      </c>
      <c r="AL19" s="1"/>
    </row>
    <row r="20" spans="1:38" ht="24.9" customHeight="1" thickBot="1">
      <c r="A20" s="29">
        <f t="shared" si="9"/>
        <v>13</v>
      </c>
      <c r="B20" s="21" t="str">
        <f>'1.Spieltag'!B20</f>
        <v>Lola04</v>
      </c>
      <c r="C20" s="17"/>
      <c r="D20" s="18"/>
      <c r="E20" s="19"/>
      <c r="F20" s="17"/>
      <c r="G20" s="18"/>
      <c r="H20" s="19"/>
      <c r="I20" s="17"/>
      <c r="J20" s="18"/>
      <c r="K20" s="19"/>
      <c r="L20" s="17"/>
      <c r="M20" s="18"/>
      <c r="N20" s="66"/>
      <c r="O20" s="17"/>
      <c r="P20" s="18"/>
      <c r="Q20" s="19"/>
      <c r="R20" s="17"/>
      <c r="S20" s="18"/>
      <c r="T20" s="19"/>
      <c r="U20" s="17"/>
      <c r="V20" s="18"/>
      <c r="W20" s="66"/>
      <c r="X20" s="17"/>
      <c r="Y20" s="18"/>
      <c r="Z20" s="19"/>
      <c r="AA20" s="17"/>
      <c r="AB20" s="18"/>
      <c r="AC20" s="19"/>
      <c r="AD20" s="28"/>
      <c r="AE20" s="26"/>
      <c r="AF20" s="19"/>
      <c r="AG20" s="21">
        <f>E20+H20+K20+N20+Q20+T20+W20+Z20+AC20+AF20</f>
        <v>0</v>
      </c>
      <c r="AH20" s="22">
        <f>'1.Spieltag'!AJ20</f>
        <v>0</v>
      </c>
      <c r="AI20" s="23">
        <f>'1.Spieltag'!AK20</f>
        <v>12</v>
      </c>
      <c r="AJ20" s="24">
        <f t="shared" si="13"/>
        <v>0</v>
      </c>
      <c r="AK20" s="25">
        <f t="shared" si="8"/>
        <v>13</v>
      </c>
      <c r="AL20" s="1"/>
    </row>
    <row r="21" spans="1:38" ht="24.9" customHeight="1" thickBot="1">
      <c r="A21" s="29">
        <f t="shared" si="9"/>
        <v>13</v>
      </c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'1.Spieltag'!AJ21</f>
        <v>0</v>
      </c>
      <c r="AI21" s="23">
        <f>'1.Spieltag'!AK21</f>
        <v>12</v>
      </c>
      <c r="AJ21" s="24">
        <f t="shared" si="13"/>
        <v>0</v>
      </c>
      <c r="AK21" s="25">
        <f t="shared" si="8"/>
        <v>13</v>
      </c>
      <c r="AL21" s="1"/>
    </row>
    <row r="22" spans="1:38" ht="24.9" customHeight="1" thickBot="1">
      <c r="A22" s="29">
        <f t="shared" si="9"/>
        <v>13</v>
      </c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'1.Spieltag'!AJ22</f>
        <v>0</v>
      </c>
      <c r="AI22" s="23">
        <f>'1.Spieltag'!AK22</f>
        <v>12</v>
      </c>
      <c r="AJ22" s="24">
        <f t="shared" si="13"/>
        <v>0</v>
      </c>
      <c r="AK22" s="25">
        <f t="shared" si="8"/>
        <v>13</v>
      </c>
      <c r="AL22" s="1"/>
    </row>
    <row r="23" spans="1:38" ht="24.9" customHeight="1" thickBot="1">
      <c r="A23" s="29">
        <f t="shared" si="9"/>
        <v>13</v>
      </c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'1.Spieltag'!AJ23</f>
        <v>0</v>
      </c>
      <c r="AI23" s="23">
        <f>'1.Spieltag'!AK23</f>
        <v>12</v>
      </c>
      <c r="AJ23" s="24">
        <f t="shared" si="13"/>
        <v>0</v>
      </c>
      <c r="AK23" s="25">
        <f t="shared" si="8"/>
        <v>13</v>
      </c>
      <c r="AL23" s="1"/>
    </row>
    <row r="24" spans="1:38" ht="24.9" customHeight="1" thickBot="1">
      <c r="A24" s="29">
        <f t="shared" si="9"/>
        <v>13</v>
      </c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'1.Spieltag'!AJ24</f>
        <v>0</v>
      </c>
      <c r="AI24" s="23">
        <f>'1.Spieltag'!AK24</f>
        <v>12</v>
      </c>
      <c r="AJ24" s="24">
        <f t="shared" si="13"/>
        <v>0</v>
      </c>
      <c r="AK24" s="25">
        <f t="shared" si="8"/>
        <v>13</v>
      </c>
      <c r="AL24" s="1"/>
    </row>
    <row r="25" spans="1:38" ht="24.9" customHeight="1" thickBot="1">
      <c r="A25" s="29">
        <f t="shared" si="9"/>
        <v>13</v>
      </c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'1.Spieltag'!AJ25</f>
        <v>0</v>
      </c>
      <c r="AI25" s="23">
        <f>'1.Spieltag'!AK25</f>
        <v>12</v>
      </c>
      <c r="AJ25" s="24">
        <f t="shared" si="13"/>
        <v>0</v>
      </c>
      <c r="AK25" s="25">
        <f t="shared" si="8"/>
        <v>13</v>
      </c>
      <c r="AL25" s="1"/>
    </row>
    <row r="26" spans="1:38" ht="28.2" customHeight="1" thickBot="1">
      <c r="A26" s="29">
        <f t="shared" si="9"/>
        <v>13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'1.Spieltag'!AJ26</f>
        <v>0</v>
      </c>
      <c r="AI26" s="23">
        <f>'1.Spieltag'!AK26</f>
        <v>12</v>
      </c>
      <c r="AJ26" s="24">
        <f t="shared" si="13"/>
        <v>0</v>
      </c>
      <c r="AK26" s="25">
        <f t="shared" si="8"/>
        <v>13</v>
      </c>
      <c r="AL26" s="1"/>
    </row>
    <row r="27" spans="1:38" ht="24.9" customHeight="1" thickBot="1">
      <c r="A27" s="29">
        <f t="shared" ref="A27" si="16">AK27</f>
        <v>13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'1.Spieltag'!AJ27</f>
        <v>0</v>
      </c>
      <c r="AI27" s="23">
        <f>'1.Spieltag'!AK27</f>
        <v>12</v>
      </c>
      <c r="AJ27" s="24">
        <f t="shared" ref="AJ27" si="17">AG27+AH27</f>
        <v>0</v>
      </c>
      <c r="AK27" s="25">
        <f t="shared" si="8"/>
        <v>13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O6 X6 AA6 C6 I6 R4 F6 F4 I4 X4 U4 AA4 C4 L6 O4 R6 L4 U6">
    <cfRule type="cellIs" dxfId="136" priority="9" operator="equal">
      <formula>"Schalke 04"</formula>
    </cfRule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5" priority="1103" rank="3"/>
  </conditionalFormatting>
  <conditionalFormatting sqref="AG1:AG1048576">
    <cfRule type="top10" dxfId="134" priority="2" rank="3"/>
  </conditionalFormatting>
  <conditionalFormatting sqref="B8:B27">
    <cfRule type="expression" dxfId="13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abSelected="1" workbookViewId="0">
      <selection activeCell="N24" sqref="N24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32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D1" s="68"/>
      <c r="AE1" s="69"/>
      <c r="AF1" s="69"/>
      <c r="AK1" s="32"/>
    </row>
    <row r="2" spans="1:42" ht="11.4">
      <c r="B2" s="16"/>
      <c r="F2" s="1"/>
      <c r="R2" s="13"/>
      <c r="AD2" s="68"/>
      <c r="AE2" s="70"/>
      <c r="AF2" s="70"/>
    </row>
    <row r="3" spans="1:42" ht="11.4">
      <c r="B3" s="16"/>
      <c r="AD3" s="68"/>
      <c r="AE3" s="69"/>
      <c r="AF3" s="69"/>
    </row>
    <row r="4" spans="1:42" ht="16.2" thickBot="1">
      <c r="A4" s="2" t="s">
        <v>17</v>
      </c>
      <c r="B4" s="16"/>
      <c r="C4" s="68" t="s">
        <v>12</v>
      </c>
      <c r="F4" s="68" t="s">
        <v>11</v>
      </c>
      <c r="I4" s="68" t="s">
        <v>65</v>
      </c>
      <c r="L4" s="68" t="s">
        <v>70</v>
      </c>
      <c r="O4" s="68" t="s">
        <v>74</v>
      </c>
      <c r="R4" s="68" t="s">
        <v>64</v>
      </c>
      <c r="U4" s="68" t="s">
        <v>68</v>
      </c>
      <c r="X4" s="68" t="s">
        <v>72</v>
      </c>
      <c r="AA4" s="68" t="s">
        <v>66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75</v>
      </c>
      <c r="F6" s="68" t="s">
        <v>69</v>
      </c>
      <c r="I6" s="68" t="s">
        <v>71</v>
      </c>
      <c r="L6" s="68" t="s">
        <v>67</v>
      </c>
      <c r="O6" s="68" t="s">
        <v>61</v>
      </c>
      <c r="R6" s="68" t="s">
        <v>60</v>
      </c>
      <c r="U6" s="68" t="s">
        <v>73</v>
      </c>
      <c r="X6" s="68" t="s">
        <v>62</v>
      </c>
      <c r="AA6" s="68" t="s">
        <v>63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 t="s">
        <v>78</v>
      </c>
      <c r="D7" s="72" t="s">
        <v>91</v>
      </c>
      <c r="E7" s="73" t="s">
        <v>1</v>
      </c>
      <c r="F7" s="72" t="s">
        <v>78</v>
      </c>
      <c r="G7" s="72" t="s">
        <v>78</v>
      </c>
      <c r="H7" s="73" t="s">
        <v>1</v>
      </c>
      <c r="I7" s="72" t="s">
        <v>77</v>
      </c>
      <c r="J7" s="72" t="s">
        <v>2</v>
      </c>
      <c r="K7" s="73" t="s">
        <v>1</v>
      </c>
      <c r="L7" s="72" t="s">
        <v>92</v>
      </c>
      <c r="M7" s="72" t="s">
        <v>78</v>
      </c>
      <c r="N7" s="73" t="s">
        <v>1</v>
      </c>
      <c r="O7" s="72" t="s">
        <v>78</v>
      </c>
      <c r="P7" s="72" t="s">
        <v>78</v>
      </c>
      <c r="Q7" s="73" t="s">
        <v>1</v>
      </c>
      <c r="R7" s="72" t="s">
        <v>2</v>
      </c>
      <c r="S7" s="72" t="s">
        <v>13</v>
      </c>
      <c r="T7" s="73" t="s">
        <v>1</v>
      </c>
      <c r="U7" s="72" t="s">
        <v>13</v>
      </c>
      <c r="V7" s="72" t="s">
        <v>77</v>
      </c>
      <c r="W7" s="73" t="s">
        <v>1</v>
      </c>
      <c r="X7" s="72" t="s">
        <v>77</v>
      </c>
      <c r="Y7" s="72" t="s">
        <v>77</v>
      </c>
      <c r="Z7" s="73" t="s">
        <v>1</v>
      </c>
      <c r="AA7" s="72" t="s">
        <v>13</v>
      </c>
      <c r="AB7" s="72" t="s">
        <v>77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>AK8</f>
        <v>1</v>
      </c>
      <c r="B8" s="21" t="str">
        <f>'2.Spieltag '!B11</f>
        <v>Mike04</v>
      </c>
      <c r="C8" s="17" t="s">
        <v>13</v>
      </c>
      <c r="D8" s="18" t="s">
        <v>77</v>
      </c>
      <c r="E8" s="19">
        <f>IF(OR(EXACT($C$7,C8)*(EXACT($D$7,D8)))=TRUE,$AO$9,IF(($D$7-$C$7=D8-C8),$AO$8,IF(OR(EXACT($C$7&gt;$D$7,C8&gt;D8)*EXACT($C$7=$D$7,C8=D8)*EXACT($C$7&lt;$D$7,C8&lt;D8)),$AO$7,0)))</f>
        <v>0</v>
      </c>
      <c r="F8" s="17" t="s">
        <v>2</v>
      </c>
      <c r="G8" s="18" t="s">
        <v>78</v>
      </c>
      <c r="H8" s="19">
        <f>IF(OR(EXACT($F$7,F8)*(EXACT($G$7,G8)))=TRUE,$AO$9,IF(($G$7-$F$7=G8-F8),$AO$8,IF(OR(EXACT($F$7&gt;$G$7,F8&gt;G8)*EXACT($F$7=$G$7,F8=G8)*EXACT($F$7&lt;$G$7,F8&lt;G8)),$AO$7,0)))*4</f>
        <v>0</v>
      </c>
      <c r="I8" s="17" t="s">
        <v>13</v>
      </c>
      <c r="J8" s="18" t="s">
        <v>78</v>
      </c>
      <c r="K8" s="19">
        <f>IF(OR(EXACT($I$7,I8)*(EXACT($J$7,J8)))=TRUE,$AO$9,IF(($J$7-$I$7=J8-I8),$AO$8,IF(OR(EXACT($I$7&gt;$J$7,I8&gt;J8)*EXACT($I$7=$J$7,I8=J8)*EXACT($I$7&lt;$J$7,I8&lt;J8)),$AO$7,0)))</f>
        <v>0</v>
      </c>
      <c r="L8" s="17" t="s">
        <v>78</v>
      </c>
      <c r="M8" s="18" t="s">
        <v>78</v>
      </c>
      <c r="N8" s="66">
        <f>IF(OR(EXACT($L$7,L8)*(EXACT($M$7,M8)))=TRUE,$AO$9,IF(($M$7-$L$7=M8-L8),$AO$8,IF(OR(EXACT($L$7&gt;$M$7,L8&gt;M8)*EXACT($L$7=$M$7,L8=M8)*EXACT($L$7&lt;$M$7,L8&lt;M8)),$AO$7,0)))</f>
        <v>0</v>
      </c>
      <c r="O8" s="17" t="s">
        <v>13</v>
      </c>
      <c r="P8" s="18" t="s">
        <v>78</v>
      </c>
      <c r="Q8" s="19">
        <f>IF(OR(EXACT($O$7,O8)*(EXACT($P$7,P8)))=TRUE,$AO$9,IF(($P$7-$O$7=P8-O8),$AO$8,IF(OR(EXACT($O$7&gt;$P$7,O8&gt;P8)*EXACT($O$7=$P$7,O8=P8)*EXACT($O$7&lt;$P$7,O8&lt;P8)),$AO$7,0)))</f>
        <v>0</v>
      </c>
      <c r="R8" s="17" t="s">
        <v>13</v>
      </c>
      <c r="S8" s="18" t="s">
        <v>78</v>
      </c>
      <c r="T8" s="19" t="str">
        <f>IF(OR(EXACT($R$7,R8)*(EXACT($S$7,S8)))=TRUE,$AO$9,IF(($S$7-$R$7=S8-R8),$AO$8,IF(OR(EXACT($R$7&gt;$S$7,R8&gt;S8)*EXACT($R$7=$S$7,R8=S8)*EXACT($R$7&lt;$S$7,R8&lt;S8)),$AO$7,0)))</f>
        <v>3</v>
      </c>
      <c r="U8" s="17" t="s">
        <v>77</v>
      </c>
      <c r="V8" s="18" t="s">
        <v>13</v>
      </c>
      <c r="W8" s="66">
        <f>IF(OR(EXACT($U$7,U8)*(EXACT($V$7,V8)))=TRUE,$AO$9,IF(($V$7-$U$7=V8-U8),$AO$8,IF(OR(EXACT($U$7&gt;$V$7,U8&gt;V8)*EXACT($U$7=$V$7,U8=V8)*EXACT($U$7&lt;$V$7,U8&lt;V8)),$AO$7,0)))</f>
        <v>0</v>
      </c>
      <c r="X8" s="17" t="s">
        <v>78</v>
      </c>
      <c r="Y8" s="18" t="s">
        <v>13</v>
      </c>
      <c r="Z8" s="19">
        <f>IF(OR(EXACT($X$7,X8)*(EXACT($Y$7,Y8)))=TRUE,$AO$9,IF(($Y$7-$X$7=Y8-X8),#REF!,IF(OR(EXACT($X$7&gt;$Y$7,X8&gt;Y8)*EXACT($X$7=$Y$7,X8=Y8)*EXACT($X$7&lt;$Y$7,X8&lt;Y8)),$AO$7,0)))</f>
        <v>0</v>
      </c>
      <c r="AA8" s="17" t="s">
        <v>13</v>
      </c>
      <c r="AB8" s="18" t="s">
        <v>78</v>
      </c>
      <c r="AC8" s="19" t="str">
        <f>IF(OR(EXACT($AA$7,AA8)*(EXACT($AB$7,AB8)))=TRUE,$AO$9,IF(($AB$7-$AA$7=AB8-AA8),$AO$8,IF(OR(EXACT($AA$7&gt;$AB$7,AA8&gt;AB8)*EXACT($AA$7=$AB$7,AA8=AB8)*EXACT($AA$7&lt;$AB$7,AA8&lt;AB8)),$AO$7,0)))</f>
        <v>2</v>
      </c>
      <c r="AD8" s="20"/>
      <c r="AE8" s="18"/>
      <c r="AF8" s="19"/>
      <c r="AG8" s="21">
        <f>E8+H8+K8+N8+Q8+T8+W8+Z8+AC8+AF8</f>
        <v>5</v>
      </c>
      <c r="AH8" s="22">
        <f>'2.Spieltag '!AJ11</f>
        <v>32</v>
      </c>
      <c r="AI8" s="23">
        <f>'2.Spieltag '!AK11</f>
        <v>1</v>
      </c>
      <c r="AJ8" s="24">
        <f>AG8+AH8</f>
        <v>37</v>
      </c>
      <c r="AK8" s="25">
        <f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>AK9</f>
        <v>2</v>
      </c>
      <c r="B9" s="21" t="str">
        <f>'2.Spieltag '!B12</f>
        <v>Reinhold</v>
      </c>
      <c r="C9" s="17" t="s">
        <v>13</v>
      </c>
      <c r="D9" s="18" t="s">
        <v>78</v>
      </c>
      <c r="E9" s="19">
        <f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77</v>
      </c>
      <c r="H9" s="19">
        <f>IF(OR(EXACT($F$7,F9)*(EXACT($G$7,G9)))=TRUE,$AO$9,IF(($G$7-$F$7=G9-F9),$AO$8,IF(OR(EXACT($F$7&gt;$G$7,F9&gt;G9)*EXACT($F$7=$G$7,F9=G9)*EXACT($F$7&lt;$G$7,F9&lt;G9)),$AO$7,0)))*4</f>
        <v>0</v>
      </c>
      <c r="I9" s="17" t="s">
        <v>13</v>
      </c>
      <c r="J9" s="18" t="s">
        <v>13</v>
      </c>
      <c r="K9" s="19">
        <f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78</v>
      </c>
      <c r="N9" s="66" t="str">
        <f>IF(OR(EXACT($L$7,L9)*(EXACT($M$7,M9)))=TRUE,$AO$9,IF(($M$7-$L$7=M9-L9),$AO$8,IF(OR(EXACT($L$7&gt;$M$7,L9&gt;M9)*EXACT($L$7=$M$7,L9=M9)*EXACT($L$7&lt;$M$7,L9&lt;M9)),$AO$7,0)))</f>
        <v>2</v>
      </c>
      <c r="O9" s="17" t="s">
        <v>13</v>
      </c>
      <c r="P9" s="18" t="s">
        <v>13</v>
      </c>
      <c r="Q9" s="19" t="str">
        <f>IF(OR(EXACT($O$7,O9)*(EXACT($P$7,P9)))=TRUE,$AO$9,IF(($P$7-$O$7=P9-O9),$AO$8,IF(OR(EXACT($O$7&gt;$P$7,O9&gt;P9)*EXACT($O$7=$P$7,O9=P9)*EXACT($O$7&lt;$P$7,O9&lt;P9)),$AO$7,0)))</f>
        <v>3</v>
      </c>
      <c r="R9" s="17" t="s">
        <v>78</v>
      </c>
      <c r="S9" s="18" t="s">
        <v>2</v>
      </c>
      <c r="T9" s="19">
        <f>IF(OR(EXACT($R$7,R9)*(EXACT($S$7,S9)))=TRUE,$AO$9,IF(($S$7-$R$7=S9-R9),$AO$8,IF(OR(EXACT($R$7&gt;$S$7,R9&gt;S9)*EXACT($R$7=$S$7,R9=S9)*EXACT($R$7&lt;$S$7,R9&lt;S9)),$AO$7,0)))</f>
        <v>0</v>
      </c>
      <c r="U9" s="17" t="s">
        <v>2</v>
      </c>
      <c r="V9" s="18" t="s">
        <v>13</v>
      </c>
      <c r="W9" s="66" t="str">
        <f>IF(OR(EXACT($U$7,U9)*(EXACT($V$7,V9)))=TRUE,$AO$9,IF(($V$7-$U$7=V9-U9),$AO$8,IF(OR(EXACT($U$7&gt;$V$7,U9&gt;V9)*EXACT($U$7=$V$7,U9=V9)*EXACT($U$7&lt;$V$7,U9&lt;V9)),$AO$7,0)))</f>
        <v>2</v>
      </c>
      <c r="X9" s="17" t="s">
        <v>13</v>
      </c>
      <c r="Y9" s="18" t="s">
        <v>91</v>
      </c>
      <c r="Z9" s="19">
        <f>IF(OR(EXACT($X$7,X9)*(EXACT($Y$7,Y9)))=TRUE,$AO$9,IF(($Y$7-$X$7=Y9-X9),$AO$8,IF(OR(EXACT($X$7&gt;$Y$7,X9&gt;Y9)*EXACT($X$7=$Y$7,X9=Y9)*EXACT($X$7&lt;$Y$7,X9&lt;Y9)),$AO$7,0)))</f>
        <v>0</v>
      </c>
      <c r="AA9" s="17" t="s">
        <v>78</v>
      </c>
      <c r="AB9" s="18" t="s">
        <v>77</v>
      </c>
      <c r="AC9" s="19" t="str">
        <f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>E9+H9+K9+N9+Q9+T9+W9+Z9+AC9+AF9</f>
        <v>9</v>
      </c>
      <c r="AH9" s="22">
        <f>'2.Spieltag '!AJ12</f>
        <v>27</v>
      </c>
      <c r="AI9" s="23">
        <f>'2.Spieltag '!AK12</f>
        <v>2</v>
      </c>
      <c r="AJ9" s="24">
        <f>AG9+AH9</f>
        <v>36</v>
      </c>
      <c r="AK9" s="25">
        <f>RANK(AJ9,$AJ$8:$AJ$27)</f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>AK10</f>
        <v>2</v>
      </c>
      <c r="B10" s="21" t="str">
        <f>'2.Spieltag '!B18</f>
        <v>UltraGE</v>
      </c>
      <c r="C10" s="17" t="s">
        <v>13</v>
      </c>
      <c r="D10" s="18" t="s">
        <v>78</v>
      </c>
      <c r="E10" s="19">
        <f>IF(OR(EXACT($C$7,C10)*(EXACT($D$7,D10)))=TRUE,$AO$9,IF(($D$7-$C$7=D10-C10),$AO$8,IF(OR(EXACT($C$7&gt;$D$7,C10&gt;D10)*EXACT($C$7=$D$7,C10=D10)*EXACT($C$7&lt;$D$7,C10&lt;D10)),$AO$7,0)))</f>
        <v>0</v>
      </c>
      <c r="F10" s="17" t="s">
        <v>2</v>
      </c>
      <c r="G10" s="18" t="s">
        <v>78</v>
      </c>
      <c r="H10" s="19">
        <f>IF(OR(EXACT($F$7,F10)*(EXACT($G$7,G10)))=TRUE,$AO$9,IF(($G$7-$F$7=G10-F10),$AO$8,IF(OR(EXACT($F$7&gt;$G$7,F10&gt;G10)*EXACT($F$7=$G$7,F10=G10)*EXACT($F$7&lt;$G$7,F10&lt;G10)),$AO$7,0)))*4</f>
        <v>0</v>
      </c>
      <c r="I10" s="17" t="s">
        <v>13</v>
      </c>
      <c r="J10" s="18" t="s">
        <v>78</v>
      </c>
      <c r="K10" s="19">
        <f>IF(OR(EXACT($I$7,I10)*(EXACT($J$7,J10)))=TRUE,$AO$9,IF(($J$7-$I$7=J10-I10),$AO$8,IF(OR(EXACT($I$7&gt;$J$7,I10&gt;J10)*EXACT($I$7=$J$7,I10=J10)*EXACT($I$7&lt;$J$7,I10&lt;J10)),$AO$7,0)))</f>
        <v>0</v>
      </c>
      <c r="L10" s="17" t="s">
        <v>13</v>
      </c>
      <c r="M10" s="18" t="s">
        <v>78</v>
      </c>
      <c r="N10" s="66" t="str">
        <f>IF(OR(EXACT($L$7,L10)*(EXACT($M$7,M10)))=TRUE,$AO$9,IF(($M$7-$L$7=M10-L10),$AO$8,IF(OR(EXACT($L$7&gt;$M$7,L10&gt;M10)*EXACT($L$7=$M$7,L10=M10)*EXACT($L$7&lt;$M$7,L10&lt;M10)),$AO$7,0)))</f>
        <v>2</v>
      </c>
      <c r="O10" s="17" t="s">
        <v>78</v>
      </c>
      <c r="P10" s="18" t="s">
        <v>78</v>
      </c>
      <c r="Q10" s="19" t="str">
        <f>IF(OR(EXACT($O$7,O10)*(EXACT($P$7,P10)))=TRUE,$AO$9,IF(($P$7-$O$7=P10-O10),$AO$8,IF(OR(EXACT($O$7&gt;$P$7,O10&gt;P10)*EXACT($O$7=$P$7,O10=P10)*EXACT($O$7&lt;$P$7,O10&lt;P10)),$AO$7,0)))</f>
        <v>5</v>
      </c>
      <c r="R10" s="17" t="s">
        <v>78</v>
      </c>
      <c r="S10" s="18" t="s">
        <v>13</v>
      </c>
      <c r="T10" s="19">
        <f>IF(OR(EXACT($R$7,R10)*(EXACT($S$7,S10)))=TRUE,$AO$9,IF(($S$7-$R$7=S10-R10),$AO$8,IF(OR(EXACT($R$7&gt;$S$7,R10&gt;S10)*EXACT($R$7=$S$7,R10=S10)*EXACT($R$7&lt;$S$7,R10&lt;S10)),$AO$7,0)))</f>
        <v>0</v>
      </c>
      <c r="U10" s="17" t="s">
        <v>13</v>
      </c>
      <c r="V10" s="18" t="s">
        <v>78</v>
      </c>
      <c r="W10" s="66" t="str">
        <f>IF(OR(EXACT($U$7,U10)*(EXACT($V$7,V10)))=TRUE,$AO$9,IF(($V$7-$U$7=V10-U10),$AO$8,IF(OR(EXACT($U$7&gt;$V$7,U10&gt;V10)*EXACT($U$7=$V$7,U10=V10)*EXACT($U$7&lt;$V$7,U10&lt;V10)),$AO$7,0)))</f>
        <v>2</v>
      </c>
      <c r="X10" s="17" t="s">
        <v>78</v>
      </c>
      <c r="Y10" s="18" t="s">
        <v>13</v>
      </c>
      <c r="Z10" s="19">
        <f>IF(OR(EXACT($X$7,X10)*(EXACT($Y$7,Y10)))=TRUE,$AO$9,IF(($Y$7-$X$7=Y10-X10),$AO$8,IF(OR(EXACT($X$7&gt;$Y$7,X10&gt;Y10)*EXACT($X$7=$Y$7,X10=Y10)*EXACT($X$7&lt;$Y$7,X10&lt;Y10)),$AO$7,0)))</f>
        <v>0</v>
      </c>
      <c r="AA10" s="17" t="s">
        <v>2</v>
      </c>
      <c r="AB10" s="18" t="s">
        <v>78</v>
      </c>
      <c r="AC10" s="19" t="str">
        <f>IF(OR(EXACT($AA$7,AA10)*(EXACT($AB$7,AB10)))=TRUE,$AO$9,IF(($AB$7-$AA$7=AB10-AA10),$AO$8,IF(OR(EXACT($AA$7&gt;$AB$7,AA10&gt;AB10)*EXACT($AA$7=$AB$7,AA10=AB10)*EXACT($AA$7&lt;$AB$7,AA10&lt;AB10)),$AO$7,0)))</f>
        <v>3</v>
      </c>
      <c r="AD10" s="28"/>
      <c r="AE10" s="26"/>
      <c r="AF10" s="19"/>
      <c r="AG10" s="21">
        <f>E10+K10+Q10+T10+N10+H10+W10+Z10+AC10+AF10</f>
        <v>12</v>
      </c>
      <c r="AH10" s="22">
        <f>'2.Spieltag '!AJ18</f>
        <v>24</v>
      </c>
      <c r="AI10" s="23">
        <f>'2.Spieltag '!AK18</f>
        <v>3</v>
      </c>
      <c r="AJ10" s="24">
        <f>AG10+AH10</f>
        <v>36</v>
      </c>
      <c r="AK10" s="25">
        <f>RANK(AJ10,$AJ$8:$AJ$27)</f>
        <v>2</v>
      </c>
      <c r="AL10" s="76"/>
      <c r="AM10" s="77"/>
      <c r="AN10" s="77"/>
      <c r="AO10" s="78"/>
    </row>
    <row r="11" spans="1:42" ht="24.9" customHeight="1" thickBot="1">
      <c r="A11" s="29">
        <f>AK11</f>
        <v>4</v>
      </c>
      <c r="B11" s="21" t="str">
        <f>'2.Spieltag '!B8</f>
        <v>Franzi04</v>
      </c>
      <c r="C11" s="17" t="s">
        <v>13</v>
      </c>
      <c r="D11" s="18" t="s">
        <v>78</v>
      </c>
      <c r="E11" s="19">
        <f>IF(OR(EXACT($C$7,C11)*(EXACT($D$7,D11)))=TRUE,$AO$9,IF(($D$7-$C$7=D11-C11),$AO$8,IF(OR(EXACT($C$7&gt;$D$7,C11&gt;D11)*EXACT($C$7=$D$7,C11=D11)*EXACT($C$7&lt;$D$7,C11&lt;D11)),$AO$7,0)))</f>
        <v>0</v>
      </c>
      <c r="F11" s="17" t="s">
        <v>13</v>
      </c>
      <c r="G11" s="18" t="s">
        <v>78</v>
      </c>
      <c r="H11" s="19">
        <f>IF(OR(EXACT($F$7,F11)*(EXACT($G$7,G11)))=TRUE,$AO$9,IF(($G$7-$F$7=G11-F11),$AO$8,IF(OR(EXACT($F$7&gt;$G$7,F11&gt;G11)*EXACT($F$7=$G$7,F11=G11)*EXACT($F$7&lt;$G$7,F11&lt;G11)),$AO$7,0)))*4</f>
        <v>0</v>
      </c>
      <c r="I11" s="17" t="s">
        <v>77</v>
      </c>
      <c r="J11" s="18" t="s">
        <v>13</v>
      </c>
      <c r="K11" s="19" t="str">
        <f>IF(OR(EXACT($I$7,I11)*(EXACT($J$7,J11)))=TRUE,$AO$9,IF(($J$7-$I$7=J11-I11),$AO$8,IF(OR(EXACT($I$7&gt;$J$7,I11&gt;J11)*EXACT($I$7=$J$7,I11=J11)*EXACT($I$7&lt;$J$7,I11&lt;J11)),$AO$7,0)))</f>
        <v>2</v>
      </c>
      <c r="L11" s="17" t="s">
        <v>78</v>
      </c>
      <c r="M11" s="18" t="s">
        <v>78</v>
      </c>
      <c r="N11" s="66">
        <f>IF(OR(EXACT($L$7,L11)*(EXACT($M$7,M11)))=TRUE,$AO$9,IF(($M$7-$L$7=M11-L11),$AO$8,IF(OR(EXACT($L$7&gt;$M$7,L11&gt;M11)*EXACT($L$7=$M$7,L11=M11)*EXACT($L$7&lt;$M$7,L11&lt;M11)),$AO$7,0)))</f>
        <v>0</v>
      </c>
      <c r="O11" s="17" t="s">
        <v>13</v>
      </c>
      <c r="P11" s="18" t="s">
        <v>78</v>
      </c>
      <c r="Q11" s="19">
        <f>IF(OR(EXACT($O$7,O11)*(EXACT($P$7,P11)))=TRUE,$AO$9,IF(($P$7-$O$7=P11-O11),$AO$8,IF(OR(EXACT($O$7&gt;$P$7,O11&gt;P11)*EXACT($O$7=$P$7,O11=P11)*EXACT($O$7&lt;$P$7,O11&lt;P11)),$AO$7,0)))</f>
        <v>0</v>
      </c>
      <c r="R11" s="17" t="s">
        <v>13</v>
      </c>
      <c r="S11" s="18" t="s">
        <v>78</v>
      </c>
      <c r="T11" s="19" t="str">
        <f>IF(OR(EXACT($R$7,R11)*(EXACT($S$7,S11)))=TRUE,$AO$9,IF(($S$7-$R$7=S11-R11),$AO$8,IF(OR(EXACT($R$7&gt;$S$7,R11&gt;S11)*EXACT($R$7=$S$7,R11=S11)*EXACT($R$7&lt;$S$7,R11&lt;S11)),$AO$7,0)))</f>
        <v>3</v>
      </c>
      <c r="U11" s="17" t="s">
        <v>13</v>
      </c>
      <c r="V11" s="18" t="s">
        <v>78</v>
      </c>
      <c r="W11" s="66" t="str">
        <f>IF(OR(EXACT($U$7,U11)*(EXACT($V$7,V11)))=TRUE,$AO$9,IF(($V$7-$U$7=V11-U11),$AO$8,IF(OR(EXACT($U$7&gt;$V$7,U11&gt;V11)*EXACT($U$7=$V$7,U11=V11)*EXACT($U$7&lt;$V$7,U11&lt;V11)),$AO$7,0)))</f>
        <v>2</v>
      </c>
      <c r="X11" s="17" t="s">
        <v>77</v>
      </c>
      <c r="Y11" s="18" t="s">
        <v>2</v>
      </c>
      <c r="Z11" s="19">
        <f>IF(OR(EXACT($X$7,X11)*(EXACT($Y$7,Y11)))=TRUE,$AO$9,IF(($Y$7-$X$7=Y11-X11),$AO$8,IF(OR(EXACT($X$7&gt;$Y$7,X11&gt;Y11)*EXACT($X$7=$Y$7,X11=Y11)*EXACT($X$7&lt;$Y$7,X11&lt;Y11)),$AO$7,0)))</f>
        <v>0</v>
      </c>
      <c r="AA11" s="17" t="s">
        <v>13</v>
      </c>
      <c r="AB11" s="18" t="s">
        <v>78</v>
      </c>
      <c r="AC11" s="19" t="str">
        <f>IF(OR(EXACT($AA$7,AA11)*(EXACT($AB$7,AB11)))=TRUE,$AO$9,IF(($AB$7-$AA$7=AB11-AA11),$AO$8,IF(OR(EXACT($AA$7&gt;$AB$7,AA11&gt;AB11)*EXACT($AA$7=$AB$7,AA11=AB11)*EXACT($AA$7&lt;$AB$7,AA11&lt;AB11)),$AO$7,0)))</f>
        <v>2</v>
      </c>
      <c r="AD11" s="28"/>
      <c r="AE11" s="26"/>
      <c r="AF11" s="19"/>
      <c r="AG11" s="21">
        <f>E11+H11+K11+N11+Q11+T11+W11+Z11+AC11+AF11</f>
        <v>9</v>
      </c>
      <c r="AH11" s="22">
        <f>'2.Spieltag '!AJ8</f>
        <v>17</v>
      </c>
      <c r="AI11" s="23">
        <f>'2.Spieltag '!AK8</f>
        <v>6</v>
      </c>
      <c r="AJ11" s="24">
        <f>AG11+AH11</f>
        <v>26</v>
      </c>
      <c r="AK11" s="25">
        <f>RANK(AJ11,$AJ$8:$AJ$27)</f>
        <v>4</v>
      </c>
      <c r="AL11" s="1"/>
      <c r="AP11" s="67"/>
    </row>
    <row r="12" spans="1:42" ht="24.9" customHeight="1" thickBot="1">
      <c r="A12" s="29">
        <f>AK12</f>
        <v>5</v>
      </c>
      <c r="B12" s="21" t="str">
        <f>'2.Spieltag '!B13</f>
        <v>Ricardo04</v>
      </c>
      <c r="C12" s="17" t="s">
        <v>13</v>
      </c>
      <c r="D12" s="18" t="s">
        <v>77</v>
      </c>
      <c r="E12" s="19">
        <f>IF(OR(EXACT($C$7,C12)*(EXACT($D$7,D12)))=TRUE,$AO$9,IF(($D$7-$C$7=D12-C12),$AO$8,IF(OR(EXACT($C$7&gt;$D$7,C12&gt;D12)*EXACT($C$7=$D$7,C12=D12)*EXACT($C$7&lt;$D$7,C12&lt;D12)),$AO$7,0)))</f>
        <v>0</v>
      </c>
      <c r="F12" s="17" t="s">
        <v>2</v>
      </c>
      <c r="G12" s="18" t="s">
        <v>77</v>
      </c>
      <c r="H12" s="19">
        <f>IF(OR(EXACT($F$7,F12)*(EXACT($G$7,G12)))=TRUE,$AO$9,IF(($G$7-$F$7=G12-F12),$AO$8,IF(OR(EXACT($F$7&gt;$G$7,F12&gt;G12)*EXACT($F$7=$G$7,F12=G12)*EXACT($F$7&lt;$G$7,F12&lt;G12)),$AO$7,0)))*4</f>
        <v>0</v>
      </c>
      <c r="I12" s="17" t="s">
        <v>78</v>
      </c>
      <c r="J12" s="18" t="s">
        <v>13</v>
      </c>
      <c r="K12" s="19" t="str">
        <f>IF(OR(EXACT($I$7,I12)*(EXACT($J$7,J12)))=TRUE,$AO$9,IF(($J$7-$I$7=J12-I12),$AO$8,IF(OR(EXACT($I$7&gt;$J$7,I12&gt;J12)*EXACT($I$7=$J$7,I12=J12)*EXACT($I$7&lt;$J$7,I12&lt;J12)),$AO$7,0)))</f>
        <v>2</v>
      </c>
      <c r="L12" s="17" t="s">
        <v>77</v>
      </c>
      <c r="M12" s="18" t="s">
        <v>13</v>
      </c>
      <c r="N12" s="66">
        <f>IF(OR(EXACT($L$7,L12)*(EXACT($M$7,M12)))=TRUE,$AO$9,IF(($M$7-$L$7=M12-L12),$AO$8,IF(OR(EXACT($L$7&gt;$M$7,L12&gt;M12)*EXACT($L$7=$M$7,L12=M12)*EXACT($L$7&lt;$M$7,L12&lt;M12)),$AO$7,0)))</f>
        <v>0</v>
      </c>
      <c r="O12" s="17" t="s">
        <v>77</v>
      </c>
      <c r="P12" s="18" t="s">
        <v>78</v>
      </c>
      <c r="Q12" s="19">
        <f>IF(OR(EXACT($O$7,O12)*(EXACT($P$7,P12)))=TRUE,$AO$9,IF(($P$7-$O$7=P12-O12),$AO$8,IF(OR(EXACT($O$7&gt;$P$7,O12&gt;P12)*EXACT($O$7=$P$7,O12=P12)*EXACT($O$7&lt;$P$7,O12&lt;P12)),$AO$7,0)))</f>
        <v>0</v>
      </c>
      <c r="R12" s="17" t="s">
        <v>78</v>
      </c>
      <c r="S12" s="18" t="s">
        <v>2</v>
      </c>
      <c r="T12" s="19">
        <f>IF(OR(EXACT($R$7,R12)*(EXACT($S$7,S12)))=TRUE,$AO$9,IF(($S$7-$R$7=S12-R12),$AO$8,IF(OR(EXACT($R$7&gt;$S$7,R12&gt;S12)*EXACT($R$7=$S$7,R12=S12)*EXACT($R$7&lt;$S$7,R12&lt;S12)),$AO$7,0)))</f>
        <v>0</v>
      </c>
      <c r="U12" s="17" t="s">
        <v>78</v>
      </c>
      <c r="V12" s="18" t="s">
        <v>13</v>
      </c>
      <c r="W12" s="66">
        <f>IF(OR(EXACT($U$7,U12)*(EXACT($V$7,V12)))=TRUE,$AO$9,IF(($V$7-$U$7=V12-U12),$AO$8,IF(OR(EXACT($U$7&gt;$V$7,U12&gt;V12)*EXACT($U$7=$V$7,U12=V12)*EXACT($U$7&lt;$V$7,U12&lt;V12)),$AO$7,0)))</f>
        <v>0</v>
      </c>
      <c r="X12" s="17" t="s">
        <v>78</v>
      </c>
      <c r="Y12" s="18" t="s">
        <v>78</v>
      </c>
      <c r="Z12" s="19" t="str">
        <f>IF(OR(EXACT($X$7,X12)*(EXACT($Y$7,Y12)))=TRUE,$AO$9,IF(($Y$7-$X$7=Y12-X12),$AO$8,IF(OR(EXACT($X$7&gt;$Y$7,X12&gt;Y12)*EXACT($X$7=$Y$7,X12=Y12)*EXACT($X$7&lt;$Y$7,X12&lt;Y12)),$AO$7,0)))</f>
        <v>3</v>
      </c>
      <c r="AA12" s="17" t="s">
        <v>78</v>
      </c>
      <c r="AB12" s="18" t="s">
        <v>78</v>
      </c>
      <c r="AC12" s="19">
        <f>IF(OR(EXACT($AA$7,AA12)*(EXACT($AB$7,AB12)))=TRUE,$AO$9,IF(($AB$7-$AA$7=AB12-AA12),$AO$8,IF(OR(EXACT($AA$7&gt;$AB$7,AA12&gt;AB12)*EXACT($AA$7=$AB$7,AA12=AB12)*EXACT($AA$7&lt;$AB$7,AA12&lt;AB12)),$AO$7,0)))</f>
        <v>0</v>
      </c>
      <c r="AD12" s="27"/>
      <c r="AE12" s="26"/>
      <c r="AF12" s="19"/>
      <c r="AG12" s="21">
        <f>E12+H12+K12+N12+Q12+T12+W12+Z12+AC12+AF12</f>
        <v>5</v>
      </c>
      <c r="AH12" s="22">
        <f>'2.Spieltag '!AJ13</f>
        <v>18</v>
      </c>
      <c r="AI12" s="23">
        <f>'2.Spieltag '!AK13</f>
        <v>4</v>
      </c>
      <c r="AJ12" s="24">
        <f>AG12+AH12</f>
        <v>23</v>
      </c>
      <c r="AK12" s="25">
        <f>RANK(AJ12,$AJ$8:$AJ$27)</f>
        <v>5</v>
      </c>
      <c r="AL12" s="1"/>
    </row>
    <row r="13" spans="1:42" ht="24.9" customHeight="1" thickBot="1">
      <c r="A13" s="29">
        <f>AK13</f>
        <v>6</v>
      </c>
      <c r="B13" s="21" t="str">
        <f>'2.Spieltag '!B10</f>
        <v>Master1</v>
      </c>
      <c r="C13" s="17" t="s">
        <v>13</v>
      </c>
      <c r="D13" s="18" t="s">
        <v>78</v>
      </c>
      <c r="E13" s="19">
        <f>IF(OR(EXACT($C$7,C13)*(EXACT($D$7,D13)))=TRUE,$AO$9,IF(($D$7-$C$7=D13-C13),$AO$8,IF(OR(EXACT($C$7&gt;$D$7,C13&gt;D13)*EXACT($C$7=$D$7,C13=D13)*EXACT($C$7&lt;$D$7,C13&lt;D13)),$AO$7,0)))</f>
        <v>0</v>
      </c>
      <c r="F13" s="17" t="s">
        <v>2</v>
      </c>
      <c r="G13" s="18" t="s">
        <v>78</v>
      </c>
      <c r="H13" s="19">
        <f>IF(OR(EXACT($F$7,F13)*(EXACT($G$7,G13)))=TRUE,$AO$9,IF(($G$7-$F$7=G13-F13),$AO$8,IF(OR(EXACT($F$7&gt;$G$7,F13&gt;G13)*EXACT($F$7=$G$7,F13=G13)*EXACT($F$7&lt;$G$7,F13&lt;G13)),$AO$7,0)))*4</f>
        <v>0</v>
      </c>
      <c r="I13" s="17" t="s">
        <v>13</v>
      </c>
      <c r="J13" s="18" t="s">
        <v>78</v>
      </c>
      <c r="K13" s="19">
        <f>IF(OR(EXACT($I$7,I13)*(EXACT($J$7,J13)))=TRUE,$AO$9,IF(($J$7-$I$7=J13-I13),$AO$8,IF(OR(EXACT($I$7&gt;$J$7,I13&gt;J13)*EXACT($I$7=$J$7,I13=J13)*EXACT($I$7&lt;$J$7,I13&lt;J13)),$AO$7,0)))</f>
        <v>0</v>
      </c>
      <c r="L13" s="17" t="s">
        <v>78</v>
      </c>
      <c r="M13" s="18" t="s">
        <v>2</v>
      </c>
      <c r="N13" s="66">
        <f>IF(OR(EXACT($L$7,L13)*(EXACT($M$7,M13)))=TRUE,$AO$9,IF(($M$7-$L$7=M13-L13),$AO$8,IF(OR(EXACT($L$7&gt;$M$7,L13&gt;M13)*EXACT($L$7=$M$7,L13=M13)*EXACT($L$7&lt;$M$7,L13&lt;M13)),$AO$7,0)))</f>
        <v>0</v>
      </c>
      <c r="O13" s="17" t="s">
        <v>13</v>
      </c>
      <c r="P13" s="18" t="s">
        <v>13</v>
      </c>
      <c r="Q13" s="19" t="str">
        <f>IF(OR(EXACT($O$7,O13)*(EXACT($P$7,P13)))=TRUE,$AO$9,IF(($P$7-$O$7=P13-O13),$AO$8,IF(OR(EXACT($O$7&gt;$P$7,O13&gt;P13)*EXACT($O$7=$P$7,O13=P13)*EXACT($O$7&lt;$P$7,O13&lt;P13)),$AO$7,0)))</f>
        <v>3</v>
      </c>
      <c r="R13" s="17" t="s">
        <v>13</v>
      </c>
      <c r="S13" s="18" t="s">
        <v>13</v>
      </c>
      <c r="T13" s="19">
        <f>IF(OR(EXACT($R$7,R13)*(EXACT($S$7,S13)))=TRUE,$AO$9,IF(($S$7-$R$7=S13-R13),$AO$8,IF(OR(EXACT($R$7&gt;$S$7,R13&gt;S13)*EXACT($R$7=$S$7,R13=S13)*EXACT($R$7&lt;$S$7,R13&lt;S13)),$AO$7,0)))</f>
        <v>0</v>
      </c>
      <c r="U13" s="17" t="s">
        <v>78</v>
      </c>
      <c r="V13" s="18" t="s">
        <v>78</v>
      </c>
      <c r="W13" s="66">
        <f>IF(OR(EXACT($U$7,U13)*(EXACT($V$7,V13)))=TRUE,$AO$9,IF(($V$7-$U$7=V13-U13),$AO$8,IF(OR(EXACT($U$7&gt;$V$7,U13&gt;V13)*EXACT($U$7=$V$7,U13=V13)*EXACT($U$7&lt;$V$7,U13&lt;V13)),$AO$7,0)))</f>
        <v>0</v>
      </c>
      <c r="X13" s="17" t="s">
        <v>78</v>
      </c>
      <c r="Y13" s="18" t="s">
        <v>2</v>
      </c>
      <c r="Z13" s="19">
        <f>IF(OR(EXACT($X$7,X13)*(EXACT($Y$7,Y13)))=TRUE,$AO$9,IF(($Y$7-$X$7=Y13-X13),$AO$8,IF(OR(EXACT($X$7&gt;$Y$7,X13&gt;Y13)*EXACT($X$7=$Y$7,X13=Y13)*EXACT($X$7&lt;$Y$7,X13&lt;Y13)),$AO$7,0)))</f>
        <v>0</v>
      </c>
      <c r="AA13" s="17" t="s">
        <v>13</v>
      </c>
      <c r="AB13" s="18" t="s">
        <v>78</v>
      </c>
      <c r="AC13" s="19" t="str">
        <f>IF(OR(EXACT($AA$7,AA13)*(EXACT($AB$7,AB13)))=TRUE,$AO$9,IF(($AB$7-$AA$7=AB13-AA13),$AO$8,IF(OR(EXACT($AA$7&gt;$AB$7,AA13&gt;AB13)*EXACT($AA$7=$AB$7,AA13=AB13)*EXACT($AA$7&lt;$AB$7,AA13&lt;AB13)),$AO$7,0)))</f>
        <v>2</v>
      </c>
      <c r="AD13" s="28"/>
      <c r="AE13" s="26"/>
      <c r="AF13" s="19"/>
      <c r="AG13" s="21">
        <f>E13+H13+K13+N13+Q13+T13+W13+Z13+AC13+AF13</f>
        <v>5</v>
      </c>
      <c r="AH13" s="22">
        <f>'2.Spieltag '!AJ10</f>
        <v>17</v>
      </c>
      <c r="AI13" s="23">
        <f>'2.Spieltag '!AK10</f>
        <v>6</v>
      </c>
      <c r="AJ13" s="24">
        <f>AG13+AH13</f>
        <v>22</v>
      </c>
      <c r="AK13" s="25">
        <f>RANK(AJ13,$AJ$8:$AJ$27)</f>
        <v>6</v>
      </c>
      <c r="AL13" s="1"/>
    </row>
    <row r="14" spans="1:42" ht="24.9" customHeight="1" thickBot="1">
      <c r="A14" s="29">
        <f>AK14</f>
        <v>7</v>
      </c>
      <c r="B14" s="21" t="str">
        <f>'2.Spieltag '!B14</f>
        <v>schmiddi04</v>
      </c>
      <c r="C14" s="17" t="s">
        <v>78</v>
      </c>
      <c r="D14" s="18" t="s">
        <v>78</v>
      </c>
      <c r="E14" s="19">
        <f>IF(OR(EXACT($C$7,C14)*(EXACT($D$7,D14)))=TRUE,$AO$9,IF(($D$7-$C$7=D14-C14),$AO$8,IF(OR(EXACT($C$7&gt;$D$7,C14&gt;D14)*EXACT($C$7=$D$7,C14=D14)*EXACT($C$7&lt;$D$7,C14&lt;D14)),$AO$7,0)))</f>
        <v>0</v>
      </c>
      <c r="F14" s="17" t="s">
        <v>13</v>
      </c>
      <c r="G14" s="18" t="s">
        <v>77</v>
      </c>
      <c r="H14" s="19">
        <f>IF(OR(EXACT($F$7,F14)*(EXACT($G$7,G14)))=TRUE,$AO$9,IF(($G$7-$F$7=G14-F14),$AO$8,IF(OR(EXACT($F$7&gt;$G$7,F14&gt;G14)*EXACT($F$7=$G$7,F14=G14)*EXACT($F$7&lt;$G$7,F14&lt;G14)),$AO$7,0)))*4</f>
        <v>0</v>
      </c>
      <c r="I14" s="17" t="s">
        <v>78</v>
      </c>
      <c r="J14" s="18" t="s">
        <v>78</v>
      </c>
      <c r="K14" s="19">
        <f>IF(OR(EXACT($I$7,I14)*(EXACT($J$7,J14)))=TRUE,$AO$9,IF(($J$7-$I$7=J14-I14),$AO$8,IF(OR(EXACT($I$7&gt;$J$7,I14&gt;J14)*EXACT($I$7=$J$7,I14=J14)*EXACT($I$7&lt;$J$7,I14&lt;J14)),$AO$7,0)))</f>
        <v>0</v>
      </c>
      <c r="L14" s="17" t="s">
        <v>78</v>
      </c>
      <c r="M14" s="18" t="s">
        <v>13</v>
      </c>
      <c r="N14" s="66">
        <f>IF(OR(EXACT($L$7,L14)*(EXACT($M$7,M14)))=TRUE,$AO$9,IF(($M$7-$L$7=M14-L14),$AO$8,IF(OR(EXACT($L$7&gt;$M$7,L14&gt;M14)*EXACT($L$7=$M$7,L14=M14)*EXACT($L$7&lt;$M$7,L14&lt;M14)),$AO$7,0)))</f>
        <v>0</v>
      </c>
      <c r="O14" s="17" t="s">
        <v>13</v>
      </c>
      <c r="P14" s="18" t="s">
        <v>78</v>
      </c>
      <c r="Q14" s="19">
        <f>IF(OR(EXACT($O$7,O14)*(EXACT($P$7,P14)))=TRUE,$AO$9,IF(($P$7-$O$7=P14-O14),$AO$8,IF(OR(EXACT($O$7&gt;$P$7,O14&gt;P14)*EXACT($O$7=$P$7,O14=P14)*EXACT($O$7&lt;$P$7,O14&lt;P14)),$AO$7,0)))</f>
        <v>0</v>
      </c>
      <c r="R14" s="17" t="s">
        <v>77</v>
      </c>
      <c r="S14" s="18" t="s">
        <v>13</v>
      </c>
      <c r="T14" s="19">
        <f>IF(OR(EXACT($R$7,R14)*(EXACT($S$7,S14)))=TRUE,$AO$9,IF(($S$7-$R$7=S14-R14),$AO$8,IF(OR(EXACT($R$7&gt;$S$7,R14&gt;S14)*EXACT($R$7=$S$7,R14=S14)*EXACT($R$7&lt;$S$7,R14&lt;S14)),$AO$7,0)))</f>
        <v>0</v>
      </c>
      <c r="U14" s="17" t="s">
        <v>78</v>
      </c>
      <c r="V14" s="18" t="s">
        <v>78</v>
      </c>
      <c r="W14" s="66">
        <f>IF(OR(EXACT($U$7,U14)*(EXACT($V$7,V14)))=TRUE,$AO$9,IF(($V$7-$U$7=V14-U14),$AO$8,IF(OR(EXACT($U$7&gt;$V$7,U14&gt;V14)*EXACT($U$7=$V$7,U14=V14)*EXACT($U$7&lt;$V$7,U14&lt;V14)),$AO$7,0)))</f>
        <v>0</v>
      </c>
      <c r="X14" s="17" t="s">
        <v>78</v>
      </c>
      <c r="Y14" s="18" t="s">
        <v>2</v>
      </c>
      <c r="Z14" s="19">
        <f>IF(OR(EXACT($X$7,X14)*(EXACT($Y$7,Y14)))=TRUE,$AO$9,IF(($Y$7-$X$7=Y14-X14),$AO$8,IF(OR(EXACT($X$7&gt;$Y$7,X14&gt;Y14)*EXACT($X$7=$Y$7,X14=Y14)*EXACT($X$7&lt;$Y$7,X14&lt;Y14)),$AO$7,0)))</f>
        <v>0</v>
      </c>
      <c r="AA14" s="17" t="s">
        <v>78</v>
      </c>
      <c r="AB14" s="18" t="s">
        <v>77</v>
      </c>
      <c r="AC14" s="19" t="str">
        <f>IF(OR(EXACT($AA$7,AA14)*(EXACT($AB$7,AB14)))=TRUE,$AO$9,IF(($AB$7-$AA$7=AB14-AA14),$AO$8,IF(OR(EXACT($AA$7&gt;$AB$7,AA14&gt;AB14)*EXACT($AA$7=$AB$7,AA14=AB14)*EXACT($AA$7&lt;$AB$7,AA14&lt;AB14)),$AO$7,0)))</f>
        <v>2</v>
      </c>
      <c r="AD14" s="28"/>
      <c r="AE14" s="26"/>
      <c r="AF14" s="19"/>
      <c r="AG14" s="21">
        <f>E14+H14+K14+N14+Q14+T14+W14+Z14+AC14+AF14</f>
        <v>2</v>
      </c>
      <c r="AH14" s="22">
        <f>'2.Spieltag '!AJ14</f>
        <v>18</v>
      </c>
      <c r="AI14" s="23">
        <f>'2.Spieltag '!AK14</f>
        <v>4</v>
      </c>
      <c r="AJ14" s="24">
        <f>AG14+AH14</f>
        <v>20</v>
      </c>
      <c r="AK14" s="25">
        <f>RANK(AJ14,$AJ$8:$AJ$27)</f>
        <v>7</v>
      </c>
      <c r="AL14" s="1"/>
    </row>
    <row r="15" spans="1:42" ht="24.9" customHeight="1" thickBot="1">
      <c r="A15" s="29">
        <f>AK15</f>
        <v>7</v>
      </c>
      <c r="B15" s="21" t="str">
        <f>'2.Spieltag '!B17</f>
        <v>Tanja04</v>
      </c>
      <c r="C15" s="17" t="s">
        <v>13</v>
      </c>
      <c r="D15" s="18" t="s">
        <v>77</v>
      </c>
      <c r="E15" s="19">
        <f>IF(OR(EXACT($C$7,C15)*(EXACT($D$7,D15)))=TRUE,$AO$9,IF(($D$7-$C$7=D15-C15),$AO$8,IF(OR(EXACT($C$7&gt;$D$7,C15&gt;D15)*EXACT($C$7=$D$7,C15=D15)*EXACT($C$7&lt;$D$7,C15&lt;D15)),$AO$7,0)))</f>
        <v>0</v>
      </c>
      <c r="F15" s="17" t="s">
        <v>13</v>
      </c>
      <c r="G15" s="18" t="s">
        <v>77</v>
      </c>
      <c r="H15" s="19">
        <f>IF(OR(EXACT($F$7,F15)*(EXACT($G$7,G15)))=TRUE,$AO$9,IF(($G$7-$F$7=G15-F15),$AO$8,IF(OR(EXACT($F$7&gt;$G$7,F15&gt;G15)*EXACT($F$7=$G$7,F15=G15)*EXACT($F$7&lt;$G$7,F15&lt;G15)),$AO$7,0)))*4</f>
        <v>0</v>
      </c>
      <c r="I15" s="17" t="s">
        <v>13</v>
      </c>
      <c r="J15" s="18" t="s">
        <v>77</v>
      </c>
      <c r="K15" s="19">
        <f>IF(OR(EXACT($I$7,I15)*(EXACT($J$7,J15)))=TRUE,$AO$9,IF(($J$7-$I$7=J15-I15),$AO$8,IF(OR(EXACT($I$7&gt;$J$7,I15&gt;J15)*EXACT($I$7=$J$7,I15=J15)*EXACT($I$7&lt;$J$7,I15&lt;J15)),$AO$7,0)))</f>
        <v>0</v>
      </c>
      <c r="L15" s="17" t="s">
        <v>13</v>
      </c>
      <c r="M15" s="18" t="s">
        <v>78</v>
      </c>
      <c r="N15" s="66" t="str">
        <f>IF(OR(EXACT($L$7,L15)*(EXACT($M$7,M15)))=TRUE,$AO$9,IF(($M$7-$L$7=M15-L15),$AO$8,IF(OR(EXACT($L$7&gt;$M$7,L15&gt;M15)*EXACT($L$7=$M$7,L15=M15)*EXACT($L$7&lt;$M$7,L15&lt;M15)),$AO$7,0)))</f>
        <v>2</v>
      </c>
      <c r="O15" s="17" t="s">
        <v>13</v>
      </c>
      <c r="P15" s="18" t="s">
        <v>77</v>
      </c>
      <c r="Q15" s="19">
        <f>IF(OR(EXACT($O$7,O15)*(EXACT($P$7,P15)))=TRUE,$AO$9,IF(($P$7-$O$7=P15-O15),$AO$8,IF(OR(EXACT($O$7&gt;$P$7,O15&gt;P15)*EXACT($O$7=$P$7,O15=P15)*EXACT($O$7&lt;$P$7,O15&lt;P15)),$AO$7,0)))</f>
        <v>0</v>
      </c>
      <c r="R15" s="17" t="s">
        <v>78</v>
      </c>
      <c r="S15" s="18" t="s">
        <v>78</v>
      </c>
      <c r="T15" s="19">
        <f>IF(OR(EXACT($R$7,R15)*(EXACT($S$7,S15)))=TRUE,$AO$9,IF(($S$7-$R$7=S15-R15),$AO$8,IF(OR(EXACT($R$7&gt;$S$7,R15&gt;S15)*EXACT($R$7=$S$7,R15=S15)*EXACT($R$7&lt;$S$7,R15&lt;S15)),$AO$7,0)))</f>
        <v>0</v>
      </c>
      <c r="U15" s="17" t="s">
        <v>13</v>
      </c>
      <c r="V15" s="18" t="s">
        <v>78</v>
      </c>
      <c r="W15" s="66" t="str">
        <f>IF(OR(EXACT($U$7,U15)*(EXACT($V$7,V15)))=TRUE,$AO$9,IF(($V$7-$U$7=V15-U15),$AO$8,IF(OR(EXACT($U$7&gt;$V$7,U15&gt;V15)*EXACT($U$7=$V$7,U15=V15)*EXACT($U$7&lt;$V$7,U15&lt;V15)),$AO$7,0)))</f>
        <v>2</v>
      </c>
      <c r="X15" s="17" t="s">
        <v>77</v>
      </c>
      <c r="Y15" s="18" t="s">
        <v>13</v>
      </c>
      <c r="Z15" s="19">
        <f>IF(OR(EXACT($X$7,X15)*(EXACT($Y$7,Y15)))=TRUE,$AO$9,IF(($Y$7-$X$7=Y15-X15),$AO$8,IF(OR(EXACT($X$7&gt;$Y$7,X15&gt;Y15)*EXACT($X$7=$Y$7,X15=Y15)*EXACT($X$7&lt;$Y$7,X15&lt;Y15)),$AO$7,0)))</f>
        <v>0</v>
      </c>
      <c r="AA15" s="17" t="s">
        <v>78</v>
      </c>
      <c r="AB15" s="18" t="s">
        <v>78</v>
      </c>
      <c r="AC15" s="19">
        <f>IF(OR(EXACT($AA$7,AA15)*(EXACT($AB$7,AB15)))=TRUE,$AO$9,IF(($AB$7-$AA$7=AB15-AA15),$AO$8,IF(OR(EXACT($AA$7&gt;$AB$7,AA15&gt;AB15)*EXACT($AA$7=$AB$7,AA15=AB15)*EXACT($AA$7&lt;$AB$7,AA15&lt;AB15)),$AO$7,0)))</f>
        <v>0</v>
      </c>
      <c r="AD15" s="28"/>
      <c r="AE15" s="26"/>
      <c r="AF15" s="19"/>
      <c r="AG15" s="21">
        <f>E15+H15+K15+N15+Q15+T15+W15+Z15+AC15+AF15</f>
        <v>4</v>
      </c>
      <c r="AH15" s="22">
        <f>'2.Spieltag '!AJ17</f>
        <v>16</v>
      </c>
      <c r="AI15" s="23">
        <f>'2.Spieltag '!AK17</f>
        <v>8</v>
      </c>
      <c r="AJ15" s="24">
        <f>AG15+AH15</f>
        <v>20</v>
      </c>
      <c r="AK15" s="25">
        <f>RANK(AJ15,$AJ$8:$AJ$27)</f>
        <v>7</v>
      </c>
      <c r="AL15" s="1"/>
    </row>
    <row r="16" spans="1:42" ht="24.9" customHeight="1" thickBot="1">
      <c r="A16" s="29">
        <f>AK16</f>
        <v>9</v>
      </c>
      <c r="B16" s="21" t="str">
        <f>'2.Spieltag '!B16</f>
        <v>Skopp04</v>
      </c>
      <c r="C16" s="17" t="s">
        <v>78</v>
      </c>
      <c r="D16" s="18" t="s">
        <v>77</v>
      </c>
      <c r="E16" s="19">
        <f>IF(OR(EXACT($C$7,C16)*(EXACT($D$7,D16)))=TRUE,$AO$9,IF(($D$7-$C$7=D16-C16),$AO$8,IF(OR(EXACT($C$7&gt;$D$7,C16&gt;D16)*EXACT($C$7=$D$7,C16=D16)*EXACT($C$7&lt;$D$7,C16&lt;D16)),$AO$7,0)))</f>
        <v>0</v>
      </c>
      <c r="F16" s="17" t="s">
        <v>2</v>
      </c>
      <c r="G16" s="18" t="s">
        <v>78</v>
      </c>
      <c r="H16" s="19">
        <f>IF(OR(EXACT($F$7,F16)*(EXACT($G$7,G16)))=TRUE,$AO$9,IF(($G$7-$F$7=G16-F16),$AO$8,IF(OR(EXACT($F$7&gt;$G$7,F16&gt;G16)*EXACT($F$7=$G$7,F16=G16)*EXACT($F$7&lt;$G$7,F16&lt;G16)),$AO$7,0)))*4</f>
        <v>0</v>
      </c>
      <c r="I16" s="17" t="s">
        <v>78</v>
      </c>
      <c r="J16" s="18" t="s">
        <v>13</v>
      </c>
      <c r="K16" s="19" t="str">
        <f>IF(OR(EXACT($I$7,I16)*(EXACT($J$7,J16)))=TRUE,$AO$9,IF(($J$7-$I$7=J16-I16),$AO$8,IF(OR(EXACT($I$7&gt;$J$7,I16&gt;J16)*EXACT($I$7=$J$7,I16=J16)*EXACT($I$7&lt;$J$7,I16&lt;J16)),$AO$7,0)))</f>
        <v>2</v>
      </c>
      <c r="L16" s="17" t="s">
        <v>78</v>
      </c>
      <c r="M16" s="18" t="s">
        <v>78</v>
      </c>
      <c r="N16" s="66">
        <f>IF(OR(EXACT($L$7,L16)*(EXACT($M$7,M16)))=TRUE,$AO$9,IF(($M$7-$L$7=M16-L16),$AO$8,IF(OR(EXACT($L$7&gt;$M$7,L16&gt;M16)*EXACT($L$7=$M$7,L16=M16)*EXACT($L$7&lt;$M$7,L16&lt;M16)),$AO$7,0)))</f>
        <v>0</v>
      </c>
      <c r="O16" s="17" t="s">
        <v>78</v>
      </c>
      <c r="P16" s="18" t="s">
        <v>77</v>
      </c>
      <c r="Q16" s="19">
        <f>IF(OR(EXACT($O$7,O16)*(EXACT($P$7,P16)))=TRUE,$AO$9,IF(($P$7-$O$7=P16-O16),$AO$8,IF(OR(EXACT($O$7&gt;$P$7,O16&gt;P16)*EXACT($O$7=$P$7,O16=P16)*EXACT($O$7&lt;$P$7,O16&lt;P16)),$AO$7,0)))</f>
        <v>0</v>
      </c>
      <c r="R16" s="17" t="s">
        <v>13</v>
      </c>
      <c r="S16" s="18" t="s">
        <v>2</v>
      </c>
      <c r="T16" s="19">
        <f>IF(OR(EXACT($R$7,R16)*(EXACT($S$7,S16)))=TRUE,$AO$9,IF(($S$7-$R$7=S16-R16),$AO$8,IF(OR(EXACT($R$7&gt;$S$7,R16&gt;S16)*EXACT($R$7=$S$7,R16=S16)*EXACT($R$7&lt;$S$7,R16&lt;S16)),$AO$7,0)))</f>
        <v>0</v>
      </c>
      <c r="U16" s="17" t="s">
        <v>78</v>
      </c>
      <c r="V16" s="18" t="s">
        <v>77</v>
      </c>
      <c r="W16" s="66" t="str">
        <f>IF(OR(EXACT($U$7,U16)*(EXACT($V$7,V16)))=TRUE,$AO$9,IF(($V$7-$U$7=V16-U16),$AO$8,IF(OR(EXACT($U$7&gt;$V$7,U16&gt;V16)*EXACT($U$7=$V$7,U16=V16)*EXACT($U$7&lt;$V$7,U16&lt;V16)),$AO$7,0)))</f>
        <v>2</v>
      </c>
      <c r="X16" s="17" t="s">
        <v>78</v>
      </c>
      <c r="Y16" s="18" t="s">
        <v>13</v>
      </c>
      <c r="Z16" s="19">
        <f>IF(OR(EXACT($X$7,X16)*(EXACT($Y$7,Y16)))=TRUE,$AO$9,IF(($Y$7-$X$7=Y16-X16),$AO$8,IF(OR(EXACT($X$7&gt;$Y$7,X16&gt;Y16)*EXACT($X$7=$Y$7,X16=Y16)*EXACT($X$7&lt;$Y$7,X16&lt;Y16)),$AO$7,0)))</f>
        <v>0</v>
      </c>
      <c r="AA16" s="17" t="s">
        <v>13</v>
      </c>
      <c r="AB16" s="18" t="s">
        <v>77</v>
      </c>
      <c r="AC16" s="19" t="str">
        <f>IF(OR(EXACT($AA$7,AA16)*(EXACT($AB$7,AB16)))=TRUE,$AO$9,IF(($AB$7-$AA$7=AB16-AA16),$AO$8,IF(OR(EXACT($AA$7&gt;$AB$7,AA16&gt;AB16)*EXACT($AA$7=$AB$7,AA16=AB16)*EXACT($AA$7&lt;$AB$7,AA16&lt;AB16)),$AO$7,0)))</f>
        <v>5</v>
      </c>
      <c r="AD16" s="28"/>
      <c r="AE16" s="26"/>
      <c r="AF16" s="19"/>
      <c r="AG16" s="21">
        <f>E16+H16+K16+N16+Q16+T16+W16+Z16+AC16+AF16</f>
        <v>9</v>
      </c>
      <c r="AH16" s="22">
        <f>'2.Spieltag '!AJ16</f>
        <v>10</v>
      </c>
      <c r="AI16" s="23">
        <f>'2.Spieltag '!AK16</f>
        <v>12</v>
      </c>
      <c r="AJ16" s="24">
        <f>AG16+AH16</f>
        <v>19</v>
      </c>
      <c r="AK16" s="25">
        <f>RANK(AJ16,$AJ$8:$AJ$27)</f>
        <v>9</v>
      </c>
      <c r="AL16" s="1"/>
    </row>
    <row r="17" spans="1:38" ht="24.9" customHeight="1" thickBot="1">
      <c r="A17" s="29">
        <f>AK17</f>
        <v>12</v>
      </c>
      <c r="B17" s="21" t="str">
        <f>'2.Spieltag '!B9</f>
        <v>jupp04</v>
      </c>
      <c r="C17" s="17" t="s">
        <v>13</v>
      </c>
      <c r="D17" s="18" t="s">
        <v>78</v>
      </c>
      <c r="E17" s="19">
        <f>IF(OR(EXACT($C$7,C17)*(EXACT($D$7,D17)))=TRUE,$AO$9,IF(($D$7-$C$7=D17-C17),$AO$8,IF(OR(EXACT($C$7&gt;$D$7,C17&gt;D17)*EXACT($C$7=$D$7,C17=D17)*EXACT($C$7&lt;$D$7,C17&lt;D17)),$AO$7,0)))</f>
        <v>0</v>
      </c>
      <c r="F17" s="17" t="s">
        <v>13</v>
      </c>
      <c r="G17" s="18" t="s">
        <v>78</v>
      </c>
      <c r="H17" s="19">
        <f>IF(OR(EXACT($F$7,F17)*(EXACT($G$7,G17)))=TRUE,$AO$9,IF(($G$7-$F$7=G17-F17),$AO$8,IF(OR(EXACT($F$7&gt;$G$7,F17&gt;G17)*EXACT($F$7=$G$7,F17=G17)*EXACT($F$7&lt;$G$7,F17&lt;G17)),$AO$7,0)))*4</f>
        <v>0</v>
      </c>
      <c r="I17" s="17" t="s">
        <v>13</v>
      </c>
      <c r="J17" s="18" t="s">
        <v>78</v>
      </c>
      <c r="K17" s="19">
        <f>IF(OR(EXACT($I$7,I17)*(EXACT($J$7,J17)))=TRUE,$AO$9,IF(($J$7-$I$7=J17-I17),$AO$8,IF(OR(EXACT($I$7&gt;$J$7,I17&gt;J17)*EXACT($I$7=$J$7,I17=J17)*EXACT($I$7&lt;$J$7,I17&lt;J17)),$AO$7,0)))</f>
        <v>0</v>
      </c>
      <c r="L17" s="17" t="s">
        <v>13</v>
      </c>
      <c r="M17" s="18" t="s">
        <v>13</v>
      </c>
      <c r="N17" s="66">
        <f>IF(OR(EXACT($L$7,L17)*(EXACT($M$7,M17)))=TRUE,$AO$9,IF(($M$7-$L$7=M17-L17),$AO$8,IF(OR(EXACT($L$7&gt;$M$7,L17&gt;M17)*EXACT($L$7=$M$7,L17=M17)*EXACT($L$7&lt;$M$7,L17&lt;M17)),$AO$7,0)))</f>
        <v>0</v>
      </c>
      <c r="O17" s="17" t="s">
        <v>13</v>
      </c>
      <c r="P17" s="18" t="s">
        <v>13</v>
      </c>
      <c r="Q17" s="19" t="str">
        <f>IF(OR(EXACT($O$7,O17)*(EXACT($P$7,P17)))=TRUE,$AO$9,IF(($P$7-$O$7=P17-O17),$AO$8,IF(OR(EXACT($O$7&gt;$P$7,O17&gt;P17)*EXACT($O$7=$P$7,O17=P17)*EXACT($O$7&lt;$P$7,O17&lt;P17)),$AO$7,0)))</f>
        <v>3</v>
      </c>
      <c r="R17" s="17" t="s">
        <v>13</v>
      </c>
      <c r="S17" s="18" t="s">
        <v>13</v>
      </c>
      <c r="T17" s="19">
        <f>IF(OR(EXACT($R$7,R17)*(EXACT($S$7,S17)))=TRUE,$AO$9,IF(($S$7-$R$7=S17-R17),$AO$8,IF(OR(EXACT($R$7&gt;$S$7,R17&gt;S17)*EXACT($R$7=$S$7,R17=S17)*EXACT($R$7&lt;$S$7,R17&lt;S17)),$AO$7,0)))</f>
        <v>0</v>
      </c>
      <c r="U17" s="17" t="s">
        <v>13</v>
      </c>
      <c r="V17" s="18" t="s">
        <v>13</v>
      </c>
      <c r="W17" s="66">
        <f>IF(OR(EXACT($U$7,U17)*(EXACT($V$7,V17)))=TRUE,$AO$9,IF(($V$7-$U$7=V17-U17),$AO$8,IF(OR(EXACT($U$7&gt;$V$7,U17&gt;V17)*EXACT($U$7=$V$7,U17=V17)*EXACT($U$7&lt;$V$7,U17&lt;V17)),$AO$7,0)))</f>
        <v>0</v>
      </c>
      <c r="X17" s="17" t="s">
        <v>78</v>
      </c>
      <c r="Y17" s="18" t="s">
        <v>78</v>
      </c>
      <c r="Z17" s="19">
        <f>IF(OR(EXACT($X$7,X17)*(EXACT($Y$7,Y17)))=TRUE,$AO$9,IF(($Y$7-$X$7=Y17-X17),AO16,IF(OR(EXACT($X$7&gt;$Y$7,X17&gt;Y17)*EXACT($X$7=$Y$7,X17=Y17)*EXACT($X$7&lt;$Y$7,X17&lt;Y17)),$AO$7,0)))</f>
        <v>0</v>
      </c>
      <c r="AA17" s="17" t="s">
        <v>78</v>
      </c>
      <c r="AB17" s="18" t="s">
        <v>78</v>
      </c>
      <c r="AC17" s="19">
        <f>IF(OR(EXACT($AA$7,AA17)*(EXACT($AB$7,AB17)))=TRUE,$AO$9,IF(($AB$7-$AA$7=AB17-AA17),$AO$8,IF(OR(EXACT($AA$7&gt;$AB$7,AA17&gt;AB17)*EXACT($AA$7=$AB$7,AA17=AB17)*EXACT($AA$7&lt;$AB$7,AA17&lt;AB17)),$AO$7,0)))</f>
        <v>0</v>
      </c>
      <c r="AD17" s="28"/>
      <c r="AE17" s="26"/>
      <c r="AF17" s="19"/>
      <c r="AG17" s="21">
        <f>E17+H17+K17+N17+Q17+T17+W17+Z17+AC17+AF17</f>
        <v>3</v>
      </c>
      <c r="AH17" s="22">
        <f>'2.Spieltag '!AJ9</f>
        <v>11</v>
      </c>
      <c r="AI17" s="23">
        <f>'2.Spieltag '!AK9</f>
        <v>11</v>
      </c>
      <c r="AJ17" s="24">
        <f>AG17+AH17</f>
        <v>14</v>
      </c>
      <c r="AK17" s="25">
        <f>RANK(AJ17,$AJ$8:$AJ$27)</f>
        <v>12</v>
      </c>
      <c r="AL17" s="1"/>
    </row>
    <row r="18" spans="1:38" ht="24.9" customHeight="1" thickBot="1">
      <c r="A18" s="29">
        <f>AK18</f>
        <v>10</v>
      </c>
      <c r="B18" s="21" t="str">
        <f>'2.Spieltag '!B19</f>
        <v>Rainer04</v>
      </c>
      <c r="C18" s="17" t="s">
        <v>13</v>
      </c>
      <c r="D18" s="18" t="s">
        <v>78</v>
      </c>
      <c r="E18" s="19">
        <f>IF(OR(EXACT($C$7,C18)*(EXACT($D$7,D18)))=TRUE,$AO$9,IF(($D$7-$C$7=D18-C18),$AO$8,IF(OR(EXACT($C$7&gt;$D$7,C18&gt;D18)*EXACT($C$7=$D$7,C18=D18)*EXACT($C$7&lt;$D$7,C18&lt;D18)),$AO$7,0)))</f>
        <v>0</v>
      </c>
      <c r="F18" s="17" t="s">
        <v>13</v>
      </c>
      <c r="G18" s="18" t="s">
        <v>77</v>
      </c>
      <c r="H18" s="19">
        <f>IF(OR(EXACT($F$7,F18)*(EXACT($G$7,G18)))=TRUE,$AO$9,IF(($G$7-$F$7=G18-F18),$AO$8,IF(OR(EXACT($F$7&gt;$G$7,F18&gt;G18)*EXACT($F$7=$G$7,F18=G18)*EXACT($F$7&lt;$G$7,F18&lt;G18)),$AO$7,0)))*4</f>
        <v>0</v>
      </c>
      <c r="I18" s="17" t="s">
        <v>2</v>
      </c>
      <c r="J18" s="18" t="s">
        <v>13</v>
      </c>
      <c r="K18" s="19">
        <f>IF(OR(EXACT($I$7,I18)*(EXACT($J$7,J18)))=TRUE,$AO$9,IF(($J$7-$I$7=J18-I18),$AO$8,IF(OR(EXACT($I$7&gt;$J$7,I18&gt;J18)*EXACT($I$7=$J$7,I18=J18)*EXACT($I$7&lt;$J$7,I18&lt;J18)),$AO$7,0)))</f>
        <v>0</v>
      </c>
      <c r="L18" s="17" t="s">
        <v>13</v>
      </c>
      <c r="M18" s="18" t="s">
        <v>77</v>
      </c>
      <c r="N18" s="66" t="str">
        <f>IF(OR(EXACT($L$7,L18)*(EXACT($M$7,M18)))=TRUE,$AO$9,IF(($M$7-$L$7=M18-L18),$AO$8,IF(OR(EXACT($L$7&gt;$M$7,L18&gt;M18)*EXACT($L$7=$M$7,L18=M18)*EXACT($L$7&lt;$M$7,L18&lt;M18)),$AO$7,0)))</f>
        <v>2</v>
      </c>
      <c r="O18" s="17" t="s">
        <v>13</v>
      </c>
      <c r="P18" s="18" t="s">
        <v>77</v>
      </c>
      <c r="Q18" s="19">
        <f>IF(OR(EXACT($O$7,O18)*(EXACT($P$7,P18)))=TRUE,$AO$9,IF(($P$7-$O$7=P18-O18),$AO$8,IF(OR(EXACT($O$7&gt;$P$7,O18&gt;P18)*EXACT($O$7=$P$7,O18=P18)*EXACT($O$7&lt;$P$7,O18&lt;P18)),$AO$7,0)))</f>
        <v>0</v>
      </c>
      <c r="R18" s="17" t="s">
        <v>78</v>
      </c>
      <c r="S18" s="18" t="s">
        <v>13</v>
      </c>
      <c r="T18" s="19">
        <f>IF(OR(EXACT($R$7,R18)*(EXACT($S$7,S18)))=TRUE,$AO$9,IF(($S$7-$R$7=S18-R18),$AO$8,IF(OR(EXACT($R$7&gt;$S$7,R18&gt;S18)*EXACT($R$7=$S$7,R18=S18)*EXACT($R$7&lt;$S$7,R18&lt;S18)),$AO$7,0)))</f>
        <v>0</v>
      </c>
      <c r="U18" s="86"/>
      <c r="V18" s="87"/>
      <c r="W18" s="66"/>
      <c r="X18" s="17" t="s">
        <v>78</v>
      </c>
      <c r="Y18" s="18" t="s">
        <v>13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78</v>
      </c>
      <c r="AB18" s="18" t="s">
        <v>2</v>
      </c>
      <c r="AC18" s="19">
        <f>IF(OR(EXACT($AA$7,AA18)*(EXACT($AB$7,AB18)))=TRUE,$AO$9,IF(($AB$7-$AA$7=AB18-AA18),$AO$8,IF(OR(EXACT($AA$7&gt;$AB$7,AA18&gt;AB18)*EXACT($AA$7=$AB$7,AA18=AB18)*EXACT($AA$7&lt;$AB$7,AA18&lt;AB18)),$AO$7,0)))</f>
        <v>0</v>
      </c>
      <c r="AD18" s="28"/>
      <c r="AE18" s="26"/>
      <c r="AF18" s="19"/>
      <c r="AG18" s="21">
        <f>E18+H18+K18+N18+Q18+T18+W18+Z18+AC18+AF18</f>
        <v>2</v>
      </c>
      <c r="AH18" s="22">
        <f>'2.Spieltag '!AJ19</f>
        <v>14</v>
      </c>
      <c r="AI18" s="23">
        <f>'2.Spieltag '!AK19</f>
        <v>9</v>
      </c>
      <c r="AJ18" s="24">
        <f>AG18+AH18</f>
        <v>16</v>
      </c>
      <c r="AK18" s="25">
        <f>RANK(AJ18,$AJ$8:$AJ$27)</f>
        <v>10</v>
      </c>
      <c r="AL18" s="1"/>
    </row>
    <row r="19" spans="1:38" ht="24.9" customHeight="1" thickBot="1">
      <c r="A19" s="29">
        <f>AK19</f>
        <v>10</v>
      </c>
      <c r="B19" s="21" t="str">
        <f>'2.Spieltag '!B15</f>
        <v>shiny</v>
      </c>
      <c r="C19" s="17" t="s">
        <v>13</v>
      </c>
      <c r="D19" s="18" t="s">
        <v>77</v>
      </c>
      <c r="E19" s="19">
        <f>IF(OR(EXACT($C$7,C19)*(EXACT($D$7,D19)))=TRUE,$AO$9,IF(($D$7-$C$7=D19-C19),$AO$8,IF(OR(EXACT($C$7&gt;$D$7,C19&gt;D19)*EXACT($C$7=$D$7,C19=D19)*EXACT($C$7&lt;$D$7,C19&lt;D19)),$AO$7,0)))</f>
        <v>0</v>
      </c>
      <c r="F19" s="17" t="s">
        <v>2</v>
      </c>
      <c r="G19" s="18" t="s">
        <v>78</v>
      </c>
      <c r="H19" s="19">
        <f>IF(OR(EXACT($F$7,F19)*(EXACT($G$7,G19)))=TRUE,$AO$9,IF(($G$7-$F$7=G19-F19),$AO$8,IF(OR(EXACT($F$7&gt;$G$7,F19&gt;G19)*EXACT($F$7=$G$7,F19=G19)*EXACT($F$7&lt;$G$7,F19&lt;G19)),$AO$7,0)))*4</f>
        <v>0</v>
      </c>
      <c r="I19" s="17" t="s">
        <v>13</v>
      </c>
      <c r="J19" s="18" t="s">
        <v>78</v>
      </c>
      <c r="K19" s="19">
        <f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78</v>
      </c>
      <c r="N19" s="66" t="str">
        <f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78</v>
      </c>
      <c r="Q19" s="19">
        <f>IF(OR(EXACT($O$7,O19)*(EXACT($P$7,P19)))=TRUE,$AO$9,IF(($P$7-$O$7=P19-O19),$AO$8,IF(OR(EXACT($O$7&gt;$P$7,O19&gt;P19)*EXACT($O$7=$P$7,O19=P19)*EXACT($O$7&lt;$P$7,O19&lt;P19)),$AO$7,0)))</f>
        <v>0</v>
      </c>
      <c r="R19" s="17" t="s">
        <v>78</v>
      </c>
      <c r="S19" s="18" t="s">
        <v>78</v>
      </c>
      <c r="T19" s="19">
        <f>IF(OR(EXACT($R$7,R19)*(EXACT($S$7,S19)))=TRUE,$AO$9,IF(($S$7-$R$7=S19-R19),$AO$8,IF(OR(EXACT($R$7&gt;$S$7,R19&gt;S19)*EXACT($R$7=$S$7,R19=S19)*EXACT($R$7&lt;$S$7,R19&lt;S19)),$AO$7,0)))</f>
        <v>0</v>
      </c>
      <c r="U19" s="17" t="s">
        <v>78</v>
      </c>
      <c r="V19" s="18" t="s">
        <v>78</v>
      </c>
      <c r="W19" s="66">
        <f>IF(OR(EXACT($U$7,U19)*(EXACT($V$7,V19)))=TRUE,$AO$9,IF(($V$7-$U$7=V19-U19),$AO$8,IF(OR(EXACT($U$7&gt;$V$7,U19&gt;V19)*EXACT($U$7=$V$7,U19=V19)*EXACT($U$7&lt;$V$7,U19&lt;V19)),$AO$7,0)))</f>
        <v>0</v>
      </c>
      <c r="X19" s="17" t="s">
        <v>13</v>
      </c>
      <c r="Y19" s="18" t="s">
        <v>78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78</v>
      </c>
      <c r="AB19" s="18" t="s">
        <v>78</v>
      </c>
      <c r="AC19" s="19">
        <f>IF(OR(EXACT($AA$7,AA19)*(EXACT($AB$7,AB19)))=TRUE,$AO$9,IF(($AB$7-$AA$7=AB19-AA19),$AO$8,IF(OR(EXACT($AA$7&gt;$AB$7,AA19&gt;AB19)*EXACT($AA$7=$AB$7,AA19=AB19)*EXACT($AA$7&lt;$AB$7,AA19&lt;AB19)),$AO$7,0)))</f>
        <v>0</v>
      </c>
      <c r="AD19" s="28"/>
      <c r="AE19" s="26"/>
      <c r="AF19" s="19"/>
      <c r="AG19" s="21">
        <f>E19+H19+K19+N19+Q19+T19+W19+Z19+AC19+AF19</f>
        <v>2</v>
      </c>
      <c r="AH19" s="22">
        <f>'2.Spieltag '!AJ15</f>
        <v>14</v>
      </c>
      <c r="AI19" s="23">
        <f>'2.Spieltag '!AK15</f>
        <v>9</v>
      </c>
      <c r="AJ19" s="24">
        <f>AG19+AH19</f>
        <v>16</v>
      </c>
      <c r="AK19" s="25">
        <f>RANK(AJ19,$AJ$8:$AJ$27)</f>
        <v>10</v>
      </c>
      <c r="AL19" s="1"/>
    </row>
    <row r="20" spans="1:38" ht="24.9" customHeight="1" thickBot="1">
      <c r="A20" s="29">
        <f>AK20</f>
        <v>13</v>
      </c>
      <c r="B20" s="21" t="str">
        <f>'2.Spieltag '!B20</f>
        <v>Lola04</v>
      </c>
      <c r="C20" s="17" t="s">
        <v>13</v>
      </c>
      <c r="D20" s="18" t="s">
        <v>78</v>
      </c>
      <c r="E20" s="19">
        <f>IF(OR(EXACT($C$7,C20)*(EXACT($D$7,D20)))=TRUE,$AO$9,IF(($D$7-$C$7=D20-C20),$AO$8,IF(OR(EXACT($C$7&gt;$D$7,C20&gt;D20)*EXACT($C$7=$D$7,C20=D20)*EXACT($C$7&lt;$D$7,C20&lt;D20)),$AO$7,0)))</f>
        <v>0</v>
      </c>
      <c r="F20" s="17" t="s">
        <v>2</v>
      </c>
      <c r="G20" s="18" t="s">
        <v>78</v>
      </c>
      <c r="H20" s="19">
        <f>IF(OR(EXACT($F$7,F20)*(EXACT($G$7,G20)))=TRUE,$AO$9,IF(($G$7-$F$7=G20-F20),$AO$8,IF(OR(EXACT($F$7&gt;$G$7,F20&gt;G20)*EXACT($F$7=$G$7,F20=G20)*EXACT($F$7&lt;$G$7,F20&lt;G20)),$AO$7,0)))*4</f>
        <v>0</v>
      </c>
      <c r="I20" s="17" t="s">
        <v>78</v>
      </c>
      <c r="J20" s="18" t="s">
        <v>78</v>
      </c>
      <c r="K20" s="19">
        <f>IF(OR(EXACT($I$7,I20)*(EXACT($J$7,J20)))=TRUE,$AO$9,IF(($J$7-$I$7=J20-I20),$AO$8,IF(OR(EXACT($I$7&gt;$J$7,I20&gt;J20)*EXACT($I$7=$J$7,I20=J20)*EXACT($I$7&lt;$J$7,I20&lt;J20)),$AO$7,0)))</f>
        <v>0</v>
      </c>
      <c r="L20" s="17" t="s">
        <v>13</v>
      </c>
      <c r="M20" s="18" t="s">
        <v>13</v>
      </c>
      <c r="N20" s="66">
        <f>IF(OR(EXACT($L$7,L20)*(EXACT($M$7,M20)))=TRUE,$AO$9,IF(($M$7-$L$7=M20-L20),$AO$8,IF(OR(EXACT($L$7&gt;$M$7,L20&gt;M20)*EXACT($L$7=$M$7,L20=M20)*EXACT($L$7&lt;$M$7,L20&lt;M20)),$AO$7,0)))</f>
        <v>0</v>
      </c>
      <c r="O20" s="17" t="s">
        <v>13</v>
      </c>
      <c r="P20" s="18" t="s">
        <v>78</v>
      </c>
      <c r="Q20" s="19">
        <f>IF(OR(EXACT($O$7,O20)*(EXACT($P$7,P20)))=TRUE,$AO$9,IF(($P$7-$O$7=P20-O20),$AO$8,IF(OR(EXACT($O$7&gt;$P$7,O20&gt;P20)*EXACT($O$7=$P$7,O20=P20)*EXACT($O$7&lt;$P$7,O20&lt;P20)),$AO$7,0)))</f>
        <v>0</v>
      </c>
      <c r="R20" s="17" t="s">
        <v>13</v>
      </c>
      <c r="S20" s="18" t="s">
        <v>13</v>
      </c>
      <c r="T20" s="19">
        <f>IF(OR(EXACT($R$7,R20)*(EXACT($S$7,S20)))=TRUE,$AO$9,IF(($S$7-$R$7=S20-R20),$AO$8,IF(OR(EXACT($R$7&gt;$S$7,R20&gt;S20)*EXACT($R$7=$S$7,R20=S20)*EXACT($R$7&lt;$S$7,R20&lt;S20)),$AO$7,0)))</f>
        <v>0</v>
      </c>
      <c r="U20" s="17" t="s">
        <v>13</v>
      </c>
      <c r="V20" s="18" t="s">
        <v>77</v>
      </c>
      <c r="W20" s="66" t="str">
        <f>IF(OR(EXACT($U$7,U20)*(EXACT($V$7,V20)))=TRUE,$AO$9,IF(($V$7-$U$7=V20-U20),$AO$8,IF(OR(EXACT($U$7&gt;$V$7,U20&gt;V20)*EXACT($U$7=$V$7,U20=V20)*EXACT($U$7&lt;$V$7,U20&lt;V20)),$AO$7,0)))</f>
        <v>5</v>
      </c>
      <c r="X20" s="17" t="s">
        <v>78</v>
      </c>
      <c r="Y20" s="18" t="s">
        <v>13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2</v>
      </c>
      <c r="AB20" s="18" t="s">
        <v>78</v>
      </c>
      <c r="AC20" s="19" t="str">
        <f>IF(OR(EXACT($AA$7,AA20)*(EXACT($AB$7,AB20)))=TRUE,$AO$9,IF(($AB$7-$AA$7=AB20-AA20),$AO$8,IF(OR(EXACT($AA$7&gt;$AB$7,AA20&gt;AB20)*EXACT($AA$7=$AB$7,AA20=AB20)*EXACT($AA$7&lt;$AB$7,AA20&lt;AB20)),$AO$7,0)))</f>
        <v>3</v>
      </c>
      <c r="AD20" s="28"/>
      <c r="AE20" s="26"/>
      <c r="AF20" s="19"/>
      <c r="AG20" s="21">
        <f>E20+H20+K20+N20+Q20+T20+W20+Z20+AC20+AF20</f>
        <v>8</v>
      </c>
      <c r="AH20" s="22">
        <f>'2.Spieltag '!AJ20</f>
        <v>0</v>
      </c>
      <c r="AI20" s="23">
        <f>'2.Spieltag '!AK20</f>
        <v>13</v>
      </c>
      <c r="AJ20" s="24">
        <f>AG20+AH20</f>
        <v>8</v>
      </c>
      <c r="AK20" s="25">
        <f>RANK(AJ20,$AJ$8:$AJ$27)</f>
        <v>13</v>
      </c>
      <c r="AL20" s="1"/>
    </row>
    <row r="21" spans="1:38" ht="24.9" customHeight="1" thickBot="1">
      <c r="A21" s="29"/>
      <c r="B21" s="21"/>
      <c r="C21" s="17"/>
      <c r="D21" s="18"/>
      <c r="E21" s="19"/>
      <c r="F21" s="17"/>
      <c r="G21" s="18"/>
      <c r="H21" s="19"/>
      <c r="I21" s="17"/>
      <c r="J21" s="18"/>
      <c r="K21" s="19"/>
      <c r="L21" s="17"/>
      <c r="M21" s="18"/>
      <c r="N21" s="66"/>
      <c r="O21" s="17"/>
      <c r="P21" s="18"/>
      <c r="Q21" s="19"/>
      <c r="R21" s="17"/>
      <c r="S21" s="18"/>
      <c r="T21" s="19"/>
      <c r="U21" s="17"/>
      <c r="V21" s="18"/>
      <c r="W21" s="66"/>
      <c r="X21" s="17"/>
      <c r="Y21" s="18"/>
      <c r="Z21" s="19"/>
      <c r="AA21" s="17"/>
      <c r="AB21" s="18"/>
      <c r="AC21" s="19"/>
      <c r="AD21" s="28"/>
      <c r="AE21" s="26"/>
      <c r="AF21" s="19"/>
      <c r="AG21" s="21">
        <f>E21+K21+Q21+T21+N21+H21+W21+Z21+AC21+AF21</f>
        <v>0</v>
      </c>
      <c r="AH21" s="22">
        <f>'2.Spieltag '!AJ21</f>
        <v>0</v>
      </c>
      <c r="AI21" s="23">
        <f>'2.Spieltag '!AK21</f>
        <v>13</v>
      </c>
      <c r="AJ21" s="24">
        <f t="shared" ref="AJ8:AJ27" si="0">AG21+AH21</f>
        <v>0</v>
      </c>
      <c r="AK21" s="25">
        <f t="shared" ref="AK8:AK27" si="1">RANK(AJ21,$AJ$8:$AJ$27)</f>
        <v>14</v>
      </c>
      <c r="AL21" s="1"/>
    </row>
    <row r="22" spans="1:38" ht="24.9" customHeight="1" thickBot="1">
      <c r="A22" s="29"/>
      <c r="B22" s="21"/>
      <c r="C22" s="17"/>
      <c r="D22" s="18"/>
      <c r="E22" s="19"/>
      <c r="F22" s="17"/>
      <c r="G22" s="18"/>
      <c r="H22" s="19"/>
      <c r="I22" s="17"/>
      <c r="J22" s="18"/>
      <c r="K22" s="19"/>
      <c r="L22" s="17"/>
      <c r="M22" s="18"/>
      <c r="N22" s="66"/>
      <c r="O22" s="17"/>
      <c r="P22" s="18"/>
      <c r="Q22" s="19"/>
      <c r="R22" s="17"/>
      <c r="S22" s="18"/>
      <c r="T22" s="19"/>
      <c r="U22" s="17"/>
      <c r="V22" s="18"/>
      <c r="W22" s="66"/>
      <c r="X22" s="17"/>
      <c r="Y22" s="18"/>
      <c r="Z22" s="19"/>
      <c r="AA22" s="17"/>
      <c r="AB22" s="18"/>
      <c r="AC22" s="19"/>
      <c r="AD22" s="28"/>
      <c r="AE22" s="26"/>
      <c r="AF22" s="19"/>
      <c r="AG22" s="21">
        <f>E22+K22+Q22+T22+N22+H22+W22+Z22+AC22+AF22</f>
        <v>0</v>
      </c>
      <c r="AH22" s="22">
        <f>'2.Spieltag '!AJ22</f>
        <v>0</v>
      </c>
      <c r="AI22" s="23">
        <f>'2.Spieltag '!AK22</f>
        <v>13</v>
      </c>
      <c r="AJ22" s="24">
        <f t="shared" si="0"/>
        <v>0</v>
      </c>
      <c r="AK22" s="25">
        <f t="shared" si="1"/>
        <v>14</v>
      </c>
      <c r="AL22" s="1"/>
    </row>
    <row r="23" spans="1:38" ht="24.9" customHeight="1" thickBot="1">
      <c r="A23" s="29"/>
      <c r="B23" s="21"/>
      <c r="C23" s="17"/>
      <c r="D23" s="18"/>
      <c r="E23" s="19"/>
      <c r="F23" s="17"/>
      <c r="G23" s="18"/>
      <c r="H23" s="19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f>E23+H23+K23+N23+Q23+T23+W23+Z23+AC23+AF23</f>
        <v>0</v>
      </c>
      <c r="AH23" s="22">
        <f>'2.Spieltag '!AJ23</f>
        <v>0</v>
      </c>
      <c r="AI23" s="23">
        <f>'2.Spieltag '!AK23</f>
        <v>13</v>
      </c>
      <c r="AJ23" s="24">
        <f t="shared" si="0"/>
        <v>0</v>
      </c>
      <c r="AK23" s="25">
        <f t="shared" si="1"/>
        <v>14</v>
      </c>
      <c r="AL23" s="1"/>
    </row>
    <row r="24" spans="1:38" ht="24.9" customHeight="1" thickBot="1">
      <c r="A24" s="29"/>
      <c r="B24" s="21"/>
      <c r="C24" s="17"/>
      <c r="D24" s="18"/>
      <c r="E24" s="19"/>
      <c r="F24" s="17"/>
      <c r="G24" s="18"/>
      <c r="H24" s="19"/>
      <c r="I24" s="17"/>
      <c r="J24" s="18"/>
      <c r="K24" s="19"/>
      <c r="L24" s="17"/>
      <c r="M24" s="18"/>
      <c r="N24" s="66"/>
      <c r="O24" s="17"/>
      <c r="P24" s="18"/>
      <c r="Q24" s="19"/>
      <c r="R24" s="17"/>
      <c r="S24" s="18"/>
      <c r="T24" s="19"/>
      <c r="U24" s="17"/>
      <c r="V24" s="18"/>
      <c r="W24" s="66"/>
      <c r="X24" s="17"/>
      <c r="Y24" s="18"/>
      <c r="Z24" s="19"/>
      <c r="AA24" s="17"/>
      <c r="AB24" s="18"/>
      <c r="AC24" s="19"/>
      <c r="AD24" s="28"/>
      <c r="AE24" s="26"/>
      <c r="AF24" s="19"/>
      <c r="AG24" s="21">
        <f>E24+H24+K24+N24+Q24+T24+W24+Z24+AC24+AF24</f>
        <v>0</v>
      </c>
      <c r="AH24" s="22">
        <f>'2.Spieltag '!AJ24</f>
        <v>0</v>
      </c>
      <c r="AI24" s="23">
        <f>'2.Spieltag '!AK24</f>
        <v>13</v>
      </c>
      <c r="AJ24" s="24">
        <f t="shared" si="0"/>
        <v>0</v>
      </c>
      <c r="AK24" s="25">
        <f t="shared" si="1"/>
        <v>14</v>
      </c>
      <c r="AL24" s="1"/>
    </row>
    <row r="25" spans="1:38" ht="24.9" customHeight="1" thickBot="1">
      <c r="A25" s="29"/>
      <c r="B25" s="21"/>
      <c r="C25" s="17"/>
      <c r="D25" s="18"/>
      <c r="E25" s="19"/>
      <c r="F25" s="17"/>
      <c r="G25" s="18"/>
      <c r="H25" s="19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f>E25+K25+Q25+T25+N25+H25+W25+Z25+AC25+AF25</f>
        <v>0</v>
      </c>
      <c r="AH25" s="22">
        <f>'2.Spieltag '!AJ25</f>
        <v>0</v>
      </c>
      <c r="AI25" s="23">
        <f>'2.Spieltag '!AK25</f>
        <v>13</v>
      </c>
      <c r="AJ25" s="24">
        <f t="shared" si="0"/>
        <v>0</v>
      </c>
      <c r="AK25" s="25">
        <f t="shared" si="1"/>
        <v>14</v>
      </c>
      <c r="AL25" s="1"/>
    </row>
    <row r="26" spans="1:38" ht="28.2" customHeight="1" thickBot="1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>E26+K26+Q26+T26+N26+H26+W26+Z26+AC26+AF26</f>
        <v>0</v>
      </c>
      <c r="AH26" s="22">
        <f>'2.Spieltag '!AJ26</f>
        <v>0</v>
      </c>
      <c r="AI26" s="23">
        <f>'2.Spieltag '!AK26</f>
        <v>13</v>
      </c>
      <c r="AJ26" s="24">
        <f t="shared" si="0"/>
        <v>0</v>
      </c>
      <c r="AK26" s="25">
        <f t="shared" si="1"/>
        <v>14</v>
      </c>
      <c r="AL26" s="1"/>
    </row>
    <row r="27" spans="1:38" ht="24.9" customHeight="1" thickBot="1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>E27+K27+Q27+T27+N27+H27+W27+Z27+AC27+AF27</f>
        <v>0</v>
      </c>
      <c r="AH27" s="22">
        <f>'2.Spieltag '!AJ27</f>
        <v>0</v>
      </c>
      <c r="AI27" s="23">
        <f>'2.Spieltag '!AK27</f>
        <v>13</v>
      </c>
      <c r="AJ27" s="24">
        <f t="shared" si="0"/>
        <v>0</v>
      </c>
      <c r="AK27" s="25">
        <f t="shared" si="1"/>
        <v>14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A8:A20"/>
  </sortState>
  <phoneticPr fontId="0" type="noConversion"/>
  <conditionalFormatting sqref="L4 O4 O6 AA4 C4 R4 R6 X4 U6">
    <cfRule type="cellIs" dxfId="132" priority="11" operator="equal">
      <formula>"Schalke 04"</formula>
    </cfRule>
  </conditionalFormatting>
  <conditionalFormatting sqref="L6 AA6 I4 I6 C6 U4 X6 F6">
    <cfRule type="cellIs" dxfId="131" priority="10" operator="equal">
      <formula>"Schalke 04"</formula>
    </cfRule>
  </conditionalFormatting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0" priority="1095" rank="3"/>
  </conditionalFormatting>
  <conditionalFormatting sqref="AG1:AG1048576">
    <cfRule type="top10" dxfId="129" priority="3" rank="3"/>
  </conditionalFormatting>
  <conditionalFormatting sqref="B8:B27">
    <cfRule type="expression" dxfId="128" priority="2">
      <formula>($AG8&gt;40)</formula>
    </cfRule>
  </conditionalFormatting>
  <conditionalFormatting sqref="F4">
    <cfRule type="cellIs" dxfId="12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3" workbookViewId="0">
      <selection activeCell="Z15" sqref="Z15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19.886718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AC3" s="32"/>
      <c r="AD3" s="68"/>
      <c r="AE3" s="69"/>
      <c r="AF3" s="69"/>
    </row>
    <row r="4" spans="1:42" ht="16.2" thickBot="1">
      <c r="A4" s="2" t="s">
        <v>18</v>
      </c>
      <c r="B4" s="16"/>
      <c r="C4" s="68" t="s">
        <v>60</v>
      </c>
      <c r="F4" s="68" t="s">
        <v>73</v>
      </c>
      <c r="I4" s="68" t="s">
        <v>62</v>
      </c>
      <c r="L4" s="68" t="s">
        <v>75</v>
      </c>
      <c r="O4" s="68" t="s">
        <v>69</v>
      </c>
      <c r="R4" s="68" t="s">
        <v>63</v>
      </c>
      <c r="U4" s="68" t="s">
        <v>71</v>
      </c>
      <c r="X4" s="68" t="s">
        <v>61</v>
      </c>
      <c r="AA4" s="68" t="s">
        <v>67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F6" s="68" t="s">
        <v>65</v>
      </c>
      <c r="I6" s="68" t="s">
        <v>12</v>
      </c>
      <c r="L6" s="68" t="s">
        <v>64</v>
      </c>
      <c r="O6" s="68" t="s">
        <v>72</v>
      </c>
      <c r="R6" s="68" t="s">
        <v>74</v>
      </c>
      <c r="U6" s="68" t="s">
        <v>11</v>
      </c>
      <c r="X6" s="68" t="s">
        <v>66</v>
      </c>
      <c r="AA6" s="68" t="s">
        <v>68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 t="str">
        <f>'3.Spieltag'!B8</f>
        <v>Mike04</v>
      </c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'3.Spieltag'!AJ8</f>
        <v>37</v>
      </c>
      <c r="AI8" s="23">
        <f>'3.Spieltag'!AK8</f>
        <v>1</v>
      </c>
      <c r="AJ8" s="24">
        <f t="shared" ref="AJ8" si="8">AG8+AH8</f>
        <v>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 t="str">
        <f>'3.Spieltag'!B9</f>
        <v>Reinhold</v>
      </c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'3.Spieltag'!AJ9</f>
        <v>36</v>
      </c>
      <c r="AI9" s="23">
        <f>'3.Spieltag'!AK9</f>
        <v>2</v>
      </c>
      <c r="AJ9" s="24">
        <f t="shared" ref="AJ9:AJ26" si="13">AG9+AH9</f>
        <v>81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 t="str">
        <f>'3.Spieltag'!B10</f>
        <v>UltraGE</v>
      </c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'3.Spieltag'!AJ10</f>
        <v>36</v>
      </c>
      <c r="AI10" s="23">
        <f>'3.Spieltag'!AK10</f>
        <v>2</v>
      </c>
      <c r="AJ10" s="24">
        <f t="shared" si="13"/>
        <v>81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 t="str">
        <f>'3.Spieltag'!B11</f>
        <v>Franzi04</v>
      </c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'3.Spieltag'!AJ11</f>
        <v>26</v>
      </c>
      <c r="AI11" s="23">
        <f>'3.Spieltag'!AK11</f>
        <v>4</v>
      </c>
      <c r="AJ11" s="24">
        <f t="shared" si="13"/>
        <v>71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 t="str">
        <f>'3.Spieltag'!B12</f>
        <v>Ricardo04</v>
      </c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'3.Spieltag'!AJ12</f>
        <v>23</v>
      </c>
      <c r="AI12" s="23">
        <f>'3.Spieltag'!AK12</f>
        <v>5</v>
      </c>
      <c r="AJ12" s="24">
        <f t="shared" si="13"/>
        <v>68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 t="str">
        <f>'3.Spieltag'!B13</f>
        <v>Master1</v>
      </c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'3.Spieltag'!AJ13</f>
        <v>22</v>
      </c>
      <c r="AI13" s="23">
        <f>'3.Spieltag'!AK13</f>
        <v>6</v>
      </c>
      <c r="AJ13" s="24">
        <f t="shared" si="13"/>
        <v>67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 t="str">
        <f>'3.Spieltag'!B14</f>
        <v>schmiddi04</v>
      </c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'3.Spieltag'!AJ14</f>
        <v>20</v>
      </c>
      <c r="AI14" s="23">
        <f>'3.Spieltag'!AK14</f>
        <v>7</v>
      </c>
      <c r="AJ14" s="24">
        <f t="shared" si="13"/>
        <v>65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 t="str">
        <f>'3.Spieltag'!B15</f>
        <v>Tanja04</v>
      </c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'3.Spieltag'!AJ15</f>
        <v>20</v>
      </c>
      <c r="AI15" s="23">
        <f>'3.Spieltag'!AK15</f>
        <v>7</v>
      </c>
      <c r="AJ15" s="24">
        <f t="shared" si="13"/>
        <v>65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 t="str">
        <f>'3.Spieltag'!B16</f>
        <v>Skopp04</v>
      </c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'3.Spieltag'!AJ16</f>
        <v>19</v>
      </c>
      <c r="AI16" s="23">
        <f>'3.Spieltag'!AK16</f>
        <v>9</v>
      </c>
      <c r="AJ16" s="24">
        <f t="shared" si="13"/>
        <v>64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 t="str">
        <f>'3.Spieltag'!B17</f>
        <v>jupp04</v>
      </c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'3.Spieltag'!AJ17</f>
        <v>14</v>
      </c>
      <c r="AI17" s="23">
        <f>'3.Spieltag'!AK17</f>
        <v>12</v>
      </c>
      <c r="AJ17" s="24">
        <f t="shared" si="13"/>
        <v>59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 t="str">
        <f>'3.Spieltag'!B18</f>
        <v>Rainer04</v>
      </c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'3.Spieltag'!AJ18</f>
        <v>16</v>
      </c>
      <c r="AI18" s="23">
        <f>'3.Spieltag'!AK18</f>
        <v>10</v>
      </c>
      <c r="AJ18" s="24">
        <f t="shared" si="13"/>
        <v>61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 t="str">
        <f>'3.Spieltag'!B19</f>
        <v>shiny</v>
      </c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'3.Spieltag'!AJ19</f>
        <v>16</v>
      </c>
      <c r="AI19" s="23">
        <f>'3.Spieltag'!AK19</f>
        <v>10</v>
      </c>
      <c r="AJ19" s="24">
        <f t="shared" si="13"/>
        <v>61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 t="str">
        <f>'3.Spieltag'!B20</f>
        <v>Lola04</v>
      </c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'3.Spieltag'!AJ20</f>
        <v>8</v>
      </c>
      <c r="AI20" s="23">
        <f>'3.Spieltag'!AK20</f>
        <v>13</v>
      </c>
      <c r="AJ20" s="24">
        <f t="shared" si="13"/>
        <v>53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>
        <f>'3.Spieltag'!B21</f>
        <v>0</v>
      </c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'3.Spieltag'!AJ21</f>
        <v>0</v>
      </c>
      <c r="AI21" s="23">
        <f>'3.Spieltag'!AK21</f>
        <v>14</v>
      </c>
      <c r="AJ21" s="24">
        <f t="shared" si="13"/>
        <v>45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>
        <f>'3.Spieltag'!B22</f>
        <v>0</v>
      </c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'3.Spieltag'!AJ22</f>
        <v>0</v>
      </c>
      <c r="AI22" s="23">
        <f>'3.Spieltag'!AK22</f>
        <v>14</v>
      </c>
      <c r="AJ22" s="24">
        <f t="shared" si="13"/>
        <v>45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>
        <f>'3.Spieltag'!B23</f>
        <v>0</v>
      </c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'3.Spieltag'!AJ23</f>
        <v>0</v>
      </c>
      <c r="AI23" s="23">
        <f>'3.Spieltag'!AK23</f>
        <v>14</v>
      </c>
      <c r="AJ23" s="24">
        <f t="shared" si="13"/>
        <v>45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>
        <f>'3.Spieltag'!B24</f>
        <v>0</v>
      </c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'3.Spieltag'!AJ24</f>
        <v>0</v>
      </c>
      <c r="AI24" s="23">
        <f>'3.Spieltag'!AK24</f>
        <v>14</v>
      </c>
      <c r="AJ24" s="24">
        <f t="shared" si="13"/>
        <v>45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>
        <f>'3.Spieltag'!B25</f>
        <v>0</v>
      </c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'3.Spieltag'!AJ25</f>
        <v>0</v>
      </c>
      <c r="AI25" s="23">
        <f>'3.Spieltag'!AK25</f>
        <v>14</v>
      </c>
      <c r="AJ25" s="24">
        <f t="shared" si="13"/>
        <v>45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>
        <f>'3.Spieltag'!B26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'3.Spieltag'!AJ26</f>
        <v>0</v>
      </c>
      <c r="AI26" s="23">
        <f>'3.Spieltag'!AK26</f>
        <v>14</v>
      </c>
      <c r="AJ26" s="24">
        <f t="shared" si="13"/>
        <v>45</v>
      </c>
      <c r="AK26" s="25">
        <f t="shared" si="9"/>
        <v>14</v>
      </c>
      <c r="AL26" s="1"/>
    </row>
    <row r="27" spans="1:38" ht="24.9" customHeight="1" thickBot="1">
      <c r="A27" s="29">
        <f t="shared" ref="A27" si="16">AK27</f>
        <v>14</v>
      </c>
      <c r="B27" s="21">
        <f>'3.Spieltag'!B27</f>
        <v>0</v>
      </c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'3.Spieltag'!AJ27</f>
        <v>0</v>
      </c>
      <c r="AI27" s="23">
        <f>'3.Spieltag'!AK27</f>
        <v>14</v>
      </c>
      <c r="AJ27" s="24">
        <f t="shared" ref="AJ27" si="18">AG27+AH27</f>
        <v>45</v>
      </c>
      <c r="AK27" s="25">
        <f t="shared" si="9"/>
        <v>14</v>
      </c>
      <c r="AL27" s="1"/>
    </row>
    <row r="28" spans="1:38" ht="24.9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6" priority="1086" rank="3"/>
  </conditionalFormatting>
  <conditionalFormatting sqref="AG1:AG1048576">
    <cfRule type="top10" dxfId="125" priority="3" rank="3"/>
  </conditionalFormatting>
  <conditionalFormatting sqref="B8:B27">
    <cfRule type="expression" dxfId="124" priority="2">
      <formula>($AG8&gt;40)</formula>
    </cfRule>
  </conditionalFormatting>
  <conditionalFormatting sqref="R6 I6 AA4 F6 C6 L4 I4 C4 U6 F4 X6 U4 R4 L6 X4 O6 O4 AA6">
    <cfRule type="cellIs" dxfId="123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19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'4.Spieltag'!AJ8</f>
        <v>82</v>
      </c>
      <c r="AI8" s="23">
        <f>'4.Spieltag'!AK8</f>
        <v>1</v>
      </c>
      <c r="AJ8" s="24">
        <f t="shared" ref="AJ8" si="8">AG8+AH8</f>
        <v>127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'4.Spieltag'!AJ9</f>
        <v>81</v>
      </c>
      <c r="AI9" s="23">
        <f>'4.Spieltag'!AK9</f>
        <v>2</v>
      </c>
      <c r="AJ9" s="24">
        <f t="shared" ref="AJ9:AJ26" si="13">AG9+AH9</f>
        <v>126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'4.Spieltag'!AJ10</f>
        <v>81</v>
      </c>
      <c r="AI10" s="23">
        <f>'4.Spieltag'!AK10</f>
        <v>2</v>
      </c>
      <c r="AJ10" s="24">
        <f t="shared" si="13"/>
        <v>126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'4.Spieltag'!AJ11</f>
        <v>71</v>
      </c>
      <c r="AI11" s="23">
        <f>'4.Spieltag'!AK11</f>
        <v>4</v>
      </c>
      <c r="AJ11" s="24">
        <f t="shared" si="13"/>
        <v>116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'4.Spieltag'!AJ12</f>
        <v>68</v>
      </c>
      <c r="AI12" s="23">
        <f>'4.Spieltag'!AK12</f>
        <v>5</v>
      </c>
      <c r="AJ12" s="24">
        <f t="shared" si="13"/>
        <v>113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'4.Spieltag'!AJ13</f>
        <v>67</v>
      </c>
      <c r="AI13" s="23">
        <f>'4.Spieltag'!AK13</f>
        <v>6</v>
      </c>
      <c r="AJ13" s="24">
        <f t="shared" si="13"/>
        <v>112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'4.Spieltag'!AJ14</f>
        <v>65</v>
      </c>
      <c r="AI14" s="23">
        <f>'4.Spieltag'!AK14</f>
        <v>7</v>
      </c>
      <c r="AJ14" s="24">
        <f t="shared" si="13"/>
        <v>110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'4.Spieltag'!AJ15</f>
        <v>65</v>
      </c>
      <c r="AI15" s="23">
        <f>'4.Spieltag'!AK15</f>
        <v>7</v>
      </c>
      <c r="AJ15" s="24">
        <f t="shared" si="13"/>
        <v>110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'4.Spieltag'!AJ16</f>
        <v>64</v>
      </c>
      <c r="AI16" s="23">
        <f>'4.Spieltag'!AK16</f>
        <v>9</v>
      </c>
      <c r="AJ16" s="24">
        <f t="shared" si="13"/>
        <v>109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'4.Spieltag'!AJ17</f>
        <v>59</v>
      </c>
      <c r="AI17" s="23">
        <f>'4.Spieltag'!AK17</f>
        <v>12</v>
      </c>
      <c r="AJ17" s="24">
        <f t="shared" si="13"/>
        <v>104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'4.Spieltag'!AJ18</f>
        <v>61</v>
      </c>
      <c r="AI18" s="23">
        <f>'4.Spieltag'!AK18</f>
        <v>10</v>
      </c>
      <c r="AJ18" s="24">
        <f t="shared" si="13"/>
        <v>106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'4.Spieltag'!AJ19</f>
        <v>61</v>
      </c>
      <c r="AI19" s="23">
        <f>'4.Spieltag'!AK19</f>
        <v>10</v>
      </c>
      <c r="AJ19" s="24">
        <f t="shared" si="13"/>
        <v>106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'4.Spieltag'!AJ20</f>
        <v>53</v>
      </c>
      <c r="AI20" s="23">
        <f>'4.Spieltag'!AK20</f>
        <v>13</v>
      </c>
      <c r="AJ20" s="24">
        <f t="shared" si="13"/>
        <v>98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'4.Spieltag'!AJ21</f>
        <v>45</v>
      </c>
      <c r="AI21" s="23">
        <f>'4.Spieltag'!AK21</f>
        <v>14</v>
      </c>
      <c r="AJ21" s="24">
        <f t="shared" si="13"/>
        <v>90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'4.Spieltag'!AJ22</f>
        <v>45</v>
      </c>
      <c r="AI22" s="23">
        <f>'4.Spieltag'!AK22</f>
        <v>14</v>
      </c>
      <c r="AJ22" s="24">
        <f t="shared" si="13"/>
        <v>90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'4.Spieltag'!AJ23</f>
        <v>45</v>
      </c>
      <c r="AI23" s="23">
        <f>'4.Spieltag'!AK23</f>
        <v>14</v>
      </c>
      <c r="AJ23" s="24">
        <f t="shared" si="13"/>
        <v>90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'4.Spieltag'!AJ24</f>
        <v>45</v>
      </c>
      <c r="AI24" s="23">
        <f>'4.Spieltag'!AK24</f>
        <v>14</v>
      </c>
      <c r="AJ24" s="24">
        <f t="shared" si="13"/>
        <v>90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'4.Spieltag'!AJ25</f>
        <v>45</v>
      </c>
      <c r="AI25" s="23">
        <f>'4.Spieltag'!AK25</f>
        <v>14</v>
      </c>
      <c r="AJ25" s="24">
        <f t="shared" si="13"/>
        <v>90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'4.Spieltag'!AJ26</f>
        <v>45</v>
      </c>
      <c r="AI26" s="23">
        <f>'4.Spieltag'!AK26</f>
        <v>14</v>
      </c>
      <c r="AJ26" s="24">
        <f t="shared" si="13"/>
        <v>90</v>
      </c>
      <c r="AK26" s="25">
        <f t="shared" si="9"/>
        <v>14</v>
      </c>
      <c r="AL26" s="1"/>
    </row>
    <row r="27" spans="1:38" ht="28.2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'4.Spieltag'!AJ27</f>
        <v>45</v>
      </c>
      <c r="AI27" s="23">
        <f>'4.Spieltag'!AK27</f>
        <v>14</v>
      </c>
      <c r="AJ27" s="24">
        <f t="shared" ref="AJ27" si="18">AG27+AH27</f>
        <v>90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2" priority="1080" rank="3"/>
  </conditionalFormatting>
  <conditionalFormatting sqref="AG1:AG1048576">
    <cfRule type="top10" dxfId="121" priority="4" rank="3"/>
  </conditionalFormatting>
  <conditionalFormatting sqref="B8:B27">
    <cfRule type="expression" dxfId="120" priority="3">
      <formula>($AG8&gt;40)</formula>
    </cfRule>
  </conditionalFormatting>
  <conditionalFormatting sqref="O3 X3 AA3 I3 R1 F3 C3:C4 I1 X1 U1 AA1 C1 C6 O1 R3 L1 U3">
    <cfRule type="cellIs" dxfId="11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opLeftCell="A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20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'5.Spieltag'!AJ8</f>
        <v>127</v>
      </c>
      <c r="AI8" s="23">
        <f>'5.Spieltag'!AK8</f>
        <v>1</v>
      </c>
      <c r="AJ8" s="24">
        <f t="shared" ref="AJ8" si="8">AG8+AH8</f>
        <v>172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6" si="12">E9+H9+K9+N9+Q9+T9+W9+Z9+AC9+AF9</f>
        <v>45</v>
      </c>
      <c r="AH9" s="22">
        <f>'5.Spieltag'!AJ9</f>
        <v>126</v>
      </c>
      <c r="AI9" s="23">
        <f>'5.Spieltag'!AK9</f>
        <v>2</v>
      </c>
      <c r="AJ9" s="24">
        <f t="shared" ref="AJ9:AJ26" si="13">AG9+AH9</f>
        <v>171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'5.Spieltag'!AJ10</f>
        <v>126</v>
      </c>
      <c r="AI10" s="23">
        <f>'5.Spieltag'!AK10</f>
        <v>2</v>
      </c>
      <c r="AJ10" s="24">
        <f t="shared" si="13"/>
        <v>171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'5.Spieltag'!AJ11</f>
        <v>116</v>
      </c>
      <c r="AI11" s="23">
        <f>'5.Spieltag'!AK11</f>
        <v>4</v>
      </c>
      <c r="AJ11" s="24">
        <f t="shared" si="13"/>
        <v>161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'5.Spieltag'!AJ12</f>
        <v>113</v>
      </c>
      <c r="AI12" s="23">
        <f>'5.Spieltag'!AK12</f>
        <v>5</v>
      </c>
      <c r="AJ12" s="24">
        <f t="shared" si="13"/>
        <v>158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'5.Spieltag'!AJ13</f>
        <v>112</v>
      </c>
      <c r="AI13" s="23">
        <f>'5.Spieltag'!AK13</f>
        <v>6</v>
      </c>
      <c r="AJ13" s="24">
        <f t="shared" si="13"/>
        <v>157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'5.Spieltag'!AJ14</f>
        <v>110</v>
      </c>
      <c r="AI14" s="23">
        <f>'5.Spieltag'!AK14</f>
        <v>7</v>
      </c>
      <c r="AJ14" s="24">
        <f t="shared" si="13"/>
        <v>155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'5.Spieltag'!AJ15</f>
        <v>110</v>
      </c>
      <c r="AI15" s="23">
        <f>'5.Spieltag'!AK15</f>
        <v>7</v>
      </c>
      <c r="AJ15" s="24">
        <f t="shared" si="13"/>
        <v>155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'5.Spieltag'!AJ16</f>
        <v>109</v>
      </c>
      <c r="AI16" s="23">
        <f>'5.Spieltag'!AK16</f>
        <v>9</v>
      </c>
      <c r="AJ16" s="24">
        <f t="shared" si="13"/>
        <v>154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'5.Spieltag'!AJ17</f>
        <v>104</v>
      </c>
      <c r="AI17" s="23">
        <f>'5.Spieltag'!AK17</f>
        <v>12</v>
      </c>
      <c r="AJ17" s="24">
        <f t="shared" si="13"/>
        <v>149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'5.Spieltag'!AJ18</f>
        <v>106</v>
      </c>
      <c r="AI18" s="23">
        <f>'5.Spieltag'!AK18</f>
        <v>10</v>
      </c>
      <c r="AJ18" s="24">
        <f t="shared" si="13"/>
        <v>151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'5.Spieltag'!AJ19</f>
        <v>106</v>
      </c>
      <c r="AI19" s="23">
        <f>'5.Spieltag'!AK19</f>
        <v>10</v>
      </c>
      <c r="AJ19" s="24">
        <f t="shared" si="13"/>
        <v>151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'5.Spieltag'!AJ20</f>
        <v>98</v>
      </c>
      <c r="AI20" s="23">
        <f>'5.Spieltag'!AK20</f>
        <v>13</v>
      </c>
      <c r="AJ20" s="24">
        <f t="shared" si="13"/>
        <v>143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'5.Spieltag'!AJ21</f>
        <v>90</v>
      </c>
      <c r="AI21" s="23">
        <f>'5.Spieltag'!AK21</f>
        <v>14</v>
      </c>
      <c r="AJ21" s="24">
        <f t="shared" si="13"/>
        <v>135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'5.Spieltag'!AJ22</f>
        <v>90</v>
      </c>
      <c r="AI22" s="23">
        <f>'5.Spieltag'!AK22</f>
        <v>14</v>
      </c>
      <c r="AJ22" s="24">
        <f t="shared" si="13"/>
        <v>135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'5.Spieltag'!AJ23</f>
        <v>90</v>
      </c>
      <c r="AI23" s="23">
        <f>'5.Spieltag'!AK23</f>
        <v>14</v>
      </c>
      <c r="AJ23" s="24">
        <f t="shared" si="13"/>
        <v>135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'5.Spieltag'!AJ24</f>
        <v>90</v>
      </c>
      <c r="AI24" s="23">
        <f>'5.Spieltag'!AK24</f>
        <v>14</v>
      </c>
      <c r="AJ24" s="24">
        <f t="shared" si="13"/>
        <v>135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'5.Spieltag'!AJ25</f>
        <v>90</v>
      </c>
      <c r="AI25" s="23">
        <f>'5.Spieltag'!AK25</f>
        <v>14</v>
      </c>
      <c r="AJ25" s="24">
        <f t="shared" si="13"/>
        <v>135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12"/>
        <v>45</v>
      </c>
      <c r="AH26" s="22">
        <f>'5.Spieltag'!AJ26</f>
        <v>90</v>
      </c>
      <c r="AI26" s="23">
        <f>'5.Spieltag'!AK26</f>
        <v>14</v>
      </c>
      <c r="AJ26" s="24">
        <f t="shared" si="13"/>
        <v>135</v>
      </c>
      <c r="AK26" s="25">
        <f t="shared" si="9"/>
        <v>14</v>
      </c>
      <c r="AL26" s="1"/>
    </row>
    <row r="27" spans="1:38" ht="28.2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'5.Spieltag'!AJ27</f>
        <v>90</v>
      </c>
      <c r="AI27" s="23">
        <f>'5.Spieltag'!AK27</f>
        <v>14</v>
      </c>
      <c r="AJ27" s="24">
        <f t="shared" ref="AJ27" si="18">AG27+AH27</f>
        <v>135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6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8" priority="1072" rank="3"/>
  </conditionalFormatting>
  <conditionalFormatting sqref="AG1:AG1048576">
    <cfRule type="top10" dxfId="117" priority="4" rank="3"/>
  </conditionalFormatting>
  <conditionalFormatting sqref="B8:B27">
    <cfRule type="expression" dxfId="116" priority="3">
      <formula>($AG8&gt;40)</formula>
    </cfRule>
  </conditionalFormatting>
  <conditionalFormatting sqref="O3 X3 AA3 I3 R1 F3 C3:C4 I1 X1 U1 AA1 C1 C6 O1 R3 L1 U3">
    <cfRule type="cellIs" dxfId="11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opLeftCell="A13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23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'6.Spieltag'!AJ8</f>
        <v>172</v>
      </c>
      <c r="AI8" s="29">
        <f>'6.Spieltag'!AK8</f>
        <v>1</v>
      </c>
      <c r="AJ8" s="24">
        <f t="shared" ref="AJ8:AJ25" si="8">AG8+AH8</f>
        <v>217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'6.Spieltag'!AJ9</f>
        <v>171</v>
      </c>
      <c r="AI9" s="29">
        <f>'6.Spieltag'!AK9</f>
        <v>2</v>
      </c>
      <c r="AJ9" s="24">
        <f t="shared" si="8"/>
        <v>216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'6.Spieltag'!AJ10</f>
        <v>171</v>
      </c>
      <c r="AI10" s="29">
        <f>'6.Spieltag'!AK10</f>
        <v>2</v>
      </c>
      <c r="AJ10" s="24">
        <f t="shared" si="8"/>
        <v>216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'6.Spieltag'!AJ11</f>
        <v>161</v>
      </c>
      <c r="AI11" s="29">
        <f>'6.Spieltag'!AK11</f>
        <v>4</v>
      </c>
      <c r="AJ11" s="24">
        <f t="shared" si="8"/>
        <v>206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'6.Spieltag'!AJ12</f>
        <v>158</v>
      </c>
      <c r="AI12" s="29">
        <f>'6.Spieltag'!AK12</f>
        <v>5</v>
      </c>
      <c r="AJ12" s="24">
        <f t="shared" si="8"/>
        <v>203</v>
      </c>
      <c r="AK12" s="25">
        <f t="shared" si="9"/>
        <v>5</v>
      </c>
      <c r="AL12" s="1"/>
    </row>
    <row r="13" spans="1:42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'6.Spieltag'!AJ13</f>
        <v>157</v>
      </c>
      <c r="AI13" s="29">
        <f>'6.Spieltag'!AK13</f>
        <v>6</v>
      </c>
      <c r="AJ13" s="24">
        <f t="shared" si="8"/>
        <v>202</v>
      </c>
      <c r="AK13" s="25">
        <f t="shared" si="9"/>
        <v>6</v>
      </c>
      <c r="AL13" s="1"/>
    </row>
    <row r="14" spans="1:42" ht="24.9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'6.Spieltag'!AJ14</f>
        <v>155</v>
      </c>
      <c r="AI14" s="29">
        <f>'6.Spieltag'!AK14</f>
        <v>7</v>
      </c>
      <c r="AJ14" s="24">
        <f t="shared" si="8"/>
        <v>200</v>
      </c>
      <c r="AK14" s="25">
        <f t="shared" si="9"/>
        <v>7</v>
      </c>
      <c r="AL14" s="1"/>
    </row>
    <row r="15" spans="1:42" ht="24.9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'6.Spieltag'!AJ15</f>
        <v>155</v>
      </c>
      <c r="AI15" s="29">
        <f>'6.Spieltag'!AK15</f>
        <v>7</v>
      </c>
      <c r="AJ15" s="24">
        <f t="shared" si="8"/>
        <v>200</v>
      </c>
      <c r="AK15" s="25">
        <f t="shared" si="9"/>
        <v>7</v>
      </c>
      <c r="AL15" s="1"/>
    </row>
    <row r="16" spans="1:42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'6.Spieltag'!AJ16</f>
        <v>154</v>
      </c>
      <c r="AI16" s="29">
        <f>'6.Spieltag'!AK16</f>
        <v>9</v>
      </c>
      <c r="AJ16" s="24">
        <f t="shared" si="8"/>
        <v>199</v>
      </c>
      <c r="AK16" s="25">
        <f t="shared" si="9"/>
        <v>9</v>
      </c>
      <c r="AL16" s="1"/>
    </row>
    <row r="17" spans="1:38" ht="24.9" customHeight="1" thickBot="1">
      <c r="A17" s="29">
        <f t="shared" si="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'6.Spieltag'!AJ17</f>
        <v>149</v>
      </c>
      <c r="AI17" s="29">
        <f>'6.Spieltag'!AK17</f>
        <v>12</v>
      </c>
      <c r="AJ17" s="24">
        <f t="shared" si="8"/>
        <v>194</v>
      </c>
      <c r="AK17" s="25">
        <f t="shared" si="9"/>
        <v>12</v>
      </c>
      <c r="AL17" s="1"/>
    </row>
    <row r="18" spans="1:38" ht="24.9" customHeight="1" thickBot="1">
      <c r="A18" s="29">
        <f t="shared" si="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'6.Spieltag'!AJ18</f>
        <v>151</v>
      </c>
      <c r="AI18" s="29">
        <f>'6.Spieltag'!AK18</f>
        <v>10</v>
      </c>
      <c r="AJ18" s="24">
        <f t="shared" si="8"/>
        <v>196</v>
      </c>
      <c r="AK18" s="25">
        <f t="shared" si="9"/>
        <v>10</v>
      </c>
      <c r="AL18" s="1"/>
    </row>
    <row r="19" spans="1:38" ht="24.9" customHeight="1" thickBot="1">
      <c r="A19" s="29">
        <f t="shared" si="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'6.Spieltag'!AJ19</f>
        <v>151</v>
      </c>
      <c r="AI19" s="29">
        <f>'6.Spieltag'!AK19</f>
        <v>10</v>
      </c>
      <c r="AJ19" s="24">
        <f t="shared" si="8"/>
        <v>196</v>
      </c>
      <c r="AK19" s="25">
        <f t="shared" si="9"/>
        <v>10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'6.Spieltag'!AJ20</f>
        <v>143</v>
      </c>
      <c r="AI20" s="29">
        <f>'6.Spieltag'!AK20</f>
        <v>13</v>
      </c>
      <c r="AJ20" s="24">
        <f t="shared" si="8"/>
        <v>188</v>
      </c>
      <c r="AK20" s="25">
        <f t="shared" si="9"/>
        <v>13</v>
      </c>
      <c r="AL20" s="1"/>
    </row>
    <row r="21" spans="1:38" ht="24.9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'6.Spieltag'!AJ21</f>
        <v>135</v>
      </c>
      <c r="AI21" s="29">
        <f>'6.Spieltag'!AK21</f>
        <v>14</v>
      </c>
      <c r="AJ21" s="24">
        <f t="shared" si="8"/>
        <v>180</v>
      </c>
      <c r="AK21" s="25">
        <f t="shared" si="9"/>
        <v>14</v>
      </c>
      <c r="AL21" s="1"/>
    </row>
    <row r="22" spans="1:38" ht="24.9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'6.Spieltag'!AJ22</f>
        <v>135</v>
      </c>
      <c r="AI22" s="29">
        <f>'6.Spieltag'!AK22</f>
        <v>14</v>
      </c>
      <c r="AJ22" s="24">
        <f t="shared" si="8"/>
        <v>180</v>
      </c>
      <c r="AK22" s="25">
        <f t="shared" si="9"/>
        <v>14</v>
      </c>
      <c r="AL22" s="1"/>
    </row>
    <row r="23" spans="1:38" ht="24.9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'6.Spieltag'!AJ23</f>
        <v>135</v>
      </c>
      <c r="AI23" s="29">
        <f>'6.Spieltag'!AK23</f>
        <v>14</v>
      </c>
      <c r="AJ23" s="24">
        <f t="shared" si="8"/>
        <v>180</v>
      </c>
      <c r="AK23" s="25">
        <f t="shared" si="9"/>
        <v>14</v>
      </c>
      <c r="AL23" s="1"/>
    </row>
    <row r="24" spans="1:38" ht="24.9" customHeight="1" thickBot="1">
      <c r="A24" s="29">
        <f t="shared" ref="A24:A26" si="13">AK24</f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'6.Spieltag'!AJ24</f>
        <v>135</v>
      </c>
      <c r="AI24" s="29">
        <f>'6.Spieltag'!AK24</f>
        <v>14</v>
      </c>
      <c r="AJ24" s="24">
        <f t="shared" si="8"/>
        <v>180</v>
      </c>
      <c r="AK24" s="25">
        <f t="shared" si="9"/>
        <v>14</v>
      </c>
      <c r="AL24" s="1"/>
    </row>
    <row r="25" spans="1:38" ht="24.9" customHeight="1" thickBot="1">
      <c r="A25" s="29">
        <f t="shared" si="13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'6.Spieltag'!AJ25</f>
        <v>135</v>
      </c>
      <c r="AI25" s="29">
        <f>'6.Spieltag'!AK25</f>
        <v>14</v>
      </c>
      <c r="AJ25" s="24">
        <f t="shared" si="8"/>
        <v>180</v>
      </c>
      <c r="AK25" s="25">
        <f t="shared" si="9"/>
        <v>14</v>
      </c>
      <c r="AL25" s="1"/>
    </row>
    <row r="26" spans="1:38" ht="28.2" customHeight="1" thickBot="1">
      <c r="A26" s="29">
        <f t="shared" si="13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4">E26+H26+K26+N26+Q26+T26+W26+Z26+AC26+AF26</f>
        <v>45</v>
      </c>
      <c r="AH26" s="22">
        <f>'6.Spieltag'!AJ26</f>
        <v>135</v>
      </c>
      <c r="AI26" s="29">
        <f>'6.Spieltag'!AK26</f>
        <v>14</v>
      </c>
      <c r="AJ26" s="24">
        <f t="shared" ref="AJ26" si="15">AG26+AH26</f>
        <v>180</v>
      </c>
      <c r="AK26" s="25">
        <f t="shared" si="9"/>
        <v>14</v>
      </c>
      <c r="AL26" s="1"/>
    </row>
    <row r="27" spans="1:38" ht="28.2" customHeight="1" thickBot="1">
      <c r="A27" s="29">
        <f t="shared" ref="A27" si="16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7">E27+H27+K27+N27+Q27+T27+W27+Z27+AC27+AF27</f>
        <v>45</v>
      </c>
      <c r="AH27" s="22">
        <f>'6.Spieltag'!AJ27</f>
        <v>135</v>
      </c>
      <c r="AI27" s="29">
        <f>'6.Spieltag'!AK27</f>
        <v>14</v>
      </c>
      <c r="AJ27" s="24">
        <f t="shared" ref="AJ27" si="18">AG27+AH27</f>
        <v>180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5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4" priority="1056" rank="3"/>
  </conditionalFormatting>
  <conditionalFormatting sqref="AI8:AI26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13" priority="4" rank="3"/>
  </conditionalFormatting>
  <conditionalFormatting sqref="B8:B27">
    <cfRule type="expression" dxfId="112" priority="3">
      <formula>($AG8&gt;40)</formula>
    </cfRule>
  </conditionalFormatting>
  <conditionalFormatting sqref="O3 X3 AA3 I3 R1 F3 C3:C4 I1 X1 U1 AA1 C1 C6 O1 R3 L1 U3">
    <cfRule type="cellIs" dxfId="11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:A26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5" si="7">E8+H8+K8+N8+Q8+T8+W8+Z8+AC8+AF8</f>
        <v>45</v>
      </c>
      <c r="AH8" s="22">
        <f>'7.Spieltag'!AJ8</f>
        <v>217</v>
      </c>
      <c r="AI8" s="29">
        <f>'7.Spieltag'!AK8</f>
        <v>1</v>
      </c>
      <c r="AJ8" s="24">
        <f t="shared" ref="AJ8:AJ25" si="8">AG8+AH8</f>
        <v>262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'7.Spieltag'!AJ9</f>
        <v>216</v>
      </c>
      <c r="AI9" s="29">
        <f>'7.Spieltag'!AK9</f>
        <v>2</v>
      </c>
      <c r="AJ9" s="24">
        <f t="shared" si="8"/>
        <v>261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'7.Spieltag'!AJ10</f>
        <v>216</v>
      </c>
      <c r="AI10" s="29">
        <f>'7.Spieltag'!AK10</f>
        <v>2</v>
      </c>
      <c r="AJ10" s="24">
        <f t="shared" si="8"/>
        <v>261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'7.Spieltag'!AJ11</f>
        <v>206</v>
      </c>
      <c r="AI11" s="29">
        <f>'7.Spieltag'!AK11</f>
        <v>4</v>
      </c>
      <c r="AJ11" s="24">
        <f t="shared" si="8"/>
        <v>251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'7.Spieltag'!AJ12</f>
        <v>203</v>
      </c>
      <c r="AI12" s="29">
        <f>'7.Spieltag'!AK12</f>
        <v>5</v>
      </c>
      <c r="AJ12" s="24">
        <f t="shared" si="8"/>
        <v>248</v>
      </c>
      <c r="AK12" s="25">
        <f t="shared" si="9"/>
        <v>5</v>
      </c>
      <c r="AL12" s="1"/>
    </row>
    <row r="13" spans="1:42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'7.Spieltag'!AJ13</f>
        <v>202</v>
      </c>
      <c r="AI13" s="29">
        <f>'7.Spieltag'!AK13</f>
        <v>6</v>
      </c>
      <c r="AJ13" s="24">
        <f t="shared" si="8"/>
        <v>247</v>
      </c>
      <c r="AK13" s="25">
        <f t="shared" si="9"/>
        <v>6</v>
      </c>
      <c r="AL13" s="1"/>
    </row>
    <row r="14" spans="1:42" ht="24.9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'7.Spieltag'!AJ14</f>
        <v>200</v>
      </c>
      <c r="AI14" s="29">
        <f>'7.Spieltag'!AK14</f>
        <v>7</v>
      </c>
      <c r="AJ14" s="24">
        <f t="shared" si="8"/>
        <v>245</v>
      </c>
      <c r="AK14" s="25">
        <f t="shared" si="9"/>
        <v>7</v>
      </c>
      <c r="AL14" s="1"/>
    </row>
    <row r="15" spans="1:42" ht="24.9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'7.Spieltag'!AJ15</f>
        <v>200</v>
      </c>
      <c r="AI15" s="29">
        <f>'7.Spieltag'!AK15</f>
        <v>7</v>
      </c>
      <c r="AJ15" s="24">
        <f t="shared" si="8"/>
        <v>245</v>
      </c>
      <c r="AK15" s="25">
        <f t="shared" si="9"/>
        <v>7</v>
      </c>
      <c r="AL15" s="1"/>
    </row>
    <row r="16" spans="1:42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'7.Spieltag'!AJ16</f>
        <v>199</v>
      </c>
      <c r="AI16" s="29">
        <f>'7.Spieltag'!AK16</f>
        <v>9</v>
      </c>
      <c r="AJ16" s="24">
        <f t="shared" si="8"/>
        <v>244</v>
      </c>
      <c r="AK16" s="25">
        <f t="shared" si="9"/>
        <v>9</v>
      </c>
      <c r="AL16" s="1"/>
    </row>
    <row r="17" spans="1:38" ht="24.9" customHeight="1" thickBot="1">
      <c r="A17" s="29">
        <f t="shared" si="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'7.Spieltag'!AJ17</f>
        <v>194</v>
      </c>
      <c r="AI17" s="29">
        <f>'7.Spieltag'!AK17</f>
        <v>12</v>
      </c>
      <c r="AJ17" s="24">
        <f t="shared" si="8"/>
        <v>239</v>
      </c>
      <c r="AK17" s="25">
        <f t="shared" si="9"/>
        <v>12</v>
      </c>
      <c r="AL17" s="1"/>
    </row>
    <row r="18" spans="1:38" ht="24.9" customHeight="1" thickBot="1">
      <c r="A18" s="29">
        <f t="shared" si="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'7.Spieltag'!AJ18</f>
        <v>196</v>
      </c>
      <c r="AI18" s="29">
        <f>'7.Spieltag'!AK18</f>
        <v>10</v>
      </c>
      <c r="AJ18" s="24">
        <f t="shared" si="8"/>
        <v>241</v>
      </c>
      <c r="AK18" s="25">
        <f t="shared" si="9"/>
        <v>10</v>
      </c>
      <c r="AL18" s="1"/>
    </row>
    <row r="19" spans="1:38" ht="24.9" customHeight="1" thickBot="1">
      <c r="A19" s="29">
        <f t="shared" si="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'7.Spieltag'!AJ19</f>
        <v>196</v>
      </c>
      <c r="AI19" s="29">
        <f>'7.Spieltag'!AK19</f>
        <v>10</v>
      </c>
      <c r="AJ19" s="24">
        <f t="shared" si="8"/>
        <v>241</v>
      </c>
      <c r="AK19" s="25">
        <f t="shared" si="9"/>
        <v>10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'7.Spieltag'!AJ20</f>
        <v>188</v>
      </c>
      <c r="AI20" s="29">
        <f>'7.Spieltag'!AK20</f>
        <v>13</v>
      </c>
      <c r="AJ20" s="24">
        <f t="shared" si="8"/>
        <v>233</v>
      </c>
      <c r="AK20" s="25">
        <f t="shared" si="9"/>
        <v>13</v>
      </c>
      <c r="AL20" s="1"/>
    </row>
    <row r="21" spans="1:38" ht="24.9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'7.Spieltag'!AJ21</f>
        <v>180</v>
      </c>
      <c r="AI21" s="29">
        <f>'7.Spieltag'!AK21</f>
        <v>14</v>
      </c>
      <c r="AJ21" s="24">
        <f t="shared" si="8"/>
        <v>225</v>
      </c>
      <c r="AK21" s="25">
        <f t="shared" si="9"/>
        <v>14</v>
      </c>
      <c r="AL21" s="1"/>
    </row>
    <row r="22" spans="1:38" ht="24.9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'7.Spieltag'!AJ22</f>
        <v>180</v>
      </c>
      <c r="AI22" s="29">
        <f>'7.Spieltag'!AK22</f>
        <v>14</v>
      </c>
      <c r="AJ22" s="24">
        <f t="shared" si="8"/>
        <v>225</v>
      </c>
      <c r="AK22" s="25">
        <f t="shared" si="9"/>
        <v>14</v>
      </c>
      <c r="AL22" s="1"/>
    </row>
    <row r="23" spans="1:38" ht="24.9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'7.Spieltag'!AJ23</f>
        <v>180</v>
      </c>
      <c r="AI23" s="29">
        <f>'7.Spieltag'!AK23</f>
        <v>14</v>
      </c>
      <c r="AJ23" s="24">
        <f t="shared" si="8"/>
        <v>225</v>
      </c>
      <c r="AK23" s="25">
        <f t="shared" si="9"/>
        <v>14</v>
      </c>
      <c r="AL23" s="1"/>
    </row>
    <row r="24" spans="1:38" ht="24.9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'7.Spieltag'!AJ24</f>
        <v>180</v>
      </c>
      <c r="AI24" s="29">
        <f>'7.Spieltag'!AK24</f>
        <v>14</v>
      </c>
      <c r="AJ24" s="24">
        <f t="shared" si="8"/>
        <v>225</v>
      </c>
      <c r="AK24" s="25">
        <f t="shared" si="9"/>
        <v>14</v>
      </c>
      <c r="AL24" s="1"/>
    </row>
    <row r="25" spans="1:38" ht="24.9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'7.Spieltag'!AJ25</f>
        <v>180</v>
      </c>
      <c r="AI25" s="29">
        <f>'7.Spieltag'!AK25</f>
        <v>14</v>
      </c>
      <c r="AJ25" s="24">
        <f t="shared" si="8"/>
        <v>225</v>
      </c>
      <c r="AK25" s="25">
        <f t="shared" si="9"/>
        <v>14</v>
      </c>
      <c r="AL25" s="1"/>
    </row>
    <row r="26" spans="1:38" ht="28.2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3">E26+H26+K26+N26+Q26+T26+W26+Z26+AC26+AF26</f>
        <v>45</v>
      </c>
      <c r="AH26" s="22">
        <f>'7.Spieltag'!AJ26</f>
        <v>180</v>
      </c>
      <c r="AI26" s="29">
        <f>'7.Spieltag'!AK26</f>
        <v>14</v>
      </c>
      <c r="AJ26" s="24">
        <f t="shared" ref="AJ26" si="14">AG26+AH26</f>
        <v>225</v>
      </c>
      <c r="AK26" s="25">
        <f t="shared" si="9"/>
        <v>14</v>
      </c>
      <c r="AL26" s="1"/>
    </row>
    <row r="27" spans="1:38" ht="28.2" customHeight="1" thickBot="1">
      <c r="A27" s="29">
        <f t="shared" ref="A27" si="15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6">E27+H27+K27+N27+Q27+T27+W27+Z27+AC27+AF27</f>
        <v>45</v>
      </c>
      <c r="AH27" s="22">
        <f>'7.Spieltag'!AJ27</f>
        <v>180</v>
      </c>
      <c r="AI27" s="29">
        <f>'7.Spieltag'!AK27</f>
        <v>14</v>
      </c>
      <c r="AJ27" s="24">
        <f t="shared" ref="AJ27" si="17">AG27+AH27</f>
        <v>225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3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0" priority="1041" rank="3"/>
  </conditionalFormatting>
  <conditionalFormatting sqref="AI8:AI26">
    <cfRule type="colorScale" priority="13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9" priority="4" rank="3"/>
  </conditionalFormatting>
  <conditionalFormatting sqref="B8:B27">
    <cfRule type="expression" dxfId="108" priority="3">
      <formula>($AG8&gt;40)</formula>
    </cfRule>
  </conditionalFormatting>
  <conditionalFormatting sqref="O3 X3 AA3 I3 R1 F3 C3:C4 I1 X1 U1 AA1 C1 C6 O1 R3 L1 U3">
    <cfRule type="cellIs" dxfId="10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topLeftCell="A11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23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'8.Spieltag'!AJ8</f>
        <v>262</v>
      </c>
      <c r="AI8" s="29">
        <f>'8.Spieltag'!AK8</f>
        <v>1</v>
      </c>
      <c r="AJ8" s="24">
        <f t="shared" ref="AJ8" si="8">AG8+AH8</f>
        <v>307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'8.Spieltag'!AJ9</f>
        <v>261</v>
      </c>
      <c r="AI9" s="29">
        <f>'8.Spieltag'!AK9</f>
        <v>2</v>
      </c>
      <c r="AJ9" s="24">
        <f t="shared" ref="AJ9:AJ25" si="13">AG9+AH9</f>
        <v>306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'8.Spieltag'!AJ10</f>
        <v>261</v>
      </c>
      <c r="AI10" s="29">
        <f>'8.Spieltag'!AK10</f>
        <v>2</v>
      </c>
      <c r="AJ10" s="24">
        <f t="shared" si="13"/>
        <v>306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'8.Spieltag'!AJ11</f>
        <v>251</v>
      </c>
      <c r="AI11" s="29">
        <f>'8.Spieltag'!AK11</f>
        <v>4</v>
      </c>
      <c r="AJ11" s="24">
        <f t="shared" si="13"/>
        <v>296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'8.Spieltag'!AJ12</f>
        <v>248</v>
      </c>
      <c r="AI12" s="29">
        <f>'8.Spieltag'!AK12</f>
        <v>5</v>
      </c>
      <c r="AJ12" s="24">
        <f t="shared" si="13"/>
        <v>293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'8.Spieltag'!AJ13</f>
        <v>247</v>
      </c>
      <c r="AI13" s="29">
        <f>'8.Spieltag'!AK13</f>
        <v>6</v>
      </c>
      <c r="AJ13" s="24">
        <f t="shared" si="13"/>
        <v>292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'8.Spieltag'!AJ14</f>
        <v>245</v>
      </c>
      <c r="AI14" s="29">
        <f>'8.Spieltag'!AK14</f>
        <v>7</v>
      </c>
      <c r="AJ14" s="24">
        <f t="shared" si="13"/>
        <v>290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'8.Spieltag'!AJ15</f>
        <v>245</v>
      </c>
      <c r="AI15" s="29">
        <f>'8.Spieltag'!AK15</f>
        <v>7</v>
      </c>
      <c r="AJ15" s="24">
        <f t="shared" si="13"/>
        <v>290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'8.Spieltag'!AJ16</f>
        <v>244</v>
      </c>
      <c r="AI16" s="29">
        <f>'8.Spieltag'!AK16</f>
        <v>9</v>
      </c>
      <c r="AJ16" s="24">
        <f t="shared" si="13"/>
        <v>289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'8.Spieltag'!AJ17</f>
        <v>239</v>
      </c>
      <c r="AI17" s="29">
        <f>'8.Spieltag'!AK17</f>
        <v>12</v>
      </c>
      <c r="AJ17" s="24">
        <f t="shared" si="13"/>
        <v>284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'8.Spieltag'!AJ18</f>
        <v>241</v>
      </c>
      <c r="AI18" s="29">
        <f>'8.Spieltag'!AK18</f>
        <v>10</v>
      </c>
      <c r="AJ18" s="24">
        <f t="shared" si="13"/>
        <v>286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'8.Spieltag'!AJ19</f>
        <v>241</v>
      </c>
      <c r="AI19" s="29">
        <f>'8.Spieltag'!AK19</f>
        <v>10</v>
      </c>
      <c r="AJ19" s="24">
        <f t="shared" si="13"/>
        <v>286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'8.Spieltag'!AJ20</f>
        <v>233</v>
      </c>
      <c r="AI20" s="29">
        <f>'8.Spieltag'!AK20</f>
        <v>13</v>
      </c>
      <c r="AJ20" s="24">
        <f t="shared" si="13"/>
        <v>278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'8.Spieltag'!AJ21</f>
        <v>225</v>
      </c>
      <c r="AI21" s="29">
        <f>'8.Spieltag'!AK21</f>
        <v>14</v>
      </c>
      <c r="AJ21" s="24">
        <f t="shared" si="13"/>
        <v>270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'8.Spieltag'!AJ22</f>
        <v>225</v>
      </c>
      <c r="AI22" s="29">
        <f>'8.Spieltag'!AK22</f>
        <v>14</v>
      </c>
      <c r="AJ22" s="24">
        <f t="shared" si="13"/>
        <v>270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'8.Spieltag'!AJ23</f>
        <v>225</v>
      </c>
      <c r="AI23" s="29">
        <f>'8.Spieltag'!AK23</f>
        <v>14</v>
      </c>
      <c r="AJ23" s="24">
        <f t="shared" si="13"/>
        <v>270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'8.Spieltag'!AJ24</f>
        <v>225</v>
      </c>
      <c r="AI24" s="29">
        <f>'8.Spieltag'!AK24</f>
        <v>14</v>
      </c>
      <c r="AJ24" s="24">
        <f t="shared" si="13"/>
        <v>270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'8.Spieltag'!AJ25</f>
        <v>225</v>
      </c>
      <c r="AI25" s="29">
        <f>'8.Spieltag'!AK25</f>
        <v>14</v>
      </c>
      <c r="AJ25" s="24">
        <f t="shared" si="13"/>
        <v>270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'8.Spieltag'!AJ26</f>
        <v>225</v>
      </c>
      <c r="AI26" s="29">
        <f>'8.Spieltag'!AK26</f>
        <v>14</v>
      </c>
      <c r="AJ26" s="24">
        <f t="shared" ref="AJ26" si="17">AG26+AH26</f>
        <v>270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'8.Spieltag'!AJ27</f>
        <v>225</v>
      </c>
      <c r="AI27" s="29">
        <f>'8.Spieltag'!AK27</f>
        <v>14</v>
      </c>
      <c r="AJ27" s="24">
        <f t="shared" ref="AJ27" si="20">AG27+AH27</f>
        <v>270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6" priority="1026" rank="3"/>
  </conditionalFormatting>
  <conditionalFormatting sqref="AI8:AI26">
    <cfRule type="colorScale" priority="13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5" priority="4" rank="3"/>
  </conditionalFormatting>
  <conditionalFormatting sqref="B8:B27">
    <cfRule type="expression" dxfId="104" priority="3">
      <formula>($AG8&gt;40)</formula>
    </cfRule>
  </conditionalFormatting>
  <conditionalFormatting sqref="O3 X3 AA3 I3 R1 F3 C3:C4 I1 X1 U1 AA1 C1 C6 O1 R3 L1 U3">
    <cfRule type="cellIs" dxfId="10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topLeftCell="A10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24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'9.Spieltag'!AJ8</f>
        <v>307</v>
      </c>
      <c r="AI8" s="29">
        <f>'9.Spieltag'!AK8</f>
        <v>1</v>
      </c>
      <c r="AJ8" s="24">
        <f t="shared" ref="AJ8" si="8">AG8+AH8</f>
        <v>352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'9.Spieltag'!AJ9</f>
        <v>306</v>
      </c>
      <c r="AI9" s="29">
        <f>'9.Spieltag'!AK9</f>
        <v>2</v>
      </c>
      <c r="AJ9" s="24">
        <f t="shared" ref="AJ9:AJ25" si="13">AG9+AH9</f>
        <v>351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'9.Spieltag'!AJ10</f>
        <v>306</v>
      </c>
      <c r="AI10" s="29">
        <f>'9.Spieltag'!AK10</f>
        <v>2</v>
      </c>
      <c r="AJ10" s="24">
        <f t="shared" si="13"/>
        <v>351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'9.Spieltag'!AJ11</f>
        <v>296</v>
      </c>
      <c r="AI11" s="29">
        <f>'9.Spieltag'!AK11</f>
        <v>4</v>
      </c>
      <c r="AJ11" s="24">
        <f t="shared" si="13"/>
        <v>341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'9.Spieltag'!AJ12</f>
        <v>293</v>
      </c>
      <c r="AI12" s="29">
        <f>'9.Spieltag'!AK12</f>
        <v>5</v>
      </c>
      <c r="AJ12" s="24">
        <f t="shared" si="13"/>
        <v>338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'9.Spieltag'!AJ13</f>
        <v>292</v>
      </c>
      <c r="AI13" s="29">
        <f>'9.Spieltag'!AK13</f>
        <v>6</v>
      </c>
      <c r="AJ13" s="24">
        <f t="shared" si="13"/>
        <v>337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'9.Spieltag'!AJ14</f>
        <v>290</v>
      </c>
      <c r="AI14" s="29">
        <f>'9.Spieltag'!AK14</f>
        <v>7</v>
      </c>
      <c r="AJ14" s="24">
        <f t="shared" si="13"/>
        <v>335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'9.Spieltag'!AJ15</f>
        <v>290</v>
      </c>
      <c r="AI15" s="29">
        <f>'9.Spieltag'!AK15</f>
        <v>7</v>
      </c>
      <c r="AJ15" s="24">
        <f t="shared" si="13"/>
        <v>335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'9.Spieltag'!AJ16</f>
        <v>289</v>
      </c>
      <c r="AI16" s="29">
        <f>'9.Spieltag'!AK16</f>
        <v>9</v>
      </c>
      <c r="AJ16" s="24">
        <f t="shared" si="13"/>
        <v>334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'9.Spieltag'!AJ17</f>
        <v>284</v>
      </c>
      <c r="AI17" s="29">
        <f>'9.Spieltag'!AK17</f>
        <v>12</v>
      </c>
      <c r="AJ17" s="24">
        <f t="shared" si="13"/>
        <v>329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'9.Spieltag'!AJ18</f>
        <v>286</v>
      </c>
      <c r="AI18" s="29">
        <f>'9.Spieltag'!AK18</f>
        <v>10</v>
      </c>
      <c r="AJ18" s="24">
        <f t="shared" si="13"/>
        <v>331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'9.Spieltag'!AJ19</f>
        <v>286</v>
      </c>
      <c r="AI19" s="29">
        <f>'9.Spieltag'!AK19</f>
        <v>10</v>
      </c>
      <c r="AJ19" s="24">
        <f t="shared" si="13"/>
        <v>331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'9.Spieltag'!AJ20</f>
        <v>278</v>
      </c>
      <c r="AI20" s="29">
        <f>'9.Spieltag'!AK20</f>
        <v>13</v>
      </c>
      <c r="AJ20" s="24">
        <f t="shared" si="13"/>
        <v>323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'9.Spieltag'!AJ21</f>
        <v>270</v>
      </c>
      <c r="AI21" s="29">
        <f>'9.Spieltag'!AK21</f>
        <v>14</v>
      </c>
      <c r="AJ21" s="24">
        <f t="shared" si="13"/>
        <v>315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'9.Spieltag'!AJ22</f>
        <v>270</v>
      </c>
      <c r="AI22" s="29">
        <f>'9.Spieltag'!AK22</f>
        <v>14</v>
      </c>
      <c r="AJ22" s="24">
        <f t="shared" si="13"/>
        <v>315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'9.Spieltag'!AJ23</f>
        <v>270</v>
      </c>
      <c r="AI23" s="29">
        <f>'9.Spieltag'!AK23</f>
        <v>14</v>
      </c>
      <c r="AJ23" s="24">
        <f t="shared" si="13"/>
        <v>315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'9.Spieltag'!AJ24</f>
        <v>270</v>
      </c>
      <c r="AI24" s="29">
        <f>'9.Spieltag'!AK24</f>
        <v>14</v>
      </c>
      <c r="AJ24" s="24">
        <f t="shared" si="13"/>
        <v>315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'9.Spieltag'!AJ25</f>
        <v>270</v>
      </c>
      <c r="AI25" s="29">
        <f>'9.Spieltag'!AK25</f>
        <v>14</v>
      </c>
      <c r="AJ25" s="24">
        <f t="shared" si="13"/>
        <v>315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'9.Spieltag'!AJ26</f>
        <v>270</v>
      </c>
      <c r="AI26" s="29">
        <f>'9.Spieltag'!AK26</f>
        <v>14</v>
      </c>
      <c r="AJ26" s="24">
        <f t="shared" ref="AJ26" si="17">AG26+AH26</f>
        <v>315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'9.Spieltag'!AJ27</f>
        <v>270</v>
      </c>
      <c r="AI27" s="29">
        <f>'9.Spieltag'!AK27</f>
        <v>14</v>
      </c>
      <c r="AJ27" s="24">
        <f t="shared" ref="AJ27" si="20">AG27+AH27</f>
        <v>315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0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1011" rank="3"/>
  </conditionalFormatting>
  <conditionalFormatting sqref="AI8:AI26">
    <cfRule type="colorScale" priority="13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4" rank="3"/>
  </conditionalFormatting>
  <conditionalFormatting sqref="B8:B27">
    <cfRule type="expression" dxfId="100" priority="3">
      <formula>($AG8&gt;40)</formula>
    </cfRule>
  </conditionalFormatting>
  <conditionalFormatting sqref="O3 X3 AA3 I3 R1 F3 C3:C4 I1 X1 U1 AA1 C1 C6 O1 R3 L1 U3">
    <cfRule type="cellIs" dxfId="9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topLeftCell="A4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'10.Spieltag'!AJ8</f>
        <v>352</v>
      </c>
      <c r="AI8" s="29">
        <f>'10.Spieltag'!AK8</f>
        <v>1</v>
      </c>
      <c r="AJ8" s="24">
        <f t="shared" ref="AJ8" si="8">AG8+AH8</f>
        <v>397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'10.Spieltag'!AJ9</f>
        <v>351</v>
      </c>
      <c r="AI9" s="29">
        <f>'10.Spieltag'!AK9</f>
        <v>2</v>
      </c>
      <c r="AJ9" s="24">
        <f t="shared" ref="AJ9:AJ25" si="13">AG9+AH9</f>
        <v>396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>AK10</f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'10.Spieltag'!AJ10</f>
        <v>351</v>
      </c>
      <c r="AI10" s="29">
        <f>'10.Spieltag'!AK10</f>
        <v>2</v>
      </c>
      <c r="AJ10" s="24">
        <f t="shared" si="13"/>
        <v>396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'10.Spieltag'!AJ11</f>
        <v>341</v>
      </c>
      <c r="AI11" s="29">
        <f>'10.Spieltag'!AK11</f>
        <v>4</v>
      </c>
      <c r="AJ11" s="24">
        <f t="shared" si="13"/>
        <v>386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'10.Spieltag'!AJ12</f>
        <v>338</v>
      </c>
      <c r="AI12" s="29">
        <f>'10.Spieltag'!AK12</f>
        <v>5</v>
      </c>
      <c r="AJ12" s="24">
        <f t="shared" si="13"/>
        <v>383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'10.Spieltag'!AJ13</f>
        <v>337</v>
      </c>
      <c r="AI13" s="29">
        <f>'10.Spieltag'!AK13</f>
        <v>6</v>
      </c>
      <c r="AJ13" s="24">
        <f t="shared" si="13"/>
        <v>382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'10.Spieltag'!AJ14</f>
        <v>335</v>
      </c>
      <c r="AI14" s="29">
        <f>'10.Spieltag'!AK14</f>
        <v>7</v>
      </c>
      <c r="AJ14" s="24">
        <f t="shared" si="13"/>
        <v>380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'10.Spieltag'!AJ15</f>
        <v>335</v>
      </c>
      <c r="AI15" s="29">
        <f>'10.Spieltag'!AK15</f>
        <v>7</v>
      </c>
      <c r="AJ15" s="24">
        <f t="shared" si="13"/>
        <v>380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'10.Spieltag'!AJ16</f>
        <v>334</v>
      </c>
      <c r="AI16" s="29">
        <f>'10.Spieltag'!AK16</f>
        <v>9</v>
      </c>
      <c r="AJ16" s="24">
        <f t="shared" si="13"/>
        <v>379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'10.Spieltag'!AJ17</f>
        <v>329</v>
      </c>
      <c r="AI17" s="29">
        <f>'10.Spieltag'!AK17</f>
        <v>12</v>
      </c>
      <c r="AJ17" s="24">
        <f t="shared" si="13"/>
        <v>374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'10.Spieltag'!AJ18</f>
        <v>331</v>
      </c>
      <c r="AI18" s="29">
        <f>'10.Spieltag'!AK18</f>
        <v>10</v>
      </c>
      <c r="AJ18" s="24">
        <f t="shared" si="13"/>
        <v>376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'10.Spieltag'!AJ19</f>
        <v>331</v>
      </c>
      <c r="AI19" s="29">
        <f>'10.Spieltag'!AK19</f>
        <v>10</v>
      </c>
      <c r="AJ19" s="24">
        <f t="shared" si="13"/>
        <v>376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'10.Spieltag'!AJ20</f>
        <v>323</v>
      </c>
      <c r="AI20" s="29">
        <f>'10.Spieltag'!AK20</f>
        <v>13</v>
      </c>
      <c r="AJ20" s="24">
        <f t="shared" si="13"/>
        <v>368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'10.Spieltag'!AJ21</f>
        <v>315</v>
      </c>
      <c r="AI21" s="29">
        <f>'10.Spieltag'!AK21</f>
        <v>14</v>
      </c>
      <c r="AJ21" s="24">
        <f t="shared" si="13"/>
        <v>360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'10.Spieltag'!AJ22</f>
        <v>315</v>
      </c>
      <c r="AI22" s="29">
        <f>'10.Spieltag'!AK22</f>
        <v>14</v>
      </c>
      <c r="AJ22" s="24">
        <f t="shared" si="13"/>
        <v>360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'10.Spieltag'!AJ23</f>
        <v>315</v>
      </c>
      <c r="AI23" s="29">
        <f>'10.Spieltag'!AK23</f>
        <v>14</v>
      </c>
      <c r="AJ23" s="24">
        <f t="shared" si="13"/>
        <v>360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'10.Spieltag'!AJ24</f>
        <v>315</v>
      </c>
      <c r="AI24" s="29">
        <f>'10.Spieltag'!AK24</f>
        <v>14</v>
      </c>
      <c r="AJ24" s="24">
        <f t="shared" si="13"/>
        <v>360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'10.Spieltag'!AJ25</f>
        <v>315</v>
      </c>
      <c r="AI25" s="29">
        <f>'10.Spieltag'!AK25</f>
        <v>14</v>
      </c>
      <c r="AJ25" s="24">
        <f t="shared" si="13"/>
        <v>360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'10.Spieltag'!AJ26</f>
        <v>315</v>
      </c>
      <c r="AI26" s="29">
        <f>'10.Spieltag'!AK26</f>
        <v>14</v>
      </c>
      <c r="AJ26" s="24">
        <f t="shared" ref="AJ26" si="17">AG26+AH26</f>
        <v>360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'10.Spieltag'!AJ27</f>
        <v>315</v>
      </c>
      <c r="AI27" s="29">
        <f>'10.Spieltag'!AK27</f>
        <v>14</v>
      </c>
      <c r="AJ27" s="24">
        <f t="shared" ref="AJ27" si="20">AG27+AH27</f>
        <v>360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9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8" priority="996" rank="3"/>
  </conditionalFormatting>
  <conditionalFormatting sqref="AI8:AI26">
    <cfRule type="colorScale" priority="13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7" priority="4" rank="3"/>
  </conditionalFormatting>
  <conditionalFormatting sqref="B8:B27">
    <cfRule type="expression" dxfId="96" priority="3">
      <formula>($AG8&gt;40)</formula>
    </cfRule>
  </conditionalFormatting>
  <conditionalFormatting sqref="O3 X3 AA3 I3 R1 F3 C3:C4 I1 X1 U1 AA1 C1 C6 O1 R3 L1 U3">
    <cfRule type="cellIs" dxfId="9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topLeftCell="E13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26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'11.Spieltag'!AJ8</f>
        <v>397</v>
      </c>
      <c r="AI8" s="29">
        <f>'11.Spieltag'!AK8</f>
        <v>1</v>
      </c>
      <c r="AJ8" s="24">
        <f t="shared" ref="AJ8" si="8">AG8+AH8</f>
        <v>442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'11.Spieltag'!AJ9</f>
        <v>396</v>
      </c>
      <c r="AI9" s="29">
        <f>'11.Spieltag'!AK9</f>
        <v>2</v>
      </c>
      <c r="AJ9" s="24">
        <f t="shared" ref="AJ9:AJ25" si="13">AG9+AH9</f>
        <v>441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'11.Spieltag'!AJ10</f>
        <v>396</v>
      </c>
      <c r="AI10" s="29">
        <f>'11.Spieltag'!AK10</f>
        <v>2</v>
      </c>
      <c r="AJ10" s="24">
        <f t="shared" si="13"/>
        <v>441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'11.Spieltag'!AJ11</f>
        <v>386</v>
      </c>
      <c r="AI11" s="29">
        <f>'11.Spieltag'!AK11</f>
        <v>4</v>
      </c>
      <c r="AJ11" s="24">
        <f t="shared" si="13"/>
        <v>431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'11.Spieltag'!AJ12</f>
        <v>383</v>
      </c>
      <c r="AI12" s="29">
        <f>'11.Spieltag'!AK12</f>
        <v>5</v>
      </c>
      <c r="AJ12" s="24">
        <f t="shared" si="13"/>
        <v>428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'11.Spieltag'!AJ13</f>
        <v>382</v>
      </c>
      <c r="AI13" s="29">
        <f>'11.Spieltag'!AK13</f>
        <v>6</v>
      </c>
      <c r="AJ13" s="24">
        <f t="shared" si="13"/>
        <v>427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'11.Spieltag'!AJ14</f>
        <v>380</v>
      </c>
      <c r="AI14" s="29">
        <f>'11.Spieltag'!AK14</f>
        <v>7</v>
      </c>
      <c r="AJ14" s="24">
        <f t="shared" si="13"/>
        <v>425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'11.Spieltag'!AJ15</f>
        <v>380</v>
      </c>
      <c r="AI15" s="29">
        <f>'11.Spieltag'!AK15</f>
        <v>7</v>
      </c>
      <c r="AJ15" s="24">
        <f t="shared" si="13"/>
        <v>425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'11.Spieltag'!AJ16</f>
        <v>379</v>
      </c>
      <c r="AI16" s="29">
        <f>'11.Spieltag'!AK16</f>
        <v>9</v>
      </c>
      <c r="AJ16" s="24">
        <f t="shared" si="13"/>
        <v>424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'11.Spieltag'!AJ17</f>
        <v>374</v>
      </c>
      <c r="AI17" s="29">
        <f>'11.Spieltag'!AK17</f>
        <v>12</v>
      </c>
      <c r="AJ17" s="24">
        <f t="shared" si="13"/>
        <v>419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'11.Spieltag'!AJ18</f>
        <v>376</v>
      </c>
      <c r="AI18" s="29">
        <f>'11.Spieltag'!AK18</f>
        <v>10</v>
      </c>
      <c r="AJ18" s="24">
        <f t="shared" si="13"/>
        <v>421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'11.Spieltag'!AJ19</f>
        <v>376</v>
      </c>
      <c r="AI19" s="29">
        <f>'11.Spieltag'!AK19</f>
        <v>10</v>
      </c>
      <c r="AJ19" s="24">
        <f t="shared" si="13"/>
        <v>421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'11.Spieltag'!AJ20</f>
        <v>368</v>
      </c>
      <c r="AI20" s="29">
        <f>'11.Spieltag'!AK20</f>
        <v>13</v>
      </c>
      <c r="AJ20" s="24">
        <f t="shared" si="13"/>
        <v>413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'11.Spieltag'!AJ21</f>
        <v>360</v>
      </c>
      <c r="AI21" s="29">
        <f>'11.Spieltag'!AK21</f>
        <v>14</v>
      </c>
      <c r="AJ21" s="24">
        <f t="shared" si="13"/>
        <v>405</v>
      </c>
      <c r="AK21" s="25">
        <f t="shared" si="9"/>
        <v>14</v>
      </c>
      <c r="AL21" s="1"/>
    </row>
    <row r="22" spans="1:38" ht="24.9" customHeight="1" thickBot="1">
      <c r="A22" s="29">
        <f>AK22</f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'11.Spieltag'!AJ22</f>
        <v>360</v>
      </c>
      <c r="AI22" s="29">
        <f>'11.Spieltag'!AK22</f>
        <v>14</v>
      </c>
      <c r="AJ22" s="24">
        <f t="shared" si="13"/>
        <v>405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'11.Spieltag'!AJ23</f>
        <v>360</v>
      </c>
      <c r="AI23" s="29">
        <f>'11.Spieltag'!AK23</f>
        <v>14</v>
      </c>
      <c r="AJ23" s="24">
        <f t="shared" si="13"/>
        <v>405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'11.Spieltag'!AJ24</f>
        <v>360</v>
      </c>
      <c r="AI24" s="29">
        <f>'11.Spieltag'!AK24</f>
        <v>14</v>
      </c>
      <c r="AJ24" s="24">
        <f t="shared" si="13"/>
        <v>405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'11.Spieltag'!AJ25</f>
        <v>360</v>
      </c>
      <c r="AI25" s="29">
        <f>'11.Spieltag'!AK25</f>
        <v>14</v>
      </c>
      <c r="AJ25" s="24">
        <f t="shared" si="13"/>
        <v>405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'11.Spieltag'!AJ26</f>
        <v>360</v>
      </c>
      <c r="AI26" s="29">
        <f>'11.Spieltag'!AK26</f>
        <v>14</v>
      </c>
      <c r="AJ26" s="24">
        <f t="shared" ref="AJ26" si="17">AG26+AH26</f>
        <v>405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'11.Spieltag'!AJ27</f>
        <v>360</v>
      </c>
      <c r="AI27" s="29">
        <f>'11.Spieltag'!AK27</f>
        <v>14</v>
      </c>
      <c r="AJ27" s="24">
        <f t="shared" ref="AJ27" si="20">AG27+AH27</f>
        <v>405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34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4" priority="4" rank="3"/>
  </conditionalFormatting>
  <conditionalFormatting sqref="B8:B27">
    <cfRule type="expression" dxfId="93" priority="3">
      <formula>($AG8&gt;40)</formula>
    </cfRule>
  </conditionalFormatting>
  <conditionalFormatting sqref="O3 X3 AA3 I3 R1 F3 C3:C4 I1 X1 U1 AA1 C1 C6 O1 R3 L1 U3">
    <cfRule type="cellIs" dxfId="9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topLeftCell="A13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'12.Spieltag'!AJ8</f>
        <v>442</v>
      </c>
      <c r="AI8" s="29">
        <f>'12.Spieltag'!AK8</f>
        <v>1</v>
      </c>
      <c r="AJ8" s="24">
        <f t="shared" ref="AJ8" si="8">AG8+AH8</f>
        <v>487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'12.Spieltag'!AJ9</f>
        <v>441</v>
      </c>
      <c r="AI9" s="29">
        <f>'12.Spieltag'!AK9</f>
        <v>2</v>
      </c>
      <c r="AJ9" s="24">
        <f t="shared" ref="AJ9:AJ25" si="13">AG9+AH9</f>
        <v>486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'12.Spieltag'!AJ10</f>
        <v>441</v>
      </c>
      <c r="AI10" s="29">
        <f>'12.Spieltag'!AK10</f>
        <v>2</v>
      </c>
      <c r="AJ10" s="24">
        <f t="shared" si="13"/>
        <v>486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'12.Spieltag'!AJ11</f>
        <v>431</v>
      </c>
      <c r="AI11" s="29">
        <f>'12.Spieltag'!AK11</f>
        <v>4</v>
      </c>
      <c r="AJ11" s="24">
        <f t="shared" si="13"/>
        <v>476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'12.Spieltag'!AJ12</f>
        <v>428</v>
      </c>
      <c r="AI12" s="29">
        <f>'12.Spieltag'!AK12</f>
        <v>5</v>
      </c>
      <c r="AJ12" s="24">
        <f t="shared" si="13"/>
        <v>473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'12.Spieltag'!AJ13</f>
        <v>427</v>
      </c>
      <c r="AI13" s="29">
        <f>'12.Spieltag'!AK13</f>
        <v>6</v>
      </c>
      <c r="AJ13" s="24">
        <f t="shared" si="13"/>
        <v>472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'12.Spieltag'!AJ14</f>
        <v>425</v>
      </c>
      <c r="AI14" s="29">
        <f>'12.Spieltag'!AK14</f>
        <v>7</v>
      </c>
      <c r="AJ14" s="24">
        <f t="shared" si="13"/>
        <v>470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'12.Spieltag'!AJ15</f>
        <v>425</v>
      </c>
      <c r="AI15" s="29">
        <f>'12.Spieltag'!AK15</f>
        <v>7</v>
      </c>
      <c r="AJ15" s="24">
        <f t="shared" si="13"/>
        <v>470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'12.Spieltag'!AJ16</f>
        <v>424</v>
      </c>
      <c r="AI16" s="29">
        <f>'12.Spieltag'!AK16</f>
        <v>9</v>
      </c>
      <c r="AJ16" s="24">
        <f t="shared" si="13"/>
        <v>469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'12.Spieltag'!AJ17</f>
        <v>419</v>
      </c>
      <c r="AI17" s="29">
        <f>'12.Spieltag'!AK17</f>
        <v>12</v>
      </c>
      <c r="AJ17" s="24">
        <f t="shared" si="13"/>
        <v>464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'12.Spieltag'!AJ18</f>
        <v>421</v>
      </c>
      <c r="AI18" s="29">
        <f>'12.Spieltag'!AK18</f>
        <v>10</v>
      </c>
      <c r="AJ18" s="24">
        <f t="shared" si="13"/>
        <v>466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'12.Spieltag'!AJ19</f>
        <v>421</v>
      </c>
      <c r="AI19" s="29">
        <f>'12.Spieltag'!AK19</f>
        <v>10</v>
      </c>
      <c r="AJ19" s="24">
        <f t="shared" si="13"/>
        <v>466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'12.Spieltag'!AJ20</f>
        <v>413</v>
      </c>
      <c r="AI20" s="29">
        <f>'12.Spieltag'!AK20</f>
        <v>13</v>
      </c>
      <c r="AJ20" s="24">
        <f t="shared" si="13"/>
        <v>458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'12.Spieltag'!AJ21</f>
        <v>405</v>
      </c>
      <c r="AI21" s="29">
        <f>'12.Spieltag'!AK21</f>
        <v>14</v>
      </c>
      <c r="AJ21" s="24">
        <f t="shared" si="13"/>
        <v>450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'12.Spieltag'!AJ22</f>
        <v>405</v>
      </c>
      <c r="AI22" s="29">
        <f>'12.Spieltag'!AK22</f>
        <v>14</v>
      </c>
      <c r="AJ22" s="24">
        <f t="shared" si="13"/>
        <v>450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'12.Spieltag'!AJ23</f>
        <v>405</v>
      </c>
      <c r="AI23" s="29">
        <f>'12.Spieltag'!AK23</f>
        <v>14</v>
      </c>
      <c r="AJ23" s="24">
        <f t="shared" si="13"/>
        <v>450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'12.Spieltag'!AJ24</f>
        <v>405</v>
      </c>
      <c r="AI24" s="29">
        <f>'12.Spieltag'!AK24</f>
        <v>14</v>
      </c>
      <c r="AJ24" s="24">
        <f t="shared" si="13"/>
        <v>450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'12.Spieltag'!AJ25</f>
        <v>405</v>
      </c>
      <c r="AI25" s="29">
        <f>'12.Spieltag'!AK25</f>
        <v>14</v>
      </c>
      <c r="AJ25" s="24">
        <f t="shared" si="13"/>
        <v>450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'12.Spieltag'!AJ26</f>
        <v>405</v>
      </c>
      <c r="AI26" s="29">
        <f>'12.Spieltag'!AK26</f>
        <v>14</v>
      </c>
      <c r="AJ26" s="24">
        <f t="shared" ref="AJ26" si="17">AG26+AH26</f>
        <v>450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'12.Spieltag'!AJ27</f>
        <v>405</v>
      </c>
      <c r="AI27" s="29">
        <f>'12.Spieltag'!AK27</f>
        <v>14</v>
      </c>
      <c r="AJ27" s="24">
        <f t="shared" ref="AJ27" si="20">AG27+AH27</f>
        <v>450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1" priority="968" rank="3"/>
  </conditionalFormatting>
  <conditionalFormatting sqref="AI8:AI26">
    <cfRule type="colorScale" priority="133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0" priority="4" rank="3"/>
  </conditionalFormatting>
  <conditionalFormatting sqref="B8:B27">
    <cfRule type="expression" dxfId="89" priority="3">
      <formula>($AG8&gt;40)</formula>
    </cfRule>
  </conditionalFormatting>
  <conditionalFormatting sqref="O3 X3 AA3 I3 R1 F3 C3:C4 I1 X1 U1 AA1 C1 C6 O1 R3 L1 U3">
    <cfRule type="cellIs" dxfId="8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'13.Spieltag'!AJ8</f>
        <v>487</v>
      </c>
      <c r="AI8" s="29">
        <f>'13.Spieltag'!AK8</f>
        <v>1</v>
      </c>
      <c r="AJ8" s="24">
        <f t="shared" ref="AJ8" si="8">AG8+AH8</f>
        <v>532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'13.Spieltag'!AJ9</f>
        <v>486</v>
      </c>
      <c r="AI9" s="29">
        <f>'13.Spieltag'!AK9</f>
        <v>2</v>
      </c>
      <c r="AJ9" s="24">
        <f t="shared" ref="AJ9:AJ25" si="13">AG9+AH9</f>
        <v>531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'13.Spieltag'!AJ10</f>
        <v>486</v>
      </c>
      <c r="AI10" s="29">
        <f>'13.Spieltag'!AK10</f>
        <v>2</v>
      </c>
      <c r="AJ10" s="24">
        <f t="shared" si="13"/>
        <v>531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'13.Spieltag'!AJ11</f>
        <v>476</v>
      </c>
      <c r="AI11" s="29">
        <f>'13.Spieltag'!AK11</f>
        <v>4</v>
      </c>
      <c r="AJ11" s="24">
        <f t="shared" si="13"/>
        <v>521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'13.Spieltag'!AJ12</f>
        <v>473</v>
      </c>
      <c r="AI12" s="29">
        <f>'13.Spieltag'!AK12</f>
        <v>5</v>
      </c>
      <c r="AJ12" s="24">
        <f t="shared" si="13"/>
        <v>518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'13.Spieltag'!AJ13</f>
        <v>472</v>
      </c>
      <c r="AI13" s="29">
        <f>'13.Spieltag'!AK13</f>
        <v>6</v>
      </c>
      <c r="AJ13" s="24">
        <f t="shared" si="13"/>
        <v>517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'13.Spieltag'!AJ14</f>
        <v>470</v>
      </c>
      <c r="AI14" s="29">
        <f>'13.Spieltag'!AK14</f>
        <v>7</v>
      </c>
      <c r="AJ14" s="24">
        <f t="shared" si="13"/>
        <v>515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'13.Spieltag'!AJ15</f>
        <v>470</v>
      </c>
      <c r="AI15" s="29">
        <f>'13.Spieltag'!AK15</f>
        <v>7</v>
      </c>
      <c r="AJ15" s="24">
        <f t="shared" si="13"/>
        <v>515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'13.Spieltag'!AJ16</f>
        <v>469</v>
      </c>
      <c r="AI16" s="29">
        <f>'13.Spieltag'!AK16</f>
        <v>9</v>
      </c>
      <c r="AJ16" s="24">
        <f t="shared" si="13"/>
        <v>514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'13.Spieltag'!AJ17</f>
        <v>464</v>
      </c>
      <c r="AI17" s="29">
        <f>'13.Spieltag'!AK17</f>
        <v>12</v>
      </c>
      <c r="AJ17" s="24">
        <f t="shared" si="13"/>
        <v>509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'13.Spieltag'!AJ18</f>
        <v>466</v>
      </c>
      <c r="AI18" s="29">
        <f>'13.Spieltag'!AK18</f>
        <v>10</v>
      </c>
      <c r="AJ18" s="24">
        <f t="shared" si="13"/>
        <v>511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'13.Spieltag'!AJ19</f>
        <v>466</v>
      </c>
      <c r="AI19" s="29">
        <f>'13.Spieltag'!AK19</f>
        <v>10</v>
      </c>
      <c r="AJ19" s="24">
        <f t="shared" si="13"/>
        <v>511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'13.Spieltag'!AJ20</f>
        <v>458</v>
      </c>
      <c r="AI20" s="29">
        <f>'13.Spieltag'!AK20</f>
        <v>13</v>
      </c>
      <c r="AJ20" s="24">
        <f t="shared" si="13"/>
        <v>503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'13.Spieltag'!AJ21</f>
        <v>450</v>
      </c>
      <c r="AI21" s="29">
        <f>'13.Spieltag'!AK21</f>
        <v>14</v>
      </c>
      <c r="AJ21" s="24">
        <f t="shared" si="13"/>
        <v>495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'13.Spieltag'!AJ22</f>
        <v>450</v>
      </c>
      <c r="AI22" s="29">
        <f>'13.Spieltag'!AK22</f>
        <v>14</v>
      </c>
      <c r="AJ22" s="24">
        <f t="shared" si="13"/>
        <v>495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'13.Spieltag'!AJ23</f>
        <v>450</v>
      </c>
      <c r="AI23" s="29">
        <f>'13.Spieltag'!AK23</f>
        <v>14</v>
      </c>
      <c r="AJ23" s="24">
        <f t="shared" si="13"/>
        <v>495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'13.Spieltag'!AJ24</f>
        <v>450</v>
      </c>
      <c r="AI24" s="29">
        <f>'13.Spieltag'!AK24</f>
        <v>14</v>
      </c>
      <c r="AJ24" s="24">
        <f t="shared" si="13"/>
        <v>495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'13.Spieltag'!AJ25</f>
        <v>450</v>
      </c>
      <c r="AI25" s="29">
        <f>'13.Spieltag'!AK25</f>
        <v>14</v>
      </c>
      <c r="AJ25" s="24">
        <f t="shared" si="13"/>
        <v>495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'13.Spieltag'!AJ26</f>
        <v>450</v>
      </c>
      <c r="AI26" s="29">
        <f>'13.Spieltag'!AK26</f>
        <v>14</v>
      </c>
      <c r="AJ26" s="24">
        <f t="shared" ref="AJ26" si="17">AG26+AH26</f>
        <v>495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'13.Spieltag'!AJ27</f>
        <v>450</v>
      </c>
      <c r="AI27" s="29">
        <f>'13.Spieltag'!AK27</f>
        <v>14</v>
      </c>
      <c r="AJ27" s="24">
        <f t="shared" ref="AJ27" si="20">AG27+AH27</f>
        <v>495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7" priority="952" rank="3"/>
  </conditionalFormatting>
  <conditionalFormatting sqref="AI8:AI26">
    <cfRule type="colorScale" priority="13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6" priority="4" rank="3"/>
  </conditionalFormatting>
  <conditionalFormatting sqref="B8:B27">
    <cfRule type="expression" dxfId="85" priority="3">
      <formula>($AG8&gt;40)</formula>
    </cfRule>
  </conditionalFormatting>
  <conditionalFormatting sqref="O3 X3 AA3 I3 R1 F3 C3:C4 I1 X1 U1 AA1 C1 C6 O1 R3 L1 U3">
    <cfRule type="cellIs" dxfId="8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topLeftCell="A1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29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'14.Spieltag'!AJ8</f>
        <v>532</v>
      </c>
      <c r="AI8" s="29">
        <f>'14.Spieltag'!AK8</f>
        <v>1</v>
      </c>
      <c r="AJ8" s="24">
        <f t="shared" ref="AJ8" si="8">AG8+AH8</f>
        <v>577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'14.Spieltag'!AJ9</f>
        <v>531</v>
      </c>
      <c r="AI9" s="29">
        <f>'14.Spieltag'!AK9</f>
        <v>2</v>
      </c>
      <c r="AJ9" s="24">
        <f t="shared" ref="AJ9:AJ25" si="13">AG9+AH9</f>
        <v>576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'14.Spieltag'!AJ10</f>
        <v>531</v>
      </c>
      <c r="AI10" s="29">
        <f>'14.Spieltag'!AK10</f>
        <v>2</v>
      </c>
      <c r="AJ10" s="24">
        <f t="shared" si="13"/>
        <v>576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'14.Spieltag'!AJ11</f>
        <v>521</v>
      </c>
      <c r="AI11" s="29">
        <f>'14.Spieltag'!AK11</f>
        <v>4</v>
      </c>
      <c r="AJ11" s="24">
        <f t="shared" si="13"/>
        <v>566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'14.Spieltag'!AJ12</f>
        <v>518</v>
      </c>
      <c r="AI12" s="29">
        <f>'14.Spieltag'!AK12</f>
        <v>5</v>
      </c>
      <c r="AJ12" s="24">
        <f t="shared" si="13"/>
        <v>563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'14.Spieltag'!AJ13</f>
        <v>517</v>
      </c>
      <c r="AI13" s="29">
        <f>'14.Spieltag'!AK13</f>
        <v>6</v>
      </c>
      <c r="AJ13" s="24">
        <f t="shared" si="13"/>
        <v>562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'14.Spieltag'!AJ14</f>
        <v>515</v>
      </c>
      <c r="AI14" s="29">
        <f>'14.Spieltag'!AK14</f>
        <v>7</v>
      </c>
      <c r="AJ14" s="24">
        <f t="shared" si="13"/>
        <v>560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'14.Spieltag'!AJ15</f>
        <v>515</v>
      </c>
      <c r="AI15" s="29">
        <f>'14.Spieltag'!AK15</f>
        <v>7</v>
      </c>
      <c r="AJ15" s="24">
        <f t="shared" si="13"/>
        <v>560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'14.Spieltag'!AJ16</f>
        <v>514</v>
      </c>
      <c r="AI16" s="29">
        <f>'14.Spieltag'!AK16</f>
        <v>9</v>
      </c>
      <c r="AJ16" s="24">
        <f t="shared" si="13"/>
        <v>559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'14.Spieltag'!AJ17</f>
        <v>509</v>
      </c>
      <c r="AI17" s="29">
        <f>'14.Spieltag'!AK17</f>
        <v>12</v>
      </c>
      <c r="AJ17" s="24">
        <f t="shared" si="13"/>
        <v>554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'14.Spieltag'!AJ18</f>
        <v>511</v>
      </c>
      <c r="AI18" s="29">
        <f>'14.Spieltag'!AK18</f>
        <v>10</v>
      </c>
      <c r="AJ18" s="24">
        <f t="shared" si="13"/>
        <v>556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'14.Spieltag'!AJ19</f>
        <v>511</v>
      </c>
      <c r="AI19" s="29">
        <f>'14.Spieltag'!AK19</f>
        <v>10</v>
      </c>
      <c r="AJ19" s="24">
        <f t="shared" si="13"/>
        <v>556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'14.Spieltag'!AJ20</f>
        <v>503</v>
      </c>
      <c r="AI20" s="29">
        <f>'14.Spieltag'!AK20</f>
        <v>13</v>
      </c>
      <c r="AJ20" s="24">
        <f t="shared" si="13"/>
        <v>548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'14.Spieltag'!AJ21</f>
        <v>495</v>
      </c>
      <c r="AI21" s="29">
        <f>'14.Spieltag'!AK21</f>
        <v>14</v>
      </c>
      <c r="AJ21" s="24">
        <f t="shared" si="13"/>
        <v>540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'14.Spieltag'!AJ22</f>
        <v>495</v>
      </c>
      <c r="AI22" s="29">
        <f>'14.Spieltag'!AK22</f>
        <v>14</v>
      </c>
      <c r="AJ22" s="24">
        <f t="shared" si="13"/>
        <v>540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'14.Spieltag'!AJ23</f>
        <v>495</v>
      </c>
      <c r="AI23" s="29">
        <f>'14.Spieltag'!AK23</f>
        <v>14</v>
      </c>
      <c r="AJ23" s="24">
        <f t="shared" si="13"/>
        <v>540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'14.Spieltag'!AJ24</f>
        <v>495</v>
      </c>
      <c r="AI24" s="29">
        <f>'14.Spieltag'!AK24</f>
        <v>14</v>
      </c>
      <c r="AJ24" s="24">
        <f t="shared" si="13"/>
        <v>540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'14.Spieltag'!AJ25</f>
        <v>495</v>
      </c>
      <c r="AI25" s="29">
        <f>'14.Spieltag'!AK25</f>
        <v>14</v>
      </c>
      <c r="AJ25" s="24">
        <f t="shared" si="13"/>
        <v>540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'14.Spieltag'!AJ26</f>
        <v>495</v>
      </c>
      <c r="AI26" s="29">
        <f>'14.Spieltag'!AK26</f>
        <v>14</v>
      </c>
      <c r="AJ26" s="24">
        <f t="shared" ref="AJ26" si="17">AG26+AH26</f>
        <v>540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'14.Spieltag'!AJ27</f>
        <v>495</v>
      </c>
      <c r="AI27" s="29">
        <f>'14.Spieltag'!AK27</f>
        <v>14</v>
      </c>
      <c r="AJ27" s="24">
        <f t="shared" ref="AJ27" si="20">AG27+AH27</f>
        <v>540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3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3" priority="936" rank="3"/>
  </conditionalFormatting>
  <conditionalFormatting sqref="AI8:AI26">
    <cfRule type="colorScale" priority="13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2" priority="4" rank="3"/>
  </conditionalFormatting>
  <conditionalFormatting sqref="B8:B27">
    <cfRule type="expression" dxfId="81" priority="3">
      <formula>($AG8&gt;40)</formula>
    </cfRule>
  </conditionalFormatting>
  <conditionalFormatting sqref="O3 X3 AA3 I3 R1 F3 C3:C4 I1 X1 U1 AA1 C1 C6 O1 R3 L1 U3">
    <cfRule type="cellIs" dxfId="8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7"/>
      <c r="AE1" s="69"/>
      <c r="AF1" s="69"/>
      <c r="AK1" s="32"/>
    </row>
    <row r="2" spans="1:42" ht="11.4">
      <c r="B2" s="16"/>
      <c r="AC2" s="32"/>
      <c r="AD2" s="67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2" thickBot="1">
      <c r="A4" s="2" t="s">
        <v>30</v>
      </c>
      <c r="B4" s="16"/>
      <c r="C4" s="68" t="s">
        <v>60</v>
      </c>
      <c r="AE4" s="71"/>
      <c r="AF4" s="71"/>
      <c r="AK4" s="45"/>
    </row>
    <row r="5" spans="1:42" ht="13.8" thickBot="1">
      <c r="B5" s="16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'15.Spieltag'!AJ8</f>
        <v>577</v>
      </c>
      <c r="AI8" s="29">
        <f>'15.Spieltag'!AK8</f>
        <v>1</v>
      </c>
      <c r="AJ8" s="24">
        <f t="shared" ref="AJ8" si="8">AG8+AH8</f>
        <v>622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'15.Spieltag'!AJ9</f>
        <v>576</v>
      </c>
      <c r="AI9" s="29">
        <f>'15.Spieltag'!AK9</f>
        <v>2</v>
      </c>
      <c r="AJ9" s="24">
        <f t="shared" ref="AJ9:AJ25" si="13">AG9+AH9</f>
        <v>621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'15.Spieltag'!AJ10</f>
        <v>576</v>
      </c>
      <c r="AI10" s="29">
        <f>'15.Spieltag'!AK10</f>
        <v>2</v>
      </c>
      <c r="AJ10" s="24">
        <f t="shared" si="13"/>
        <v>621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'15.Spieltag'!AJ11</f>
        <v>566</v>
      </c>
      <c r="AI11" s="29">
        <f>'15.Spieltag'!AK11</f>
        <v>4</v>
      </c>
      <c r="AJ11" s="24">
        <f t="shared" si="13"/>
        <v>611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'15.Spieltag'!AJ12</f>
        <v>563</v>
      </c>
      <c r="AI12" s="29">
        <f>'15.Spieltag'!AK12</f>
        <v>5</v>
      </c>
      <c r="AJ12" s="24">
        <f t="shared" si="13"/>
        <v>608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'15.Spieltag'!AJ13</f>
        <v>562</v>
      </c>
      <c r="AI13" s="29">
        <f>'15.Spieltag'!AK13</f>
        <v>6</v>
      </c>
      <c r="AJ13" s="24">
        <f t="shared" si="13"/>
        <v>607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'15.Spieltag'!AJ14</f>
        <v>560</v>
      </c>
      <c r="AI14" s="29">
        <f>'15.Spieltag'!AK14</f>
        <v>7</v>
      </c>
      <c r="AJ14" s="24">
        <f t="shared" si="13"/>
        <v>605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'15.Spieltag'!AJ15</f>
        <v>560</v>
      </c>
      <c r="AI15" s="29">
        <f>'15.Spieltag'!AK15</f>
        <v>7</v>
      </c>
      <c r="AJ15" s="24">
        <f t="shared" si="13"/>
        <v>605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'15.Spieltag'!AJ16</f>
        <v>559</v>
      </c>
      <c r="AI16" s="29">
        <f>'15.Spieltag'!AK16</f>
        <v>9</v>
      </c>
      <c r="AJ16" s="24">
        <f t="shared" si="13"/>
        <v>604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'15.Spieltag'!AJ17</f>
        <v>554</v>
      </c>
      <c r="AI17" s="29">
        <f>'15.Spieltag'!AK17</f>
        <v>12</v>
      </c>
      <c r="AJ17" s="24">
        <f t="shared" si="13"/>
        <v>599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'15.Spieltag'!AJ18</f>
        <v>556</v>
      </c>
      <c r="AI18" s="29">
        <f>'15.Spieltag'!AK18</f>
        <v>10</v>
      </c>
      <c r="AJ18" s="24">
        <f t="shared" si="13"/>
        <v>601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'15.Spieltag'!AJ19</f>
        <v>556</v>
      </c>
      <c r="AI19" s="29">
        <f>'15.Spieltag'!AK19</f>
        <v>10</v>
      </c>
      <c r="AJ19" s="24">
        <f t="shared" si="13"/>
        <v>601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'15.Spieltag'!AJ20</f>
        <v>548</v>
      </c>
      <c r="AI20" s="29">
        <f>'15.Spieltag'!AK20</f>
        <v>13</v>
      </c>
      <c r="AJ20" s="24">
        <f t="shared" si="13"/>
        <v>593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'15.Spieltag'!AJ21</f>
        <v>540</v>
      </c>
      <c r="AI21" s="29">
        <f>'15.Spieltag'!AK21</f>
        <v>14</v>
      </c>
      <c r="AJ21" s="24">
        <f t="shared" si="13"/>
        <v>585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'15.Spieltag'!AJ22</f>
        <v>540</v>
      </c>
      <c r="AI22" s="29">
        <f>'15.Spieltag'!AK22</f>
        <v>14</v>
      </c>
      <c r="AJ22" s="24">
        <f t="shared" si="13"/>
        <v>585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'15.Spieltag'!AJ23</f>
        <v>540</v>
      </c>
      <c r="AI23" s="29">
        <f>'15.Spieltag'!AK23</f>
        <v>14</v>
      </c>
      <c r="AJ23" s="24">
        <f t="shared" si="13"/>
        <v>585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'15.Spieltag'!AJ24</f>
        <v>540</v>
      </c>
      <c r="AI24" s="29">
        <f>'15.Spieltag'!AK24</f>
        <v>14</v>
      </c>
      <c r="AJ24" s="24">
        <f t="shared" si="13"/>
        <v>585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'15.Spieltag'!AJ25</f>
        <v>540</v>
      </c>
      <c r="AI25" s="29">
        <f>'15.Spieltag'!AK25</f>
        <v>14</v>
      </c>
      <c r="AJ25" s="24">
        <f t="shared" si="13"/>
        <v>585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'15.Spieltag'!AJ26</f>
        <v>540</v>
      </c>
      <c r="AI26" s="29">
        <f>'15.Spieltag'!AK26</f>
        <v>14</v>
      </c>
      <c r="AJ26" s="24">
        <f t="shared" ref="AJ26" si="17">AG26+AH26</f>
        <v>585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'15.Spieltag'!AJ27</f>
        <v>540</v>
      </c>
      <c r="AI27" s="29">
        <f>'15.Spieltag'!AK27</f>
        <v>14</v>
      </c>
      <c r="AJ27" s="24">
        <f t="shared" ref="AJ27" si="20">AG27+AH27</f>
        <v>585</v>
      </c>
      <c r="AK27" s="25">
        <f t="shared" si="9"/>
        <v>14</v>
      </c>
      <c r="AL27" s="1"/>
    </row>
    <row r="28" spans="1:38" ht="28.2" customHeight="1" thickBot="1">
      <c r="A28" s="29">
        <f>AK28</f>
        <v>21</v>
      </c>
      <c r="B28" s="21" t="s">
        <v>59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G28" s="1">
        <f t="shared" ref="AG28" si="21">E28+H28+K28+N28+Q28+T28+W28+Z28+AC28+AF28</f>
        <v>0</v>
      </c>
      <c r="AH28" s="22">
        <f>'15.Spieltag'!AJ28</f>
        <v>0</v>
      </c>
      <c r="AI28" s="29">
        <f>'15.Spieltag'!AK28</f>
        <v>0</v>
      </c>
      <c r="AJ28" s="24">
        <f t="shared" ref="AJ28" si="22">AG28+AH28</f>
        <v>0</v>
      </c>
      <c r="AK28" s="25">
        <f>RANK(AJ28,$AJ$8:$AJ$28)</f>
        <v>21</v>
      </c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2" customHeight="1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2:A1048576 A1:A3 A5:A26">
    <cfRule type="colorScale" priority="91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9" priority="924" rank="3"/>
  </conditionalFormatting>
  <conditionalFormatting sqref="AI8:AI26">
    <cfRule type="colorScale" priority="13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78" priority="5">
      <formula>($AG28&gt;40)</formula>
    </cfRule>
  </conditionalFormatting>
  <conditionalFormatting sqref="AG1:AG1048576">
    <cfRule type="top10" dxfId="77" priority="4" rank="3"/>
  </conditionalFormatting>
  <conditionalFormatting sqref="B8:B27">
    <cfRule type="expression" dxfId="76" priority="3">
      <formula>($AG8&gt;40)</formula>
    </cfRule>
  </conditionalFormatting>
  <conditionalFormatting sqref="O3 X3 AA3 I3 R1 F3 C3:C4 I1 X1 U1 AA1 C1 C6 O1 R3 L1 U3">
    <cfRule type="cellIs" dxfId="75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'16.Spieltag'!AJ8</f>
        <v>622</v>
      </c>
      <c r="AI8" s="29">
        <f>'16.Spieltag'!AK8</f>
        <v>1</v>
      </c>
      <c r="AJ8" s="24">
        <f t="shared" ref="AJ8" si="8">AG8+AH8</f>
        <v>667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'16.Spieltag'!AJ9</f>
        <v>621</v>
      </c>
      <c r="AI9" s="29">
        <f>'16.Spieltag'!AK9</f>
        <v>2</v>
      </c>
      <c r="AJ9" s="24">
        <f t="shared" ref="AJ9:AJ25" si="13">AG9+AH9</f>
        <v>666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'16.Spieltag'!AJ10</f>
        <v>621</v>
      </c>
      <c r="AI10" s="29">
        <f>'16.Spieltag'!AK10</f>
        <v>2</v>
      </c>
      <c r="AJ10" s="24">
        <f t="shared" si="13"/>
        <v>666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'16.Spieltag'!AJ11</f>
        <v>611</v>
      </c>
      <c r="AI11" s="29">
        <f>'16.Spieltag'!AK11</f>
        <v>4</v>
      </c>
      <c r="AJ11" s="24">
        <f t="shared" si="13"/>
        <v>656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'16.Spieltag'!AJ12</f>
        <v>608</v>
      </c>
      <c r="AI12" s="29">
        <f>'16.Spieltag'!AK12</f>
        <v>5</v>
      </c>
      <c r="AJ12" s="24">
        <f t="shared" si="13"/>
        <v>653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'16.Spieltag'!AJ13</f>
        <v>607</v>
      </c>
      <c r="AI13" s="29">
        <f>'16.Spieltag'!AK13</f>
        <v>6</v>
      </c>
      <c r="AJ13" s="24">
        <f t="shared" si="13"/>
        <v>652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'16.Spieltag'!AJ14</f>
        <v>605</v>
      </c>
      <c r="AI14" s="29">
        <f>'16.Spieltag'!AK14</f>
        <v>7</v>
      </c>
      <c r="AJ14" s="24">
        <f t="shared" si="13"/>
        <v>650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'16.Spieltag'!AJ15</f>
        <v>605</v>
      </c>
      <c r="AI15" s="29">
        <f>'16.Spieltag'!AK15</f>
        <v>7</v>
      </c>
      <c r="AJ15" s="24">
        <f t="shared" si="13"/>
        <v>650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'16.Spieltag'!AJ16</f>
        <v>604</v>
      </c>
      <c r="AI16" s="29">
        <f>'16.Spieltag'!AK16</f>
        <v>9</v>
      </c>
      <c r="AJ16" s="24">
        <f t="shared" si="13"/>
        <v>649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'16.Spieltag'!AJ17</f>
        <v>599</v>
      </c>
      <c r="AI17" s="29">
        <f>'16.Spieltag'!AK17</f>
        <v>12</v>
      </c>
      <c r="AJ17" s="24">
        <f t="shared" si="13"/>
        <v>644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'16.Spieltag'!AJ18</f>
        <v>601</v>
      </c>
      <c r="AI18" s="29">
        <f>'16.Spieltag'!AK18</f>
        <v>10</v>
      </c>
      <c r="AJ18" s="24">
        <f t="shared" si="13"/>
        <v>646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'16.Spieltag'!AJ19</f>
        <v>601</v>
      </c>
      <c r="AI19" s="29">
        <f>'16.Spieltag'!AK19</f>
        <v>10</v>
      </c>
      <c r="AJ19" s="24">
        <f t="shared" si="13"/>
        <v>646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'16.Spieltag'!AJ20</f>
        <v>593</v>
      </c>
      <c r="AI20" s="29">
        <f>'16.Spieltag'!AK20</f>
        <v>13</v>
      </c>
      <c r="AJ20" s="24">
        <f t="shared" si="13"/>
        <v>638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'16.Spieltag'!AJ21</f>
        <v>585</v>
      </c>
      <c r="AI21" s="29">
        <f>'16.Spieltag'!AK21</f>
        <v>14</v>
      </c>
      <c r="AJ21" s="24">
        <f t="shared" si="13"/>
        <v>630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'16.Spieltag'!AJ22</f>
        <v>585</v>
      </c>
      <c r="AI22" s="29">
        <f>'16.Spieltag'!AK22</f>
        <v>14</v>
      </c>
      <c r="AJ22" s="24">
        <f t="shared" si="13"/>
        <v>630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'16.Spieltag'!AJ23</f>
        <v>585</v>
      </c>
      <c r="AI23" s="29">
        <f>'16.Spieltag'!AK23</f>
        <v>14</v>
      </c>
      <c r="AJ23" s="24">
        <f t="shared" si="13"/>
        <v>630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'16.Spieltag'!AJ24</f>
        <v>585</v>
      </c>
      <c r="AI24" s="29">
        <f>'16.Spieltag'!AK24</f>
        <v>14</v>
      </c>
      <c r="AJ24" s="24">
        <f t="shared" si="13"/>
        <v>630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'16.Spieltag'!AJ25</f>
        <v>585</v>
      </c>
      <c r="AI25" s="29">
        <f>'16.Spieltag'!AK25</f>
        <v>14</v>
      </c>
      <c r="AJ25" s="24">
        <f t="shared" si="13"/>
        <v>630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'16.Spieltag'!AJ26</f>
        <v>585</v>
      </c>
      <c r="AI26" s="29">
        <f>'16.Spieltag'!AK26</f>
        <v>14</v>
      </c>
      <c r="AJ26" s="24">
        <f t="shared" ref="AJ26" si="17">AG26+AH26</f>
        <v>630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'16.Spieltag'!AJ27</f>
        <v>585</v>
      </c>
      <c r="AI27" s="29">
        <f>'16.Spieltag'!AK27</f>
        <v>14</v>
      </c>
      <c r="AJ27" s="24">
        <f t="shared" ref="AJ27" si="20">AG27+AH27</f>
        <v>630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9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4" priority="906" rank="3"/>
  </conditionalFormatting>
  <conditionalFormatting sqref="AI8:AI26">
    <cfRule type="colorScale" priority="12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3" priority="4" rank="3"/>
  </conditionalFormatting>
  <conditionalFormatting sqref="B8:B27">
    <cfRule type="expression" dxfId="72" priority="3">
      <formula>($AG8&gt;40)</formula>
    </cfRule>
  </conditionalFormatting>
  <conditionalFormatting sqref="O3 X3 AA3 I3 R1 F3 C3:C4 I1 X1 U1 AA1 C1 C6 O1 R3 L1 U3">
    <cfRule type="cellIs" dxfId="71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'17.Spieltag'!AJ8</f>
        <v>667</v>
      </c>
      <c r="AI8" s="29">
        <f>'17.Spieltag'!AK8</f>
        <v>1</v>
      </c>
      <c r="AJ8" s="24">
        <f t="shared" ref="AJ8" si="8">AG8+AH8</f>
        <v>712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'17.Spieltag'!AJ9</f>
        <v>666</v>
      </c>
      <c r="AI9" s="29">
        <f>'17.Spieltag'!AK9</f>
        <v>2</v>
      </c>
      <c r="AJ9" s="24">
        <f t="shared" ref="AJ9:AJ25" si="13">AG9+AH9</f>
        <v>711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'17.Spieltag'!AJ10</f>
        <v>666</v>
      </c>
      <c r="AI10" s="29">
        <f>'17.Spieltag'!AK10</f>
        <v>2</v>
      </c>
      <c r="AJ10" s="24">
        <f t="shared" si="13"/>
        <v>711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'17.Spieltag'!AJ11</f>
        <v>656</v>
      </c>
      <c r="AI11" s="29">
        <f>'17.Spieltag'!AK11</f>
        <v>4</v>
      </c>
      <c r="AJ11" s="24">
        <f t="shared" si="13"/>
        <v>701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'17.Spieltag'!AJ12</f>
        <v>653</v>
      </c>
      <c r="AI12" s="29">
        <f>'17.Spieltag'!AK12</f>
        <v>5</v>
      </c>
      <c r="AJ12" s="24">
        <f t="shared" si="13"/>
        <v>698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'17.Spieltag'!AJ13</f>
        <v>652</v>
      </c>
      <c r="AI13" s="29">
        <f>'17.Spieltag'!AK13</f>
        <v>6</v>
      </c>
      <c r="AJ13" s="24">
        <f t="shared" si="13"/>
        <v>697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'17.Spieltag'!AJ14</f>
        <v>650</v>
      </c>
      <c r="AI14" s="29">
        <f>'17.Spieltag'!AK14</f>
        <v>7</v>
      </c>
      <c r="AJ14" s="24">
        <f t="shared" si="13"/>
        <v>695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'17.Spieltag'!AJ15</f>
        <v>650</v>
      </c>
      <c r="AI15" s="29">
        <f>'17.Spieltag'!AK15</f>
        <v>7</v>
      </c>
      <c r="AJ15" s="24">
        <f t="shared" si="13"/>
        <v>695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'17.Spieltag'!AJ16</f>
        <v>649</v>
      </c>
      <c r="AI16" s="29">
        <f>'17.Spieltag'!AK16</f>
        <v>9</v>
      </c>
      <c r="AJ16" s="24">
        <f t="shared" si="13"/>
        <v>694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'17.Spieltag'!AJ17</f>
        <v>644</v>
      </c>
      <c r="AI17" s="29">
        <f>'17.Spieltag'!AK17</f>
        <v>12</v>
      </c>
      <c r="AJ17" s="24">
        <f t="shared" si="13"/>
        <v>689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'17.Spieltag'!AJ18</f>
        <v>646</v>
      </c>
      <c r="AI18" s="29">
        <f>'17.Spieltag'!AK18</f>
        <v>10</v>
      </c>
      <c r="AJ18" s="24">
        <f t="shared" si="13"/>
        <v>691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'17.Spieltag'!AJ19</f>
        <v>646</v>
      </c>
      <c r="AI19" s="29">
        <f>'17.Spieltag'!AK19</f>
        <v>10</v>
      </c>
      <c r="AJ19" s="24">
        <f t="shared" si="13"/>
        <v>691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'17.Spieltag'!AJ20</f>
        <v>638</v>
      </c>
      <c r="AI20" s="29">
        <f>'17.Spieltag'!AK20</f>
        <v>13</v>
      </c>
      <c r="AJ20" s="24">
        <f t="shared" si="13"/>
        <v>683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'17.Spieltag'!AJ21</f>
        <v>630</v>
      </c>
      <c r="AI21" s="29">
        <f>'17.Spieltag'!AK21</f>
        <v>14</v>
      </c>
      <c r="AJ21" s="24">
        <f t="shared" si="13"/>
        <v>675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'17.Spieltag'!AJ22</f>
        <v>630</v>
      </c>
      <c r="AI22" s="29">
        <f>'17.Spieltag'!AK22</f>
        <v>14</v>
      </c>
      <c r="AJ22" s="24">
        <f t="shared" si="13"/>
        <v>675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'17.Spieltag'!AJ23</f>
        <v>630</v>
      </c>
      <c r="AI23" s="29">
        <f>'17.Spieltag'!AK23</f>
        <v>14</v>
      </c>
      <c r="AJ23" s="24">
        <f t="shared" si="13"/>
        <v>675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'17.Spieltag'!AJ24</f>
        <v>630</v>
      </c>
      <c r="AI24" s="29">
        <f>'17.Spieltag'!AK24</f>
        <v>14</v>
      </c>
      <c r="AJ24" s="24">
        <f t="shared" si="13"/>
        <v>675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'17.Spieltag'!AJ25</f>
        <v>630</v>
      </c>
      <c r="AI25" s="29">
        <f>'17.Spieltag'!AK25</f>
        <v>14</v>
      </c>
      <c r="AJ25" s="24">
        <f t="shared" si="13"/>
        <v>675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'17.Spieltag'!AJ26</f>
        <v>630</v>
      </c>
      <c r="AI26" s="29">
        <f>'17.Spieltag'!AK26</f>
        <v>14</v>
      </c>
      <c r="AJ26" s="24">
        <f t="shared" ref="AJ26" si="17">AG26+AH26</f>
        <v>675</v>
      </c>
      <c r="AK26" s="25">
        <f t="shared" si="9"/>
        <v>14</v>
      </c>
      <c r="AL26" s="1"/>
    </row>
    <row r="27" spans="1:38" ht="28.2" customHeight="1" thickBot="1">
      <c r="A27" s="29">
        <f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'17.Spieltag'!AJ27</f>
        <v>630</v>
      </c>
      <c r="AI27" s="29">
        <f>'17.Spieltag'!AK27</f>
        <v>14</v>
      </c>
      <c r="AJ27" s="24">
        <f t="shared" ref="AJ27" si="19">AG27+AH27</f>
        <v>675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8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0" priority="891" rank="3"/>
  </conditionalFormatting>
  <conditionalFormatting sqref="AI8:AI26">
    <cfRule type="colorScale" priority="12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9" priority="4" rank="3"/>
  </conditionalFormatting>
  <conditionalFormatting sqref="B8:B27">
    <cfRule type="expression" dxfId="68" priority="3">
      <formula>($AG8&gt;40)</formula>
    </cfRule>
  </conditionalFormatting>
  <conditionalFormatting sqref="O3 X3 AA3 I3 R1 F3 C3:C4 I1 X1 U1 AA1 C1 C6 O1 R3 L1 U3">
    <cfRule type="cellIs" dxfId="67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topLeftCell="A19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33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'18.Spieltag'!AJ8</f>
        <v>712</v>
      </c>
      <c r="AI8" s="29">
        <f>'18.Spieltag'!AK8</f>
        <v>1</v>
      </c>
      <c r="AJ8" s="24">
        <f t="shared" ref="AJ8" si="8">AG8+AH8</f>
        <v>757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'18.Spieltag'!AJ9</f>
        <v>711</v>
      </c>
      <c r="AI9" s="29">
        <f>'18.Spieltag'!AK9</f>
        <v>2</v>
      </c>
      <c r="AJ9" s="24">
        <f t="shared" ref="AJ9:AJ25" si="13">AG9+AH9</f>
        <v>756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'18.Spieltag'!AJ10</f>
        <v>711</v>
      </c>
      <c r="AI10" s="29">
        <f>'18.Spieltag'!AK10</f>
        <v>2</v>
      </c>
      <c r="AJ10" s="24">
        <f t="shared" si="13"/>
        <v>756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'18.Spieltag'!AJ11</f>
        <v>701</v>
      </c>
      <c r="AI11" s="29">
        <f>'18.Spieltag'!AK11</f>
        <v>4</v>
      </c>
      <c r="AJ11" s="24">
        <f t="shared" si="13"/>
        <v>746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'18.Spieltag'!AJ12</f>
        <v>698</v>
      </c>
      <c r="AI12" s="29">
        <f>'18.Spieltag'!AK12</f>
        <v>5</v>
      </c>
      <c r="AJ12" s="24">
        <f t="shared" si="13"/>
        <v>743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'18.Spieltag'!AJ13</f>
        <v>697</v>
      </c>
      <c r="AI13" s="29">
        <f>'18.Spieltag'!AK13</f>
        <v>6</v>
      </c>
      <c r="AJ13" s="24">
        <f t="shared" si="13"/>
        <v>742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'18.Spieltag'!AJ14</f>
        <v>695</v>
      </c>
      <c r="AI14" s="29">
        <f>'18.Spieltag'!AK14</f>
        <v>7</v>
      </c>
      <c r="AJ14" s="24">
        <f t="shared" si="13"/>
        <v>740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'18.Spieltag'!AJ15</f>
        <v>695</v>
      </c>
      <c r="AI15" s="29">
        <f>'18.Spieltag'!AK15</f>
        <v>7</v>
      </c>
      <c r="AJ15" s="24">
        <f t="shared" si="13"/>
        <v>740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'18.Spieltag'!AJ16</f>
        <v>694</v>
      </c>
      <c r="AI16" s="29">
        <f>'18.Spieltag'!AK16</f>
        <v>9</v>
      </c>
      <c r="AJ16" s="24">
        <f t="shared" si="13"/>
        <v>739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'18.Spieltag'!AJ17</f>
        <v>689</v>
      </c>
      <c r="AI17" s="29">
        <f>'18.Spieltag'!AK17</f>
        <v>12</v>
      </c>
      <c r="AJ17" s="24">
        <f t="shared" si="13"/>
        <v>734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'18.Spieltag'!AJ18</f>
        <v>691</v>
      </c>
      <c r="AI18" s="29">
        <f>'18.Spieltag'!AK18</f>
        <v>10</v>
      </c>
      <c r="AJ18" s="24">
        <f t="shared" si="13"/>
        <v>736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'18.Spieltag'!AJ19</f>
        <v>691</v>
      </c>
      <c r="AI19" s="29">
        <f>'18.Spieltag'!AK19</f>
        <v>10</v>
      </c>
      <c r="AJ19" s="24">
        <f t="shared" si="13"/>
        <v>736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'18.Spieltag'!AJ20</f>
        <v>683</v>
      </c>
      <c r="AI20" s="29">
        <f>'18.Spieltag'!AK20</f>
        <v>13</v>
      </c>
      <c r="AJ20" s="24">
        <f t="shared" si="13"/>
        <v>728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'18.Spieltag'!AJ21</f>
        <v>675</v>
      </c>
      <c r="AI21" s="29">
        <f>'18.Spieltag'!AK21</f>
        <v>14</v>
      </c>
      <c r="AJ21" s="24">
        <f t="shared" si="13"/>
        <v>720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'18.Spieltag'!AJ22</f>
        <v>675</v>
      </c>
      <c r="AI22" s="29">
        <f>'18.Spieltag'!AK22</f>
        <v>14</v>
      </c>
      <c r="AJ22" s="24">
        <f t="shared" si="13"/>
        <v>720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'18.Spieltag'!AJ23</f>
        <v>675</v>
      </c>
      <c r="AI23" s="29">
        <f>'18.Spieltag'!AK23</f>
        <v>14</v>
      </c>
      <c r="AJ23" s="24">
        <f t="shared" si="13"/>
        <v>720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'18.Spieltag'!AJ24</f>
        <v>675</v>
      </c>
      <c r="AI24" s="29">
        <f>'18.Spieltag'!AK24</f>
        <v>14</v>
      </c>
      <c r="AJ24" s="24">
        <f t="shared" si="13"/>
        <v>720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'18.Spieltag'!AJ25</f>
        <v>675</v>
      </c>
      <c r="AI25" s="29">
        <f>'18.Spieltag'!AK25</f>
        <v>14</v>
      </c>
      <c r="AJ25" s="24">
        <f t="shared" si="13"/>
        <v>720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'18.Spieltag'!AJ26</f>
        <v>675</v>
      </c>
      <c r="AI26" s="29">
        <f>'18.Spieltag'!AK26</f>
        <v>14</v>
      </c>
      <c r="AJ26" s="24">
        <f t="shared" ref="AJ26" si="17">AG26+AH26</f>
        <v>720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'18.Spieltag'!AJ27</f>
        <v>675</v>
      </c>
      <c r="AI27" s="29">
        <f>'18.Spieltag'!AK27</f>
        <v>14</v>
      </c>
      <c r="AJ27" s="24">
        <f t="shared" ref="AJ27" si="20">AG27+AH27</f>
        <v>720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76" rank="3"/>
  </conditionalFormatting>
  <conditionalFormatting sqref="AI8:AI26">
    <cfRule type="colorScale" priority="12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4" rank="3"/>
  </conditionalFormatting>
  <conditionalFormatting sqref="B8:B27">
    <cfRule type="expression" dxfId="64" priority="3">
      <formula>($AG8&gt;40)</formula>
    </cfRule>
  </conditionalFormatting>
  <conditionalFormatting sqref="O3 X3 AA3 I3 R1 F3 C3:C4 I1 X1 U1 AA1 C1 C6 O1 R3 L1 U3">
    <cfRule type="cellIs" dxfId="63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topLeftCell="A5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34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'19.Spieltag'!AJ8</f>
        <v>757</v>
      </c>
      <c r="AI8" s="29">
        <f>'19.Spieltag'!AK8</f>
        <v>1</v>
      </c>
      <c r="AJ8" s="24">
        <f t="shared" ref="AJ8" si="8">AG8+AH8</f>
        <v>802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'19.Spieltag'!AJ9</f>
        <v>756</v>
      </c>
      <c r="AI9" s="29">
        <f>'19.Spieltag'!AK9</f>
        <v>2</v>
      </c>
      <c r="AJ9" s="24">
        <f t="shared" ref="AJ9:AJ25" si="13">AG9+AH9</f>
        <v>801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'19.Spieltag'!AJ10</f>
        <v>756</v>
      </c>
      <c r="AI10" s="29">
        <f>'19.Spieltag'!AK10</f>
        <v>2</v>
      </c>
      <c r="AJ10" s="24">
        <f t="shared" si="13"/>
        <v>801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'19.Spieltag'!AJ11</f>
        <v>746</v>
      </c>
      <c r="AI11" s="29">
        <f>'19.Spieltag'!AK11</f>
        <v>4</v>
      </c>
      <c r="AJ11" s="24">
        <f t="shared" si="13"/>
        <v>791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'19.Spieltag'!AJ12</f>
        <v>743</v>
      </c>
      <c r="AI12" s="29">
        <f>'19.Spieltag'!AK12</f>
        <v>5</v>
      </c>
      <c r="AJ12" s="24">
        <f t="shared" si="13"/>
        <v>788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'19.Spieltag'!AJ13</f>
        <v>742</v>
      </c>
      <c r="AI13" s="29">
        <f>'19.Spieltag'!AK13</f>
        <v>6</v>
      </c>
      <c r="AJ13" s="24">
        <f t="shared" si="13"/>
        <v>787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'19.Spieltag'!AJ14</f>
        <v>740</v>
      </c>
      <c r="AI14" s="29">
        <f>'19.Spieltag'!AK14</f>
        <v>7</v>
      </c>
      <c r="AJ14" s="24">
        <f t="shared" si="13"/>
        <v>785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'19.Spieltag'!AJ15</f>
        <v>740</v>
      </c>
      <c r="AI15" s="29">
        <f>'19.Spieltag'!AK15</f>
        <v>7</v>
      </c>
      <c r="AJ15" s="24">
        <f t="shared" si="13"/>
        <v>785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'19.Spieltag'!AJ16</f>
        <v>739</v>
      </c>
      <c r="AI16" s="29">
        <f>'19.Spieltag'!AK16</f>
        <v>9</v>
      </c>
      <c r="AJ16" s="24">
        <f t="shared" si="13"/>
        <v>784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'19.Spieltag'!AJ17</f>
        <v>734</v>
      </c>
      <c r="AI17" s="29">
        <f>'19.Spieltag'!AK17</f>
        <v>12</v>
      </c>
      <c r="AJ17" s="24">
        <f t="shared" si="13"/>
        <v>779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'19.Spieltag'!AJ18</f>
        <v>736</v>
      </c>
      <c r="AI18" s="29">
        <f>'19.Spieltag'!AK18</f>
        <v>10</v>
      </c>
      <c r="AJ18" s="24">
        <f t="shared" si="13"/>
        <v>781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'19.Spieltag'!AJ19</f>
        <v>736</v>
      </c>
      <c r="AI19" s="29">
        <f>'19.Spieltag'!AK19</f>
        <v>10</v>
      </c>
      <c r="AJ19" s="24">
        <f t="shared" si="13"/>
        <v>781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'19.Spieltag'!AJ20</f>
        <v>728</v>
      </c>
      <c r="AI20" s="29">
        <f>'19.Spieltag'!AK20</f>
        <v>13</v>
      </c>
      <c r="AJ20" s="24">
        <f t="shared" si="13"/>
        <v>773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'19.Spieltag'!AJ21</f>
        <v>720</v>
      </c>
      <c r="AI21" s="29">
        <f>'19.Spieltag'!AK21</f>
        <v>14</v>
      </c>
      <c r="AJ21" s="24">
        <f t="shared" si="13"/>
        <v>765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'19.Spieltag'!AJ22</f>
        <v>720</v>
      </c>
      <c r="AI22" s="29">
        <f>'19.Spieltag'!AK22</f>
        <v>14</v>
      </c>
      <c r="AJ22" s="24">
        <f t="shared" si="13"/>
        <v>765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'19.Spieltag'!AJ23</f>
        <v>720</v>
      </c>
      <c r="AI23" s="29">
        <f>'19.Spieltag'!AK23</f>
        <v>14</v>
      </c>
      <c r="AJ23" s="24">
        <f t="shared" si="13"/>
        <v>765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'19.Spieltag'!AJ24</f>
        <v>720</v>
      </c>
      <c r="AI24" s="29">
        <f>'19.Spieltag'!AK24</f>
        <v>14</v>
      </c>
      <c r="AJ24" s="24">
        <f t="shared" si="13"/>
        <v>765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'19.Spieltag'!AJ25</f>
        <v>720</v>
      </c>
      <c r="AI25" s="29">
        <f>'19.Spieltag'!AK25</f>
        <v>14</v>
      </c>
      <c r="AJ25" s="24">
        <f t="shared" si="13"/>
        <v>765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'19.Spieltag'!AJ26</f>
        <v>720</v>
      </c>
      <c r="AI26" s="29">
        <f>'19.Spieltag'!AK26</f>
        <v>14</v>
      </c>
      <c r="AJ26" s="24">
        <f t="shared" ref="AJ26" si="17">AG26+AH26</f>
        <v>765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'19.Spieltag'!AJ27</f>
        <v>720</v>
      </c>
      <c r="AI27" s="29">
        <f>'19.Spieltag'!AK27</f>
        <v>14</v>
      </c>
      <c r="AJ27" s="24">
        <f t="shared" ref="AJ27" si="20">AG27+AH27</f>
        <v>765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2" priority="861" rank="3"/>
  </conditionalFormatting>
  <conditionalFormatting sqref="AI8:AI26">
    <cfRule type="colorScale" priority="12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1" priority="4" rank="3"/>
  </conditionalFormatting>
  <conditionalFormatting sqref="B8:B27">
    <cfRule type="expression" dxfId="60" priority="3">
      <formula>($AG8&gt;40)</formula>
    </cfRule>
  </conditionalFormatting>
  <conditionalFormatting sqref="O3 X3 AA3 I3 R1 F3 C3:C4 I1 X1 U1 AA1 C1 C6 O1 R3 L1 U3">
    <cfRule type="cellIs" dxfId="59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B19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'20.Spieltag'!AJ8</f>
        <v>802</v>
      </c>
      <c r="AI8" s="29">
        <f>'20.Spieltag'!AK8</f>
        <v>1</v>
      </c>
      <c r="AJ8" s="24">
        <f t="shared" ref="AJ8" si="8">AG8+AH8</f>
        <v>847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'20.Spieltag'!AJ9</f>
        <v>801</v>
      </c>
      <c r="AI9" s="29">
        <f>'20.Spieltag'!AK9</f>
        <v>2</v>
      </c>
      <c r="AJ9" s="24">
        <f t="shared" ref="AJ9:AJ25" si="13">AG9+AH9</f>
        <v>846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'20.Spieltag'!AJ10</f>
        <v>801</v>
      </c>
      <c r="AI10" s="29">
        <f>'20.Spieltag'!AK10</f>
        <v>2</v>
      </c>
      <c r="AJ10" s="24">
        <f t="shared" si="13"/>
        <v>846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'20.Spieltag'!AJ11</f>
        <v>791</v>
      </c>
      <c r="AI11" s="29">
        <f>'20.Spieltag'!AK11</f>
        <v>4</v>
      </c>
      <c r="AJ11" s="24">
        <f t="shared" si="13"/>
        <v>836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'20.Spieltag'!AJ12</f>
        <v>788</v>
      </c>
      <c r="AI12" s="29">
        <f>'20.Spieltag'!AK12</f>
        <v>5</v>
      </c>
      <c r="AJ12" s="24">
        <f t="shared" si="13"/>
        <v>833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'20.Spieltag'!AJ13</f>
        <v>787</v>
      </c>
      <c r="AI13" s="29">
        <f>'20.Spieltag'!AK13</f>
        <v>6</v>
      </c>
      <c r="AJ13" s="24">
        <f t="shared" si="13"/>
        <v>832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'20.Spieltag'!AJ14</f>
        <v>785</v>
      </c>
      <c r="AI14" s="29">
        <f>'20.Spieltag'!AK14</f>
        <v>7</v>
      </c>
      <c r="AJ14" s="24">
        <f t="shared" si="13"/>
        <v>830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'20.Spieltag'!AJ15</f>
        <v>785</v>
      </c>
      <c r="AI15" s="29">
        <f>'20.Spieltag'!AK15</f>
        <v>7</v>
      </c>
      <c r="AJ15" s="24">
        <f t="shared" si="13"/>
        <v>830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'20.Spieltag'!AJ16</f>
        <v>784</v>
      </c>
      <c r="AI16" s="29">
        <f>'20.Spieltag'!AK16</f>
        <v>9</v>
      </c>
      <c r="AJ16" s="24">
        <f t="shared" si="13"/>
        <v>829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'20.Spieltag'!AJ17</f>
        <v>779</v>
      </c>
      <c r="AI17" s="29">
        <f>'20.Spieltag'!AK17</f>
        <v>12</v>
      </c>
      <c r="AJ17" s="24">
        <f t="shared" si="13"/>
        <v>824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'20.Spieltag'!AJ18</f>
        <v>781</v>
      </c>
      <c r="AI18" s="29">
        <f>'20.Spieltag'!AK18</f>
        <v>10</v>
      </c>
      <c r="AJ18" s="24">
        <f t="shared" si="13"/>
        <v>826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'20.Spieltag'!AJ19</f>
        <v>781</v>
      </c>
      <c r="AI19" s="29">
        <f>'20.Spieltag'!AK19</f>
        <v>10</v>
      </c>
      <c r="AJ19" s="24">
        <f t="shared" si="13"/>
        <v>826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'20.Spieltag'!AJ20</f>
        <v>773</v>
      </c>
      <c r="AI20" s="29">
        <f>'20.Spieltag'!AK20</f>
        <v>13</v>
      </c>
      <c r="AJ20" s="24">
        <f t="shared" si="13"/>
        <v>818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'20.Spieltag'!AJ21</f>
        <v>765</v>
      </c>
      <c r="AI21" s="29">
        <f>'20.Spieltag'!AK21</f>
        <v>14</v>
      </c>
      <c r="AJ21" s="24">
        <f t="shared" si="13"/>
        <v>810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'20.Spieltag'!AJ22</f>
        <v>765</v>
      </c>
      <c r="AI22" s="29">
        <f>'20.Spieltag'!AK22</f>
        <v>14</v>
      </c>
      <c r="AJ22" s="24">
        <f t="shared" si="13"/>
        <v>810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'20.Spieltag'!AJ23</f>
        <v>765</v>
      </c>
      <c r="AI23" s="29">
        <f>'20.Spieltag'!AK23</f>
        <v>14</v>
      </c>
      <c r="AJ23" s="24">
        <f t="shared" si="13"/>
        <v>810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'20.Spieltag'!AJ24</f>
        <v>765</v>
      </c>
      <c r="AI24" s="29">
        <f>'20.Spieltag'!AK24</f>
        <v>14</v>
      </c>
      <c r="AJ24" s="24">
        <f t="shared" si="13"/>
        <v>810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'20.Spieltag'!AJ25</f>
        <v>765</v>
      </c>
      <c r="AI25" s="29">
        <f>'20.Spieltag'!AK25</f>
        <v>14</v>
      </c>
      <c r="AJ25" s="24">
        <f t="shared" si="13"/>
        <v>810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'20.Spieltag'!AJ26</f>
        <v>765</v>
      </c>
      <c r="AI26" s="29">
        <f>'20.Spieltag'!AK26</f>
        <v>14</v>
      </c>
      <c r="AJ26" s="24">
        <f t="shared" ref="AJ26" si="17">AG26+AH26</f>
        <v>810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'20.Spieltag'!AJ27</f>
        <v>765</v>
      </c>
      <c r="AI27" s="29">
        <f>'20.Spieltag'!AK27</f>
        <v>14</v>
      </c>
      <c r="AJ27" s="24">
        <f t="shared" ref="AJ27" si="20">AG27+AH27</f>
        <v>810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4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8" priority="846" rank="3"/>
  </conditionalFormatting>
  <conditionalFormatting sqref="AI8:AI26">
    <cfRule type="colorScale" priority="12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7" priority="4" rank="3"/>
  </conditionalFormatting>
  <conditionalFormatting sqref="B8:B27">
    <cfRule type="expression" dxfId="56" priority="3">
      <formula>($AG8&gt;40)</formula>
    </cfRule>
  </conditionalFormatting>
  <conditionalFormatting sqref="O3 X3 AA3 I3 R1 F3 C3:C4 I1 X1 U1 AA1 C1 C6 O1 R3 L1 U3">
    <cfRule type="cellIs" dxfId="55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B16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36</v>
      </c>
      <c r="B4" s="16"/>
      <c r="C4" s="68" t="s">
        <v>60</v>
      </c>
      <c r="AD4" s="68"/>
      <c r="AE4" s="71"/>
      <c r="AF4" s="71"/>
      <c r="AK4" s="45"/>
    </row>
    <row r="5" spans="1:42" ht="13.8" thickBot="1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'21.Spieltag'!AJ8</f>
        <v>847</v>
      </c>
      <c r="AI8" s="29">
        <f>'21.Spieltag'!AK8</f>
        <v>1</v>
      </c>
      <c r="AJ8" s="24">
        <f t="shared" ref="AJ8" si="8">AG8+AH8</f>
        <v>892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'21.Spieltag'!AJ9</f>
        <v>846</v>
      </c>
      <c r="AI9" s="29">
        <f>'21.Spieltag'!AK9</f>
        <v>2</v>
      </c>
      <c r="AJ9" s="24">
        <f t="shared" ref="AJ9:AJ25" si="13">AG9+AH9</f>
        <v>891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'21.Spieltag'!AJ10</f>
        <v>846</v>
      </c>
      <c r="AI10" s="29">
        <f>'21.Spieltag'!AK10</f>
        <v>2</v>
      </c>
      <c r="AJ10" s="24">
        <f t="shared" si="13"/>
        <v>891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'21.Spieltag'!AJ11</f>
        <v>836</v>
      </c>
      <c r="AI11" s="29">
        <f>'21.Spieltag'!AK11</f>
        <v>4</v>
      </c>
      <c r="AJ11" s="24">
        <f t="shared" si="13"/>
        <v>881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'21.Spieltag'!AJ12</f>
        <v>833</v>
      </c>
      <c r="AI12" s="29">
        <f>'21.Spieltag'!AK12</f>
        <v>5</v>
      </c>
      <c r="AJ12" s="24">
        <f t="shared" si="13"/>
        <v>878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'21.Spieltag'!AJ13</f>
        <v>832</v>
      </c>
      <c r="AI13" s="29">
        <f>'21.Spieltag'!AK13</f>
        <v>6</v>
      </c>
      <c r="AJ13" s="24">
        <f t="shared" si="13"/>
        <v>877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'21.Spieltag'!AJ14</f>
        <v>830</v>
      </c>
      <c r="AI14" s="29">
        <f>'21.Spieltag'!AK14</f>
        <v>7</v>
      </c>
      <c r="AJ14" s="24">
        <f t="shared" si="13"/>
        <v>875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'21.Spieltag'!AJ15</f>
        <v>830</v>
      </c>
      <c r="AI15" s="29">
        <f>'21.Spieltag'!AK15</f>
        <v>7</v>
      </c>
      <c r="AJ15" s="24">
        <f t="shared" si="13"/>
        <v>875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'21.Spieltag'!AJ16</f>
        <v>829</v>
      </c>
      <c r="AI16" s="29">
        <f>'21.Spieltag'!AK16</f>
        <v>9</v>
      </c>
      <c r="AJ16" s="24">
        <f t="shared" si="13"/>
        <v>874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'21.Spieltag'!AJ17</f>
        <v>824</v>
      </c>
      <c r="AI17" s="29">
        <f>'21.Spieltag'!AK17</f>
        <v>12</v>
      </c>
      <c r="AJ17" s="24">
        <f t="shared" si="13"/>
        <v>869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'21.Spieltag'!AJ18</f>
        <v>826</v>
      </c>
      <c r="AI18" s="29">
        <f>'21.Spieltag'!AK18</f>
        <v>10</v>
      </c>
      <c r="AJ18" s="24">
        <f t="shared" si="13"/>
        <v>871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'21.Spieltag'!AJ19</f>
        <v>826</v>
      </c>
      <c r="AI19" s="29">
        <f>'21.Spieltag'!AK19</f>
        <v>10</v>
      </c>
      <c r="AJ19" s="24">
        <f t="shared" si="13"/>
        <v>871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'21.Spieltag'!AJ20</f>
        <v>818</v>
      </c>
      <c r="AI20" s="29">
        <f>'21.Spieltag'!AK20</f>
        <v>13</v>
      </c>
      <c r="AJ20" s="24">
        <f t="shared" si="13"/>
        <v>863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'21.Spieltag'!AJ21</f>
        <v>810</v>
      </c>
      <c r="AI21" s="29">
        <f>'21.Spieltag'!AK21</f>
        <v>14</v>
      </c>
      <c r="AJ21" s="24">
        <f t="shared" si="13"/>
        <v>855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'21.Spieltag'!AJ22</f>
        <v>810</v>
      </c>
      <c r="AI22" s="29">
        <f>'21.Spieltag'!AK22</f>
        <v>14</v>
      </c>
      <c r="AJ22" s="24">
        <f t="shared" si="13"/>
        <v>855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'21.Spieltag'!AJ23</f>
        <v>810</v>
      </c>
      <c r="AI23" s="29">
        <f>'21.Spieltag'!AK23</f>
        <v>14</v>
      </c>
      <c r="AJ23" s="24">
        <f t="shared" si="13"/>
        <v>855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'21.Spieltag'!AJ24</f>
        <v>810</v>
      </c>
      <c r="AI24" s="29">
        <f>'21.Spieltag'!AK24</f>
        <v>14</v>
      </c>
      <c r="AJ24" s="24">
        <f t="shared" si="13"/>
        <v>855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'21.Spieltag'!AJ25</f>
        <v>810</v>
      </c>
      <c r="AI25" s="29">
        <f>'21.Spieltag'!AK25</f>
        <v>14</v>
      </c>
      <c r="AJ25" s="24">
        <f t="shared" si="13"/>
        <v>855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'21.Spieltag'!AJ26</f>
        <v>810</v>
      </c>
      <c r="AI26" s="29">
        <f>'21.Spieltag'!AK26</f>
        <v>14</v>
      </c>
      <c r="AJ26" s="24">
        <f t="shared" ref="AJ26" si="17">AG26+AH26</f>
        <v>855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'21.Spieltag'!AJ27</f>
        <v>810</v>
      </c>
      <c r="AI27" s="29">
        <f>'21.Spieltag'!AK27</f>
        <v>14</v>
      </c>
      <c r="AJ27" s="24">
        <f t="shared" ref="AJ27" si="20">AG27+AH27</f>
        <v>855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4" priority="831" rank="3"/>
  </conditionalFormatting>
  <conditionalFormatting sqref="AI8:AI26">
    <cfRule type="colorScale" priority="12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3" priority="4" rank="3"/>
  </conditionalFormatting>
  <conditionalFormatting sqref="B8:B27">
    <cfRule type="expression" dxfId="52" priority="3">
      <formula>($AG8&gt;40)</formula>
    </cfRule>
  </conditionalFormatting>
  <conditionalFormatting sqref="O3 X3 AA3 I3 R1 F3 C3:C4 I1 X1 U1 AA1 C1 C6 O1 R3 L1 U3">
    <cfRule type="cellIs" dxfId="5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topLeftCell="A14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>AK8</f>
        <v>1</v>
      </c>
      <c r="B8" s="21"/>
      <c r="C8" s="17"/>
      <c r="D8" s="18"/>
      <c r="E8" s="19" t="str">
        <f t="shared" ref="E8:E26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1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'22.Spieltag'!AJ8</f>
        <v>892</v>
      </c>
      <c r="AI8" s="29">
        <f>'22.Spieltag'!AK8</f>
        <v>1</v>
      </c>
      <c r="AJ8" s="24">
        <f t="shared" ref="AJ8" si="7">AG8+AH8</f>
        <v>937</v>
      </c>
      <c r="AK8" s="25">
        <f t="shared" ref="AK8:AK27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9">AK9</f>
        <v>2</v>
      </c>
      <c r="B9" s="21"/>
      <c r="C9" s="17"/>
      <c r="D9" s="18"/>
      <c r="E9" s="19" t="str">
        <f t="shared" si="0"/>
        <v>5</v>
      </c>
      <c r="F9" s="17"/>
      <c r="G9" s="18"/>
      <c r="H9" s="19" t="str">
        <f t="shared" si="1"/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5" si="11">E9+H9+K9+N9+Q9+T9+W9+Z9+AC9+AF9</f>
        <v>45</v>
      </c>
      <c r="AH9" s="22">
        <f>'22.Spieltag'!AJ9</f>
        <v>891</v>
      </c>
      <c r="AI9" s="29">
        <f>'22.Spieltag'!AK9</f>
        <v>2</v>
      </c>
      <c r="AJ9" s="24">
        <f t="shared" ref="AJ9:AJ25" si="12">AG9+AH9</f>
        <v>936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9"/>
        <v>2</v>
      </c>
      <c r="B10" s="21"/>
      <c r="C10" s="17"/>
      <c r="D10" s="18"/>
      <c r="E10" s="19" t="str">
        <f t="shared" si="0"/>
        <v>5</v>
      </c>
      <c r="F10" s="17"/>
      <c r="G10" s="18"/>
      <c r="H10" s="19" t="str">
        <f t="shared" si="1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1"/>
        <v>45</v>
      </c>
      <c r="AH10" s="22">
        <f>'22.Spieltag'!AJ10</f>
        <v>891</v>
      </c>
      <c r="AI10" s="29">
        <f>'22.Spieltag'!AK10</f>
        <v>2</v>
      </c>
      <c r="AJ10" s="24">
        <f t="shared" si="12"/>
        <v>936</v>
      </c>
      <c r="AK10" s="25">
        <f t="shared" si="8"/>
        <v>2</v>
      </c>
      <c r="AL10" s="76"/>
      <c r="AM10" s="77"/>
      <c r="AN10" s="77"/>
      <c r="AO10" s="78"/>
    </row>
    <row r="11" spans="1:42" ht="24.9" customHeight="1" thickBot="1">
      <c r="A11" s="29">
        <f t="shared" si="9"/>
        <v>4</v>
      </c>
      <c r="B11" s="21"/>
      <c r="C11" s="17"/>
      <c r="D11" s="18"/>
      <c r="E11" s="19" t="str">
        <f t="shared" si="0"/>
        <v>5</v>
      </c>
      <c r="F11" s="17"/>
      <c r="G11" s="18"/>
      <c r="H11" s="19" t="str">
        <f t="shared" si="1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1"/>
        <v>45</v>
      </c>
      <c r="AH11" s="22">
        <f>'22.Spieltag'!AJ11</f>
        <v>881</v>
      </c>
      <c r="AI11" s="29">
        <f>'22.Spieltag'!AK11</f>
        <v>4</v>
      </c>
      <c r="AJ11" s="24">
        <f t="shared" si="12"/>
        <v>926</v>
      </c>
      <c r="AK11" s="25">
        <f t="shared" si="8"/>
        <v>4</v>
      </c>
      <c r="AL11" s="1"/>
      <c r="AP11" s="67"/>
    </row>
    <row r="12" spans="1:42" ht="24.9" customHeight="1" thickBot="1">
      <c r="A12" s="29">
        <f t="shared" si="9"/>
        <v>5</v>
      </c>
      <c r="B12" s="21"/>
      <c r="C12" s="17"/>
      <c r="D12" s="18"/>
      <c r="E12" s="19" t="str">
        <f t="shared" si="0"/>
        <v>5</v>
      </c>
      <c r="F12" s="17"/>
      <c r="G12" s="18"/>
      <c r="H12" s="19" t="str">
        <f t="shared" si="1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3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1"/>
        <v>45</v>
      </c>
      <c r="AH12" s="22">
        <f>'22.Spieltag'!AJ12</f>
        <v>878</v>
      </c>
      <c r="AI12" s="29">
        <f>'22.Spieltag'!AK12</f>
        <v>5</v>
      </c>
      <c r="AJ12" s="24">
        <f t="shared" si="12"/>
        <v>923</v>
      </c>
      <c r="AK12" s="25">
        <f t="shared" si="8"/>
        <v>5</v>
      </c>
      <c r="AL12" s="1"/>
    </row>
    <row r="13" spans="1:42" ht="24.9" customHeight="1" thickBot="1">
      <c r="A13" s="29">
        <f t="shared" si="9"/>
        <v>6</v>
      </c>
      <c r="B13" s="21"/>
      <c r="C13" s="17"/>
      <c r="D13" s="18"/>
      <c r="E13" s="19" t="str">
        <f t="shared" si="0"/>
        <v>5</v>
      </c>
      <c r="F13" s="17"/>
      <c r="G13" s="18"/>
      <c r="H13" s="19" t="str">
        <f t="shared" si="1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3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1"/>
        <v>45</v>
      </c>
      <c r="AH13" s="22">
        <f>'22.Spieltag'!AJ13</f>
        <v>877</v>
      </c>
      <c r="AI13" s="29">
        <f>'22.Spieltag'!AK13</f>
        <v>6</v>
      </c>
      <c r="AJ13" s="24">
        <f t="shared" si="12"/>
        <v>922</v>
      </c>
      <c r="AK13" s="25">
        <f t="shared" si="8"/>
        <v>6</v>
      </c>
      <c r="AL13" s="1"/>
    </row>
    <row r="14" spans="1:42" ht="24.9" customHeight="1" thickBot="1">
      <c r="A14" s="29">
        <f t="shared" si="9"/>
        <v>7</v>
      </c>
      <c r="B14" s="21"/>
      <c r="C14" s="17"/>
      <c r="D14" s="18"/>
      <c r="E14" s="19" t="str">
        <f t="shared" si="0"/>
        <v>5</v>
      </c>
      <c r="F14" s="17"/>
      <c r="G14" s="18"/>
      <c r="H14" s="19" t="str">
        <f t="shared" si="1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3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1"/>
        <v>45</v>
      </c>
      <c r="AH14" s="22">
        <f>'22.Spieltag'!AJ14</f>
        <v>875</v>
      </c>
      <c r="AI14" s="29">
        <f>'22.Spieltag'!AK14</f>
        <v>7</v>
      </c>
      <c r="AJ14" s="24">
        <f t="shared" si="12"/>
        <v>920</v>
      </c>
      <c r="AK14" s="25">
        <f t="shared" si="8"/>
        <v>7</v>
      </c>
      <c r="AL14" s="1"/>
    </row>
    <row r="15" spans="1:42" ht="24.9" customHeight="1" thickBot="1">
      <c r="A15" s="29">
        <f t="shared" si="9"/>
        <v>7</v>
      </c>
      <c r="B15" s="21"/>
      <c r="C15" s="17"/>
      <c r="D15" s="18"/>
      <c r="E15" s="19" t="str">
        <f t="shared" si="0"/>
        <v>5</v>
      </c>
      <c r="F15" s="17"/>
      <c r="G15" s="18"/>
      <c r="H15" s="19" t="str">
        <f t="shared" si="1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3"/>
        <v>5</v>
      </c>
      <c r="X15" s="17"/>
      <c r="Y15" s="18"/>
      <c r="Z15" s="19" t="str">
        <f t="shared" ref="Z15:Z25" si="14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1"/>
        <v>45</v>
      </c>
      <c r="AH15" s="22">
        <f>'22.Spieltag'!AJ15</f>
        <v>875</v>
      </c>
      <c r="AI15" s="29">
        <f>'22.Spieltag'!AK15</f>
        <v>7</v>
      </c>
      <c r="AJ15" s="24">
        <f t="shared" si="12"/>
        <v>920</v>
      </c>
      <c r="AK15" s="25">
        <f t="shared" si="8"/>
        <v>7</v>
      </c>
      <c r="AL15" s="1"/>
    </row>
    <row r="16" spans="1:42" ht="24.9" customHeight="1" thickBot="1">
      <c r="A16" s="29">
        <f t="shared" si="9"/>
        <v>9</v>
      </c>
      <c r="B16" s="21"/>
      <c r="C16" s="17"/>
      <c r="D16" s="18"/>
      <c r="E16" s="19" t="str">
        <f t="shared" si="0"/>
        <v>5</v>
      </c>
      <c r="F16" s="17"/>
      <c r="G16" s="18"/>
      <c r="H16" s="19" t="str">
        <f t="shared" si="1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3"/>
        <v>5</v>
      </c>
      <c r="X16" s="17"/>
      <c r="Y16" s="18"/>
      <c r="Z16" s="19" t="str">
        <f t="shared" si="14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1"/>
        <v>45</v>
      </c>
      <c r="AH16" s="22">
        <f>'22.Spieltag'!AJ16</f>
        <v>874</v>
      </c>
      <c r="AI16" s="29">
        <f>'22.Spieltag'!AK16</f>
        <v>9</v>
      </c>
      <c r="AJ16" s="24">
        <f t="shared" si="12"/>
        <v>919</v>
      </c>
      <c r="AK16" s="25">
        <f t="shared" si="8"/>
        <v>9</v>
      </c>
      <c r="AL16" s="1"/>
    </row>
    <row r="17" spans="1:38" ht="24.9" customHeight="1" thickBot="1">
      <c r="A17" s="29">
        <f t="shared" si="9"/>
        <v>12</v>
      </c>
      <c r="B17" s="21"/>
      <c r="C17" s="17"/>
      <c r="D17" s="18"/>
      <c r="E17" s="19" t="str">
        <f t="shared" si="0"/>
        <v>5</v>
      </c>
      <c r="F17" s="17"/>
      <c r="G17" s="18"/>
      <c r="H17" s="19" t="str">
        <f t="shared" si="1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3"/>
        <v>5</v>
      </c>
      <c r="X17" s="17"/>
      <c r="Y17" s="18"/>
      <c r="Z17" s="19" t="str">
        <f t="shared" si="14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1"/>
        <v>45</v>
      </c>
      <c r="AH17" s="22">
        <f>'22.Spieltag'!AJ17</f>
        <v>869</v>
      </c>
      <c r="AI17" s="29">
        <f>'22.Spieltag'!AK17</f>
        <v>12</v>
      </c>
      <c r="AJ17" s="24">
        <f t="shared" si="12"/>
        <v>914</v>
      </c>
      <c r="AK17" s="25">
        <f t="shared" si="8"/>
        <v>12</v>
      </c>
      <c r="AL17" s="1"/>
    </row>
    <row r="18" spans="1:38" ht="24.9" customHeight="1" thickBot="1">
      <c r="A18" s="29">
        <f t="shared" si="9"/>
        <v>10</v>
      </c>
      <c r="B18" s="21"/>
      <c r="C18" s="17"/>
      <c r="D18" s="18"/>
      <c r="E18" s="19" t="str">
        <f t="shared" si="0"/>
        <v>5</v>
      </c>
      <c r="F18" s="17"/>
      <c r="G18" s="18"/>
      <c r="H18" s="19" t="str">
        <f t="shared" si="1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3"/>
        <v>5</v>
      </c>
      <c r="X18" s="17"/>
      <c r="Y18" s="18"/>
      <c r="Z18" s="19" t="str">
        <f t="shared" si="14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1"/>
        <v>45</v>
      </c>
      <c r="AH18" s="22">
        <f>'22.Spieltag'!AJ18</f>
        <v>871</v>
      </c>
      <c r="AI18" s="29">
        <f>'22.Spieltag'!AK18</f>
        <v>10</v>
      </c>
      <c r="AJ18" s="24">
        <f t="shared" si="12"/>
        <v>916</v>
      </c>
      <c r="AK18" s="25">
        <f t="shared" si="8"/>
        <v>10</v>
      </c>
      <c r="AL18" s="1"/>
    </row>
    <row r="19" spans="1:38" ht="24.9" customHeight="1" thickBot="1">
      <c r="A19" s="29">
        <f t="shared" si="9"/>
        <v>10</v>
      </c>
      <c r="B19" s="21"/>
      <c r="C19" s="17"/>
      <c r="D19" s="18"/>
      <c r="E19" s="19" t="str">
        <f t="shared" si="0"/>
        <v>5</v>
      </c>
      <c r="F19" s="17"/>
      <c r="G19" s="18"/>
      <c r="H19" s="19" t="str">
        <f t="shared" si="1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3"/>
        <v>5</v>
      </c>
      <c r="X19" s="17"/>
      <c r="Y19" s="18"/>
      <c r="Z19" s="19" t="str">
        <f t="shared" si="14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1"/>
        <v>45</v>
      </c>
      <c r="AH19" s="22">
        <f>'22.Spieltag'!AJ19</f>
        <v>871</v>
      </c>
      <c r="AI19" s="29">
        <f>'22.Spieltag'!AK19</f>
        <v>10</v>
      </c>
      <c r="AJ19" s="24">
        <f t="shared" si="12"/>
        <v>916</v>
      </c>
      <c r="AK19" s="25">
        <f t="shared" si="8"/>
        <v>10</v>
      </c>
      <c r="AL19" s="1"/>
    </row>
    <row r="20" spans="1:38" ht="24.9" customHeight="1" thickBot="1">
      <c r="A20" s="29">
        <f t="shared" si="9"/>
        <v>13</v>
      </c>
      <c r="B20" s="21"/>
      <c r="C20" s="17"/>
      <c r="D20" s="18"/>
      <c r="E20" s="19" t="str">
        <f t="shared" si="0"/>
        <v>5</v>
      </c>
      <c r="F20" s="17"/>
      <c r="G20" s="18"/>
      <c r="H20" s="19" t="str">
        <f t="shared" si="1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3"/>
        <v>5</v>
      </c>
      <c r="X20" s="17"/>
      <c r="Y20" s="18"/>
      <c r="Z20" s="19" t="str">
        <f t="shared" si="14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1"/>
        <v>45</v>
      </c>
      <c r="AH20" s="22">
        <f>'22.Spieltag'!AJ20</f>
        <v>863</v>
      </c>
      <c r="AI20" s="29">
        <f>'22.Spieltag'!AK20</f>
        <v>13</v>
      </c>
      <c r="AJ20" s="24">
        <f t="shared" si="12"/>
        <v>908</v>
      </c>
      <c r="AK20" s="25">
        <f t="shared" si="8"/>
        <v>13</v>
      </c>
      <c r="AL20" s="1"/>
    </row>
    <row r="21" spans="1:38" ht="24.9" customHeight="1" thickBot="1">
      <c r="A21" s="29">
        <f t="shared" si="9"/>
        <v>14</v>
      </c>
      <c r="B21" s="21"/>
      <c r="C21" s="17"/>
      <c r="D21" s="18"/>
      <c r="E21" s="19" t="str">
        <f t="shared" si="0"/>
        <v>5</v>
      </c>
      <c r="F21" s="17"/>
      <c r="G21" s="18"/>
      <c r="H21" s="19" t="str">
        <f t="shared" si="1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3"/>
        <v>5</v>
      </c>
      <c r="X21" s="17"/>
      <c r="Y21" s="18"/>
      <c r="Z21" s="19" t="str">
        <f t="shared" si="14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si="11"/>
        <v>45</v>
      </c>
      <c r="AH21" s="22">
        <f>'22.Spieltag'!AJ21</f>
        <v>855</v>
      </c>
      <c r="AI21" s="29">
        <f>'22.Spieltag'!AK21</f>
        <v>14</v>
      </c>
      <c r="AJ21" s="24">
        <f t="shared" si="12"/>
        <v>900</v>
      </c>
      <c r="AK21" s="25">
        <f t="shared" si="8"/>
        <v>14</v>
      </c>
      <c r="AL21" s="1"/>
    </row>
    <row r="22" spans="1:38" ht="24.9" customHeight="1" thickBot="1">
      <c r="A22" s="29">
        <f t="shared" si="9"/>
        <v>14</v>
      </c>
      <c r="B22" s="21"/>
      <c r="C22" s="17"/>
      <c r="D22" s="18"/>
      <c r="E22" s="19" t="str">
        <f t="shared" si="0"/>
        <v>5</v>
      </c>
      <c r="F22" s="17"/>
      <c r="G22" s="18"/>
      <c r="H22" s="19" t="str">
        <f t="shared" si="1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3"/>
        <v>5</v>
      </c>
      <c r="X22" s="17"/>
      <c r="Y22" s="18"/>
      <c r="Z22" s="19" t="str">
        <f t="shared" si="14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1"/>
        <v>45</v>
      </c>
      <c r="AH22" s="22">
        <f>'22.Spieltag'!AJ22</f>
        <v>855</v>
      </c>
      <c r="AI22" s="29">
        <f>'22.Spieltag'!AK22</f>
        <v>14</v>
      </c>
      <c r="AJ22" s="24">
        <f t="shared" si="12"/>
        <v>900</v>
      </c>
      <c r="AK22" s="25">
        <f t="shared" si="8"/>
        <v>14</v>
      </c>
      <c r="AL22" s="1"/>
    </row>
    <row r="23" spans="1:38" ht="24.9" customHeight="1" thickBot="1">
      <c r="A23" s="29">
        <f t="shared" si="9"/>
        <v>14</v>
      </c>
      <c r="B23" s="21"/>
      <c r="C23" s="17"/>
      <c r="D23" s="18"/>
      <c r="E23" s="19" t="str">
        <f t="shared" si="0"/>
        <v>5</v>
      </c>
      <c r="F23" s="17"/>
      <c r="G23" s="18"/>
      <c r="H23" s="19" t="str">
        <f t="shared" si="1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4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1"/>
        <v>45</v>
      </c>
      <c r="AH23" s="22">
        <f>'22.Spieltag'!AJ23</f>
        <v>855</v>
      </c>
      <c r="AI23" s="29">
        <f>'22.Spieltag'!AK23</f>
        <v>14</v>
      </c>
      <c r="AJ23" s="24">
        <f t="shared" si="12"/>
        <v>900</v>
      </c>
      <c r="AK23" s="25">
        <f t="shared" si="8"/>
        <v>14</v>
      </c>
      <c r="AL23" s="1"/>
    </row>
    <row r="24" spans="1:38" ht="24.9" customHeight="1" thickBot="1">
      <c r="A24" s="29">
        <f t="shared" si="9"/>
        <v>14</v>
      </c>
      <c r="B24" s="21"/>
      <c r="C24" s="17"/>
      <c r="D24" s="18"/>
      <c r="E24" s="19" t="str">
        <f t="shared" si="0"/>
        <v>5</v>
      </c>
      <c r="F24" s="17"/>
      <c r="G24" s="18"/>
      <c r="H24" s="19" t="str">
        <f t="shared" si="1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4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1"/>
        <v>45</v>
      </c>
      <c r="AH24" s="22">
        <f>'22.Spieltag'!AJ24</f>
        <v>855</v>
      </c>
      <c r="AI24" s="29">
        <f>'22.Spieltag'!AK24</f>
        <v>14</v>
      </c>
      <c r="AJ24" s="24">
        <f t="shared" si="12"/>
        <v>900</v>
      </c>
      <c r="AK24" s="25">
        <f t="shared" si="8"/>
        <v>14</v>
      </c>
      <c r="AL24" s="1"/>
    </row>
    <row r="25" spans="1:38" ht="24.9" customHeight="1" thickBot="1">
      <c r="A25" s="29">
        <f t="shared" si="9"/>
        <v>14</v>
      </c>
      <c r="B25" s="21"/>
      <c r="C25" s="17"/>
      <c r="D25" s="18"/>
      <c r="E25" s="19" t="str">
        <f t="shared" si="0"/>
        <v>5</v>
      </c>
      <c r="F25" s="17"/>
      <c r="G25" s="18"/>
      <c r="H25" s="19" t="str">
        <f t="shared" si="1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4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1"/>
        <v>45</v>
      </c>
      <c r="AH25" s="22">
        <f>'22.Spieltag'!AJ25</f>
        <v>855</v>
      </c>
      <c r="AI25" s="29">
        <f>'22.Spieltag'!AK25</f>
        <v>14</v>
      </c>
      <c r="AJ25" s="24">
        <f t="shared" si="12"/>
        <v>900</v>
      </c>
      <c r="AK25" s="25">
        <f t="shared" si="8"/>
        <v>14</v>
      </c>
      <c r="AL25" s="1"/>
    </row>
    <row r="26" spans="1:38" ht="28.2" customHeight="1" thickBot="1">
      <c r="A26" s="29">
        <f t="shared" si="9"/>
        <v>14</v>
      </c>
      <c r="B26" s="21"/>
      <c r="C26" s="17"/>
      <c r="D26" s="18"/>
      <c r="E26" s="19" t="str">
        <f t="shared" si="0"/>
        <v>5</v>
      </c>
      <c r="F26" s="17"/>
      <c r="G26" s="18"/>
      <c r="H26" s="19" t="str">
        <f t="shared" si="1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ref="AG26" si="15">E26+H26+K26+N26+Q26+T26+W26+Z26+AC26+AF26</f>
        <v>45</v>
      </c>
      <c r="AH26" s="22">
        <f>'22.Spieltag'!AJ26</f>
        <v>855</v>
      </c>
      <c r="AI26" s="29">
        <f>'22.Spieltag'!AK26</f>
        <v>14</v>
      </c>
      <c r="AJ26" s="24">
        <f t="shared" ref="AJ26" si="16">AG26+AH26</f>
        <v>900</v>
      </c>
      <c r="AK26" s="25">
        <f t="shared" si="8"/>
        <v>14</v>
      </c>
      <c r="AL26" s="1"/>
    </row>
    <row r="27" spans="1:38" ht="28.2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1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'22.Spieltag'!AJ27</f>
        <v>855</v>
      </c>
      <c r="AI27" s="29">
        <f>'22.Spieltag'!AK27</f>
        <v>14</v>
      </c>
      <c r="AJ27" s="24">
        <f t="shared" ref="AJ27" si="19">AG27+AH27</f>
        <v>900</v>
      </c>
      <c r="AK27" s="25">
        <f t="shared" si="8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0" priority="816" rank="3"/>
  </conditionalFormatting>
  <conditionalFormatting sqref="AI8:AI26">
    <cfRule type="colorScale" priority="12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9" priority="4" rank="3"/>
  </conditionalFormatting>
  <conditionalFormatting sqref="B8:B27">
    <cfRule type="expression" dxfId="48" priority="3">
      <formula>($AG8&gt;40)</formula>
    </cfRule>
  </conditionalFormatting>
  <conditionalFormatting sqref="O3 X3 AA3 I3 R1 F3 C3:C4 I1 X1 U1 AA1 C1 C6 O1 R3 L1 U3">
    <cfRule type="cellIs" dxfId="47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A1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'23.Spieltag'!AJ8</f>
        <v>937</v>
      </c>
      <c r="AI8" s="29">
        <f>'23.Spieltag'!AK8</f>
        <v>1</v>
      </c>
      <c r="AJ8" s="24">
        <f t="shared" ref="AJ8" si="8">AG8+AH8</f>
        <v>982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'23.Spieltag'!AJ9</f>
        <v>936</v>
      </c>
      <c r="AI9" s="29">
        <f>'23.Spieltag'!AK9</f>
        <v>2</v>
      </c>
      <c r="AJ9" s="24">
        <f t="shared" ref="AJ9:AJ25" si="13">AG9+AH9</f>
        <v>981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'23.Spieltag'!AJ10</f>
        <v>936</v>
      </c>
      <c r="AI10" s="29">
        <f>'23.Spieltag'!AK10</f>
        <v>2</v>
      </c>
      <c r="AJ10" s="24">
        <f t="shared" si="13"/>
        <v>981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'23.Spieltag'!AJ11</f>
        <v>926</v>
      </c>
      <c r="AI11" s="29">
        <f>'23.Spieltag'!AK11</f>
        <v>4</v>
      </c>
      <c r="AJ11" s="24">
        <f t="shared" si="13"/>
        <v>971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'23.Spieltag'!AJ12</f>
        <v>923</v>
      </c>
      <c r="AI12" s="29">
        <f>'23.Spieltag'!AK12</f>
        <v>5</v>
      </c>
      <c r="AJ12" s="24">
        <f t="shared" si="13"/>
        <v>968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'23.Spieltag'!AJ13</f>
        <v>922</v>
      </c>
      <c r="AI13" s="29">
        <f>'23.Spieltag'!AK13</f>
        <v>6</v>
      </c>
      <c r="AJ13" s="24">
        <f t="shared" si="13"/>
        <v>967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'23.Spieltag'!AJ14</f>
        <v>920</v>
      </c>
      <c r="AI14" s="29">
        <f>'23.Spieltag'!AK14</f>
        <v>7</v>
      </c>
      <c r="AJ14" s="24">
        <f t="shared" si="13"/>
        <v>965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'23.Spieltag'!AJ15</f>
        <v>920</v>
      </c>
      <c r="AI15" s="29">
        <f>'23.Spieltag'!AK15</f>
        <v>7</v>
      </c>
      <c r="AJ15" s="24">
        <f t="shared" si="13"/>
        <v>965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'23.Spieltag'!AJ16</f>
        <v>919</v>
      </c>
      <c r="AI16" s="29">
        <f>'23.Spieltag'!AK16</f>
        <v>9</v>
      </c>
      <c r="AJ16" s="24">
        <f t="shared" si="13"/>
        <v>964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'23.Spieltag'!AJ17</f>
        <v>914</v>
      </c>
      <c r="AI17" s="29">
        <f>'23.Spieltag'!AK17</f>
        <v>12</v>
      </c>
      <c r="AJ17" s="24">
        <f t="shared" si="13"/>
        <v>959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'23.Spieltag'!AJ18</f>
        <v>916</v>
      </c>
      <c r="AI18" s="29">
        <f>'23.Spieltag'!AK18</f>
        <v>10</v>
      </c>
      <c r="AJ18" s="24">
        <f t="shared" si="13"/>
        <v>961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'23.Spieltag'!AJ19</f>
        <v>916</v>
      </c>
      <c r="AI19" s="29">
        <f>'23.Spieltag'!AK19</f>
        <v>10</v>
      </c>
      <c r="AJ19" s="24">
        <f t="shared" si="13"/>
        <v>961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'23.Spieltag'!AJ20</f>
        <v>908</v>
      </c>
      <c r="AI20" s="29">
        <f>'23.Spieltag'!AK20</f>
        <v>13</v>
      </c>
      <c r="AJ20" s="24">
        <f t="shared" si="13"/>
        <v>953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'23.Spieltag'!AJ21</f>
        <v>900</v>
      </c>
      <c r="AI21" s="29">
        <f>'23.Spieltag'!AK21</f>
        <v>14</v>
      </c>
      <c r="AJ21" s="24">
        <f t="shared" si="13"/>
        <v>945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'23.Spieltag'!AJ22</f>
        <v>900</v>
      </c>
      <c r="AI22" s="29">
        <f>'23.Spieltag'!AK22</f>
        <v>14</v>
      </c>
      <c r="AJ22" s="24">
        <f t="shared" si="13"/>
        <v>945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'23.Spieltag'!AJ23</f>
        <v>900</v>
      </c>
      <c r="AI23" s="29">
        <f>'23.Spieltag'!AK23</f>
        <v>14</v>
      </c>
      <c r="AJ23" s="24">
        <f t="shared" si="13"/>
        <v>945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'23.Spieltag'!AJ24</f>
        <v>900</v>
      </c>
      <c r="AI24" s="29">
        <f>'23.Spieltag'!AK24</f>
        <v>14</v>
      </c>
      <c r="AJ24" s="24">
        <f t="shared" si="13"/>
        <v>945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'23.Spieltag'!AJ25</f>
        <v>900</v>
      </c>
      <c r="AI25" s="29">
        <f>'23.Spieltag'!AK25</f>
        <v>14</v>
      </c>
      <c r="AJ25" s="24">
        <f t="shared" si="13"/>
        <v>945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'23.Spieltag'!AJ26</f>
        <v>900</v>
      </c>
      <c r="AI26" s="29">
        <f>'23.Spieltag'!AK26</f>
        <v>14</v>
      </c>
      <c r="AJ26" s="24">
        <f t="shared" ref="AJ26" si="17">AG26+AH26</f>
        <v>945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'23.Spieltag'!AJ27</f>
        <v>900</v>
      </c>
      <c r="AI27" s="29">
        <f>'23.Spieltag'!AK27</f>
        <v>14</v>
      </c>
      <c r="AJ27" s="24">
        <f t="shared" ref="AJ27" si="20">AG27+AH27</f>
        <v>945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8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6" priority="805" rank="3"/>
  </conditionalFormatting>
  <conditionalFormatting sqref="AI8:AI26">
    <cfRule type="colorScale" priority="12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5" priority="4" rank="3"/>
  </conditionalFormatting>
  <conditionalFormatting sqref="B8:B27">
    <cfRule type="expression" dxfId="44" priority="3">
      <formula>($AG8&gt;40)</formula>
    </cfRule>
  </conditionalFormatting>
  <conditionalFormatting sqref="O3 X3 AA3 I3 R1 F3 C3:C4 I1 X1 U1 AA1 C1 C6 O1 R3 L1 U3">
    <cfRule type="cellIs" dxfId="43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A5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39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'24.Spieltag'!AJ8</f>
        <v>982</v>
      </c>
      <c r="AI8" s="29">
        <f>'24.Spieltag'!AK8</f>
        <v>1</v>
      </c>
      <c r="AJ8" s="24">
        <f t="shared" ref="AJ8" si="8">AG8+AH8</f>
        <v>1027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'24.Spieltag'!AJ9</f>
        <v>981</v>
      </c>
      <c r="AI9" s="29">
        <f>'24.Spieltag'!AK9</f>
        <v>2</v>
      </c>
      <c r="AJ9" s="24">
        <f t="shared" ref="AJ9:AJ25" si="13">AG9+AH9</f>
        <v>1026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'24.Spieltag'!AJ10</f>
        <v>981</v>
      </c>
      <c r="AI10" s="29">
        <f>'24.Spieltag'!AK10</f>
        <v>2</v>
      </c>
      <c r="AJ10" s="24">
        <f t="shared" si="13"/>
        <v>1026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'24.Spieltag'!AJ11</f>
        <v>971</v>
      </c>
      <c r="AI11" s="29">
        <f>'24.Spieltag'!AK11</f>
        <v>4</v>
      </c>
      <c r="AJ11" s="24">
        <f t="shared" si="13"/>
        <v>1016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'24.Spieltag'!AJ12</f>
        <v>968</v>
      </c>
      <c r="AI12" s="29">
        <f>'24.Spieltag'!AK12</f>
        <v>5</v>
      </c>
      <c r="AJ12" s="24">
        <f t="shared" si="13"/>
        <v>1013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'24.Spieltag'!AJ13</f>
        <v>967</v>
      </c>
      <c r="AI13" s="29">
        <f>'24.Spieltag'!AK13</f>
        <v>6</v>
      </c>
      <c r="AJ13" s="24">
        <f t="shared" si="13"/>
        <v>1012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'24.Spieltag'!AJ14</f>
        <v>965</v>
      </c>
      <c r="AI14" s="29">
        <f>'24.Spieltag'!AK14</f>
        <v>7</v>
      </c>
      <c r="AJ14" s="24">
        <f t="shared" si="13"/>
        <v>1010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'24.Spieltag'!AJ15</f>
        <v>965</v>
      </c>
      <c r="AI15" s="29">
        <f>'24.Spieltag'!AK15</f>
        <v>7</v>
      </c>
      <c r="AJ15" s="24">
        <f t="shared" si="13"/>
        <v>1010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'24.Spieltag'!AJ16</f>
        <v>964</v>
      </c>
      <c r="AI16" s="29">
        <f>'24.Spieltag'!AK16</f>
        <v>9</v>
      </c>
      <c r="AJ16" s="24">
        <f t="shared" si="13"/>
        <v>1009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'24.Spieltag'!AJ17</f>
        <v>959</v>
      </c>
      <c r="AI17" s="29">
        <f>'24.Spieltag'!AK17</f>
        <v>12</v>
      </c>
      <c r="AJ17" s="24">
        <f t="shared" si="13"/>
        <v>1004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'24.Spieltag'!AJ18</f>
        <v>961</v>
      </c>
      <c r="AI18" s="29">
        <f>'24.Spieltag'!AK18</f>
        <v>10</v>
      </c>
      <c r="AJ18" s="24">
        <f t="shared" si="13"/>
        <v>1006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'24.Spieltag'!AJ19</f>
        <v>961</v>
      </c>
      <c r="AI19" s="29">
        <f>'24.Spieltag'!AK19</f>
        <v>10</v>
      </c>
      <c r="AJ19" s="24">
        <f t="shared" si="13"/>
        <v>1006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'24.Spieltag'!AJ20</f>
        <v>953</v>
      </c>
      <c r="AI20" s="29">
        <f>'24.Spieltag'!AK20</f>
        <v>13</v>
      </c>
      <c r="AJ20" s="24">
        <f t="shared" si="13"/>
        <v>998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'24.Spieltag'!AJ21</f>
        <v>945</v>
      </c>
      <c r="AI21" s="29">
        <f>'24.Spieltag'!AK21</f>
        <v>14</v>
      </c>
      <c r="AJ21" s="24">
        <f t="shared" si="13"/>
        <v>990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'24.Spieltag'!AJ22</f>
        <v>945</v>
      </c>
      <c r="AI22" s="29">
        <f>'24.Spieltag'!AK22</f>
        <v>14</v>
      </c>
      <c r="AJ22" s="24">
        <f t="shared" si="13"/>
        <v>990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'24.Spieltag'!AJ23</f>
        <v>945</v>
      </c>
      <c r="AI23" s="29">
        <f>'24.Spieltag'!AK23</f>
        <v>14</v>
      </c>
      <c r="AJ23" s="24">
        <f t="shared" si="13"/>
        <v>990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'24.Spieltag'!AJ24</f>
        <v>945</v>
      </c>
      <c r="AI24" s="29">
        <f>'24.Spieltag'!AK24</f>
        <v>14</v>
      </c>
      <c r="AJ24" s="24">
        <f t="shared" si="13"/>
        <v>990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'24.Spieltag'!AJ25</f>
        <v>945</v>
      </c>
      <c r="AI25" s="29">
        <f>'24.Spieltag'!AK25</f>
        <v>14</v>
      </c>
      <c r="AJ25" s="24">
        <f t="shared" si="13"/>
        <v>990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'24.Spieltag'!AJ26</f>
        <v>945</v>
      </c>
      <c r="AI26" s="29">
        <f>'24.Spieltag'!AK26</f>
        <v>14</v>
      </c>
      <c r="AJ26" s="24">
        <f t="shared" ref="AJ26" si="17">AG26+AH26</f>
        <v>990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'24.Spieltag'!AJ27</f>
        <v>945</v>
      </c>
      <c r="AI27" s="29">
        <f>'24.Spieltag'!AK27</f>
        <v>14</v>
      </c>
      <c r="AJ27" s="24">
        <f t="shared" ref="AJ27" si="20">AG27+AH27</f>
        <v>990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0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42" priority="120" rank="3"/>
  </conditionalFormatting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">
    <cfRule type="top10" dxfId="41" priority="784" rank="3"/>
  </conditionalFormatting>
  <conditionalFormatting sqref="A31:A1048576 A7:A26 A1">
    <cfRule type="colorScale" priority="7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2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4" rank="3"/>
  </conditionalFormatting>
  <conditionalFormatting sqref="B8:B27">
    <cfRule type="expression" dxfId="39" priority="3">
      <formula>($AG8&gt;40)</formula>
    </cfRule>
  </conditionalFormatting>
  <conditionalFormatting sqref="O3 X3 AA3 I3 R1 F3 C3:C4 I1 X1 U1 AA1 C1 C6 O1 R3 L1 U3">
    <cfRule type="cellIs" dxfId="3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40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'25.Spieltag'!AJ8</f>
        <v>1027</v>
      </c>
      <c r="AI8" s="29">
        <f>'25.Spieltag'!AK8</f>
        <v>1</v>
      </c>
      <c r="AJ8" s="24">
        <f t="shared" ref="AJ8" si="8">AG8+AH8</f>
        <v>1072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'25.Spieltag'!AJ9</f>
        <v>1026</v>
      </c>
      <c r="AI9" s="29">
        <f>'25.Spieltag'!AK9</f>
        <v>2</v>
      </c>
      <c r="AJ9" s="24">
        <f t="shared" ref="AJ9:AJ25" si="13">AG9+AH9</f>
        <v>1071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'25.Spieltag'!AJ10</f>
        <v>1026</v>
      </c>
      <c r="AI10" s="29">
        <f>'25.Spieltag'!AK10</f>
        <v>2</v>
      </c>
      <c r="AJ10" s="24">
        <f t="shared" si="13"/>
        <v>1071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'25.Spieltag'!AJ11</f>
        <v>1016</v>
      </c>
      <c r="AI11" s="29">
        <f>'25.Spieltag'!AK11</f>
        <v>4</v>
      </c>
      <c r="AJ11" s="24">
        <f t="shared" si="13"/>
        <v>1061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'25.Spieltag'!AJ12</f>
        <v>1013</v>
      </c>
      <c r="AI12" s="29">
        <f>'25.Spieltag'!AK12</f>
        <v>5</v>
      </c>
      <c r="AJ12" s="24">
        <f t="shared" si="13"/>
        <v>1058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'25.Spieltag'!AJ13</f>
        <v>1012</v>
      </c>
      <c r="AI13" s="29">
        <f>'25.Spieltag'!AK13</f>
        <v>6</v>
      </c>
      <c r="AJ13" s="24">
        <f t="shared" si="13"/>
        <v>1057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'25.Spieltag'!AJ14</f>
        <v>1010</v>
      </c>
      <c r="AI14" s="29">
        <f>'25.Spieltag'!AK14</f>
        <v>7</v>
      </c>
      <c r="AJ14" s="24">
        <f t="shared" si="13"/>
        <v>1055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'25.Spieltag'!AJ15</f>
        <v>1010</v>
      </c>
      <c r="AI15" s="29">
        <f>'25.Spieltag'!AK15</f>
        <v>7</v>
      </c>
      <c r="AJ15" s="24">
        <f t="shared" si="13"/>
        <v>1055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'25.Spieltag'!AJ16</f>
        <v>1009</v>
      </c>
      <c r="AI16" s="29">
        <f>'25.Spieltag'!AK16</f>
        <v>9</v>
      </c>
      <c r="AJ16" s="24">
        <f t="shared" si="13"/>
        <v>1054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'25.Spieltag'!AJ17</f>
        <v>1004</v>
      </c>
      <c r="AI17" s="29">
        <f>'25.Spieltag'!AK17</f>
        <v>12</v>
      </c>
      <c r="AJ17" s="24">
        <f t="shared" si="13"/>
        <v>1049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'25.Spieltag'!AJ18</f>
        <v>1006</v>
      </c>
      <c r="AI18" s="29">
        <f>'25.Spieltag'!AK18</f>
        <v>10</v>
      </c>
      <c r="AJ18" s="24">
        <f t="shared" si="13"/>
        <v>1051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'25.Spieltag'!AJ19</f>
        <v>1006</v>
      </c>
      <c r="AI19" s="29">
        <f>'25.Spieltag'!AK19</f>
        <v>10</v>
      </c>
      <c r="AJ19" s="24">
        <f t="shared" si="13"/>
        <v>1051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'25.Spieltag'!AJ20</f>
        <v>998</v>
      </c>
      <c r="AI20" s="29">
        <f>'25.Spieltag'!AK20</f>
        <v>13</v>
      </c>
      <c r="AJ20" s="24">
        <f t="shared" si="13"/>
        <v>1043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'25.Spieltag'!AJ21</f>
        <v>990</v>
      </c>
      <c r="AI21" s="29">
        <f>'25.Spieltag'!AK21</f>
        <v>14</v>
      </c>
      <c r="AJ21" s="24">
        <f t="shared" si="13"/>
        <v>1035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'25.Spieltag'!AJ22</f>
        <v>990</v>
      </c>
      <c r="AI22" s="29">
        <f>'25.Spieltag'!AK22</f>
        <v>14</v>
      </c>
      <c r="AJ22" s="24">
        <f t="shared" si="13"/>
        <v>1035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'25.Spieltag'!AJ23</f>
        <v>990</v>
      </c>
      <c r="AI23" s="29">
        <f>'25.Spieltag'!AK23</f>
        <v>14</v>
      </c>
      <c r="AJ23" s="24">
        <f t="shared" si="13"/>
        <v>1035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'25.Spieltag'!AJ24</f>
        <v>990</v>
      </c>
      <c r="AI24" s="29">
        <f>'25.Spieltag'!AK24</f>
        <v>14</v>
      </c>
      <c r="AJ24" s="24">
        <f t="shared" si="13"/>
        <v>1035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'25.Spieltag'!AJ25</f>
        <v>990</v>
      </c>
      <c r="AI25" s="29">
        <f>'25.Spieltag'!AK25</f>
        <v>14</v>
      </c>
      <c r="AJ25" s="24">
        <f t="shared" si="13"/>
        <v>1035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'25.Spieltag'!AJ26</f>
        <v>990</v>
      </c>
      <c r="AI26" s="29">
        <f>'25.Spieltag'!AK26</f>
        <v>14</v>
      </c>
      <c r="AJ26" s="24">
        <f t="shared" ref="AJ26" si="17">AG26+AH26</f>
        <v>1035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'25.Spieltag'!AJ27</f>
        <v>990</v>
      </c>
      <c r="AI27" s="29">
        <f>'25.Spieltag'!AK27</f>
        <v>14</v>
      </c>
      <c r="AJ27" s="24">
        <f t="shared" ref="AJ27" si="20">AG27+AH27</f>
        <v>1035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6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7" priority="774" rank="3"/>
  </conditionalFormatting>
  <conditionalFormatting sqref="AI8:AI26">
    <cfRule type="colorScale" priority="120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6" priority="4" rank="3"/>
  </conditionalFormatting>
  <conditionalFormatting sqref="B8:B27">
    <cfRule type="expression" dxfId="35" priority="3">
      <formula>($AG8&gt;40)</formula>
    </cfRule>
  </conditionalFormatting>
  <conditionalFormatting sqref="O3 X3 AA3 I3 R1 F3 C3:C4 I1 X1 U1 AA1 C1 C6 O1 R3 L1 U3">
    <cfRule type="cellIs" dxfId="34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A5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41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'26.Spieltag'!AJ8</f>
        <v>1072</v>
      </c>
      <c r="AI8" s="29">
        <f>'26.Spieltag'!AK8</f>
        <v>1</v>
      </c>
      <c r="AJ8" s="24">
        <f t="shared" ref="AJ8" si="8">AG8+AH8</f>
        <v>1117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'26.Spieltag'!AJ9</f>
        <v>1071</v>
      </c>
      <c r="AI9" s="29">
        <f>'26.Spieltag'!AK9</f>
        <v>2</v>
      </c>
      <c r="AJ9" s="24">
        <f t="shared" ref="AJ9:AJ25" si="13">AG9+AH9</f>
        <v>1116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'26.Spieltag'!AJ10</f>
        <v>1071</v>
      </c>
      <c r="AI10" s="29">
        <f>'26.Spieltag'!AK10</f>
        <v>2</v>
      </c>
      <c r="AJ10" s="24">
        <f t="shared" si="13"/>
        <v>1116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'26.Spieltag'!AJ11</f>
        <v>1061</v>
      </c>
      <c r="AI11" s="29">
        <f>'26.Spieltag'!AK11</f>
        <v>4</v>
      </c>
      <c r="AJ11" s="24">
        <f t="shared" si="13"/>
        <v>1106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'26.Spieltag'!AJ12</f>
        <v>1058</v>
      </c>
      <c r="AI12" s="29">
        <f>'26.Spieltag'!AK12</f>
        <v>5</v>
      </c>
      <c r="AJ12" s="24">
        <f t="shared" si="13"/>
        <v>1103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'26.Spieltag'!AJ13</f>
        <v>1057</v>
      </c>
      <c r="AI13" s="29">
        <f>'26.Spieltag'!AK13</f>
        <v>6</v>
      </c>
      <c r="AJ13" s="24">
        <f t="shared" si="13"/>
        <v>1102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'26.Spieltag'!AJ14</f>
        <v>1055</v>
      </c>
      <c r="AI14" s="29">
        <f>'26.Spieltag'!AK14</f>
        <v>7</v>
      </c>
      <c r="AJ14" s="24">
        <f t="shared" si="13"/>
        <v>1100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'26.Spieltag'!AJ15</f>
        <v>1055</v>
      </c>
      <c r="AI15" s="29">
        <f>'26.Spieltag'!AK15</f>
        <v>7</v>
      </c>
      <c r="AJ15" s="24">
        <f t="shared" si="13"/>
        <v>1100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'26.Spieltag'!AJ16</f>
        <v>1054</v>
      </c>
      <c r="AI16" s="29">
        <f>'26.Spieltag'!AK16</f>
        <v>9</v>
      </c>
      <c r="AJ16" s="24">
        <f t="shared" si="13"/>
        <v>1099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'26.Spieltag'!AJ17</f>
        <v>1049</v>
      </c>
      <c r="AI17" s="29">
        <f>'26.Spieltag'!AK17</f>
        <v>12</v>
      </c>
      <c r="AJ17" s="24">
        <f t="shared" si="13"/>
        <v>1094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'26.Spieltag'!AJ18</f>
        <v>1051</v>
      </c>
      <c r="AI18" s="29">
        <f>'26.Spieltag'!AK18</f>
        <v>10</v>
      </c>
      <c r="AJ18" s="24">
        <f t="shared" si="13"/>
        <v>1096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'26.Spieltag'!AJ19</f>
        <v>1051</v>
      </c>
      <c r="AI19" s="29">
        <f>'26.Spieltag'!AK19</f>
        <v>10</v>
      </c>
      <c r="AJ19" s="24">
        <f t="shared" si="13"/>
        <v>1096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'26.Spieltag'!AJ20</f>
        <v>1043</v>
      </c>
      <c r="AI20" s="29">
        <f>'26.Spieltag'!AK20</f>
        <v>13</v>
      </c>
      <c r="AJ20" s="24">
        <f t="shared" si="13"/>
        <v>1088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'26.Spieltag'!AJ21</f>
        <v>1035</v>
      </c>
      <c r="AI21" s="29">
        <f>'26.Spieltag'!AK21</f>
        <v>14</v>
      </c>
      <c r="AJ21" s="24">
        <f t="shared" si="13"/>
        <v>1080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'26.Spieltag'!AJ22</f>
        <v>1035</v>
      </c>
      <c r="AI22" s="29">
        <f>'26.Spieltag'!AK22</f>
        <v>14</v>
      </c>
      <c r="AJ22" s="24">
        <f t="shared" si="13"/>
        <v>1080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'26.Spieltag'!AJ23</f>
        <v>1035</v>
      </c>
      <c r="AI23" s="29">
        <f>'26.Spieltag'!AK23</f>
        <v>14</v>
      </c>
      <c r="AJ23" s="24">
        <f t="shared" si="13"/>
        <v>1080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'26.Spieltag'!AJ24</f>
        <v>1035</v>
      </c>
      <c r="AI24" s="29">
        <f>'26.Spieltag'!AK24</f>
        <v>14</v>
      </c>
      <c r="AJ24" s="24">
        <f t="shared" si="13"/>
        <v>1080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'26.Spieltag'!AJ25</f>
        <v>1035</v>
      </c>
      <c r="AI25" s="29">
        <f>'26.Spieltag'!AK25</f>
        <v>14</v>
      </c>
      <c r="AJ25" s="24">
        <f t="shared" si="13"/>
        <v>1080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'26.Spieltag'!AJ26</f>
        <v>1035</v>
      </c>
      <c r="AI26" s="29">
        <f>'26.Spieltag'!AK26</f>
        <v>14</v>
      </c>
      <c r="AJ26" s="24">
        <f t="shared" ref="AJ26" si="17">AG26+AH26</f>
        <v>1080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'26.Spieltag'!AJ27</f>
        <v>1035</v>
      </c>
      <c r="AI27" s="29">
        <f>'26.Spieltag'!AK27</f>
        <v>14</v>
      </c>
      <c r="AJ27" s="24">
        <f t="shared" ref="AJ27" si="20">AG27+AH27</f>
        <v>1080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3" priority="760" rank="3"/>
  </conditionalFormatting>
  <conditionalFormatting sqref="AI8:AI26">
    <cfRule type="colorScale" priority="11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2" priority="4" rank="3"/>
  </conditionalFormatting>
  <conditionalFormatting sqref="B8:B27">
    <cfRule type="expression" dxfId="31" priority="3">
      <formula>($AG8&gt;40)</formula>
    </cfRule>
  </conditionalFormatting>
  <conditionalFormatting sqref="O3 X3 AA3 I3 R1 F3 C3:C4 I1 X1 U1 AA1 C1 C6 O1 R3 L1 U3">
    <cfRule type="cellIs" dxfId="30" priority="1" operator="equal">
      <formula>"Schalke 04"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topLeftCell="B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42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'27.Spieltag'!AJ8</f>
        <v>1117</v>
      </c>
      <c r="AI8" s="29">
        <f>'27.Spieltag'!AK8</f>
        <v>1</v>
      </c>
      <c r="AJ8" s="24">
        <f t="shared" ref="AJ8" si="8">AG8+AH8</f>
        <v>1162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'27.Spieltag'!AJ9</f>
        <v>1116</v>
      </c>
      <c r="AI9" s="29">
        <f>'27.Spieltag'!AK9</f>
        <v>2</v>
      </c>
      <c r="AJ9" s="24">
        <f t="shared" ref="AJ9:AJ25" si="13">AG9+AH9</f>
        <v>1161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'27.Spieltag'!AJ10</f>
        <v>1116</v>
      </c>
      <c r="AI10" s="29">
        <f>'27.Spieltag'!AK10</f>
        <v>2</v>
      </c>
      <c r="AJ10" s="24">
        <f t="shared" si="13"/>
        <v>1161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'27.Spieltag'!AJ11</f>
        <v>1106</v>
      </c>
      <c r="AI11" s="29">
        <f>'27.Spieltag'!AK11</f>
        <v>4</v>
      </c>
      <c r="AJ11" s="24">
        <f t="shared" si="13"/>
        <v>1151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'27.Spieltag'!AJ12</f>
        <v>1103</v>
      </c>
      <c r="AI12" s="29">
        <f>'27.Spieltag'!AK12</f>
        <v>5</v>
      </c>
      <c r="AJ12" s="24">
        <f t="shared" si="13"/>
        <v>1148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'27.Spieltag'!AJ13</f>
        <v>1102</v>
      </c>
      <c r="AI13" s="29">
        <f>'27.Spieltag'!AK13</f>
        <v>6</v>
      </c>
      <c r="AJ13" s="24">
        <f t="shared" si="13"/>
        <v>1147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'27.Spieltag'!AJ14</f>
        <v>1100</v>
      </c>
      <c r="AI14" s="29">
        <f>'27.Spieltag'!AK14</f>
        <v>7</v>
      </c>
      <c r="AJ14" s="24">
        <f t="shared" si="13"/>
        <v>1145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'27.Spieltag'!AJ15</f>
        <v>1100</v>
      </c>
      <c r="AI15" s="29">
        <f>'27.Spieltag'!AK15</f>
        <v>7</v>
      </c>
      <c r="AJ15" s="24">
        <f t="shared" si="13"/>
        <v>1145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'27.Spieltag'!AJ16</f>
        <v>1099</v>
      </c>
      <c r="AI16" s="29">
        <f>'27.Spieltag'!AK16</f>
        <v>9</v>
      </c>
      <c r="AJ16" s="24">
        <f t="shared" si="13"/>
        <v>1144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'27.Spieltag'!AJ17</f>
        <v>1094</v>
      </c>
      <c r="AI17" s="29">
        <f>'27.Spieltag'!AK17</f>
        <v>12</v>
      </c>
      <c r="AJ17" s="24">
        <f t="shared" si="13"/>
        <v>1139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'27.Spieltag'!AJ18</f>
        <v>1096</v>
      </c>
      <c r="AI18" s="29">
        <f>'27.Spieltag'!AK18</f>
        <v>10</v>
      </c>
      <c r="AJ18" s="24">
        <f t="shared" si="13"/>
        <v>1141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'27.Spieltag'!AJ19</f>
        <v>1096</v>
      </c>
      <c r="AI19" s="29">
        <f>'27.Spieltag'!AK19</f>
        <v>10</v>
      </c>
      <c r="AJ19" s="24">
        <f t="shared" si="13"/>
        <v>1141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'27.Spieltag'!AJ20</f>
        <v>1088</v>
      </c>
      <c r="AI20" s="29">
        <f>'27.Spieltag'!AK20</f>
        <v>13</v>
      </c>
      <c r="AJ20" s="24">
        <f t="shared" si="13"/>
        <v>1133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'27.Spieltag'!AJ21</f>
        <v>1080</v>
      </c>
      <c r="AI21" s="29">
        <f>'27.Spieltag'!AK21</f>
        <v>14</v>
      </c>
      <c r="AJ21" s="24">
        <f t="shared" si="13"/>
        <v>1125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'27.Spieltag'!AJ22</f>
        <v>1080</v>
      </c>
      <c r="AI22" s="29">
        <f>'27.Spieltag'!AK22</f>
        <v>14</v>
      </c>
      <c r="AJ22" s="24">
        <f t="shared" si="13"/>
        <v>1125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'27.Spieltag'!AJ23</f>
        <v>1080</v>
      </c>
      <c r="AI23" s="29">
        <f>'27.Spieltag'!AK23</f>
        <v>14</v>
      </c>
      <c r="AJ23" s="24">
        <f t="shared" si="13"/>
        <v>1125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'27.Spieltag'!AJ24</f>
        <v>1080</v>
      </c>
      <c r="AI24" s="29">
        <f>'27.Spieltag'!AK24</f>
        <v>14</v>
      </c>
      <c r="AJ24" s="24">
        <f t="shared" si="13"/>
        <v>1125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'27.Spieltag'!AJ25</f>
        <v>1080</v>
      </c>
      <c r="AI25" s="29">
        <f>'27.Spieltag'!AK25</f>
        <v>14</v>
      </c>
      <c r="AJ25" s="24">
        <f t="shared" si="13"/>
        <v>1125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'27.Spieltag'!AJ26</f>
        <v>1080</v>
      </c>
      <c r="AI26" s="29">
        <f>'27.Spieltag'!AK26</f>
        <v>14</v>
      </c>
      <c r="AJ26" s="24">
        <f t="shared" ref="AJ26" si="17">AG26+AH26</f>
        <v>1125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'27.Spieltag'!AJ27</f>
        <v>1080</v>
      </c>
      <c r="AI27" s="29">
        <f>'27.Spieltag'!AK27</f>
        <v>14</v>
      </c>
      <c r="AJ27" s="24">
        <f t="shared" ref="AJ27" si="20">AG27+AH27</f>
        <v>1125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3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743" rank="3"/>
  </conditionalFormatting>
  <conditionalFormatting sqref="AI8:AI26">
    <cfRule type="colorScale" priority="118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8" priority="4" rank="3"/>
  </conditionalFormatting>
  <conditionalFormatting sqref="B8:B27">
    <cfRule type="expression" dxfId="27" priority="3">
      <formula>($AG8&gt;40)</formula>
    </cfRule>
  </conditionalFormatting>
  <conditionalFormatting sqref="O3 X3 AA3 I3 R1 F3 C3:C4 I1 X1 U1 AA1 C1 C6 O1 R3 L1 U3">
    <cfRule type="cellIs" dxfId="26" priority="1" operator="equal">
      <formula>"Schalke 04"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topLeftCell="A3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customWidth="1"/>
    <col min="6" max="6" width="3.44140625" style="13" customWidth="1"/>
    <col min="7" max="7" width="3.44140625" style="1" customWidth="1"/>
    <col min="8" max="8" width="4.44140625" style="61" customWidth="1"/>
    <col min="9" max="10" width="3.44140625" style="1" customWidth="1"/>
    <col min="11" max="11" width="4.44140625" style="6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1" ht="11.4">
      <c r="B2" s="16"/>
      <c r="AC2" s="32"/>
      <c r="AD2" s="68"/>
      <c r="AE2" s="70"/>
      <c r="AF2" s="70"/>
    </row>
    <row r="3" spans="1:41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1" ht="16.2" thickBot="1">
      <c r="A4" s="2" t="s">
        <v>43</v>
      </c>
      <c r="B4" s="16"/>
      <c r="C4" s="68" t="s">
        <v>60</v>
      </c>
      <c r="AD4" s="67"/>
      <c r="AE4" s="71"/>
      <c r="AF4" s="71"/>
      <c r="AK4" s="45"/>
    </row>
    <row r="5" spans="1:41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'28.Spieltag'!AJ8</f>
        <v>1162</v>
      </c>
      <c r="AI8" s="29">
        <f>'28.Spieltag'!AK8</f>
        <v>1</v>
      </c>
      <c r="AJ8" s="24">
        <f t="shared" ref="AJ8:AJ27" si="8">AG8+AH8</f>
        <v>1207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'28.Spieltag'!AJ9</f>
        <v>1161</v>
      </c>
      <c r="AI9" s="29">
        <f>'28.Spieltag'!AK9</f>
        <v>2</v>
      </c>
      <c r="AJ9" s="24">
        <f t="shared" si="8"/>
        <v>1206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" customHeight="1" thickBot="1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'28.Spieltag'!AJ10</f>
        <v>1161</v>
      </c>
      <c r="AI10" s="29">
        <f>'28.Spieltag'!AK10</f>
        <v>2</v>
      </c>
      <c r="AJ10" s="24">
        <f t="shared" si="8"/>
        <v>1206</v>
      </c>
      <c r="AK10" s="25">
        <f t="shared" si="9"/>
        <v>2</v>
      </c>
      <c r="AL10" s="76"/>
      <c r="AM10" s="77"/>
      <c r="AN10" s="77"/>
      <c r="AO10" s="78"/>
    </row>
    <row r="11" spans="1:41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'28.Spieltag'!AJ11</f>
        <v>1151</v>
      </c>
      <c r="AI11" s="29">
        <f>'28.Spieltag'!AK11</f>
        <v>4</v>
      </c>
      <c r="AJ11" s="24">
        <f t="shared" si="8"/>
        <v>1196</v>
      </c>
      <c r="AK11" s="25">
        <f t="shared" si="9"/>
        <v>4</v>
      </c>
      <c r="AL11" s="1"/>
    </row>
    <row r="12" spans="1:41" ht="24.9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'28.Spieltag'!AJ12</f>
        <v>1148</v>
      </c>
      <c r="AI12" s="29">
        <f>'28.Spieltag'!AK12</f>
        <v>5</v>
      </c>
      <c r="AJ12" s="24">
        <f t="shared" si="8"/>
        <v>1193</v>
      </c>
      <c r="AK12" s="25">
        <f t="shared" si="9"/>
        <v>5</v>
      </c>
      <c r="AL12" s="1"/>
    </row>
    <row r="13" spans="1:41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'28.Spieltag'!AJ13</f>
        <v>1147</v>
      </c>
      <c r="AI13" s="29">
        <f>'28.Spieltag'!AK13</f>
        <v>6</v>
      </c>
      <c r="AJ13" s="24">
        <f t="shared" si="8"/>
        <v>1192</v>
      </c>
      <c r="AK13" s="25">
        <f t="shared" si="9"/>
        <v>6</v>
      </c>
      <c r="AL13" s="1"/>
    </row>
    <row r="14" spans="1:41" ht="24.9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'28.Spieltag'!AJ14</f>
        <v>1145</v>
      </c>
      <c r="AI14" s="29">
        <f>'28.Spieltag'!AK14</f>
        <v>7</v>
      </c>
      <c r="AJ14" s="24">
        <f t="shared" si="8"/>
        <v>1190</v>
      </c>
      <c r="AK14" s="25">
        <f t="shared" si="9"/>
        <v>7</v>
      </c>
      <c r="AL14" s="1"/>
    </row>
    <row r="15" spans="1:41" ht="24.9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'28.Spieltag'!AJ15</f>
        <v>1145</v>
      </c>
      <c r="AI15" s="29">
        <f>'28.Spieltag'!AK15</f>
        <v>7</v>
      </c>
      <c r="AJ15" s="24">
        <f t="shared" si="8"/>
        <v>1190</v>
      </c>
      <c r="AK15" s="25">
        <f t="shared" si="9"/>
        <v>7</v>
      </c>
      <c r="AL15" s="1"/>
    </row>
    <row r="16" spans="1:41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'28.Spieltag'!AJ16</f>
        <v>1144</v>
      </c>
      <c r="AI16" s="29">
        <f>'28.Spieltag'!AK16</f>
        <v>9</v>
      </c>
      <c r="AJ16" s="24">
        <f t="shared" si="8"/>
        <v>1189</v>
      </c>
      <c r="AK16" s="25">
        <f t="shared" si="9"/>
        <v>9</v>
      </c>
      <c r="AL16" s="1"/>
    </row>
    <row r="17" spans="1:38" ht="24.9" customHeight="1" thickBot="1">
      <c r="A17" s="29">
        <f t="shared" si="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'28.Spieltag'!AJ17</f>
        <v>1139</v>
      </c>
      <c r="AI17" s="29">
        <f>'28.Spieltag'!AK17</f>
        <v>12</v>
      </c>
      <c r="AJ17" s="24">
        <f t="shared" si="8"/>
        <v>1184</v>
      </c>
      <c r="AK17" s="25">
        <f t="shared" si="9"/>
        <v>12</v>
      </c>
      <c r="AL17" s="1"/>
    </row>
    <row r="18" spans="1:38" ht="24.9" customHeight="1" thickBot="1">
      <c r="A18" s="29">
        <f t="shared" si="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'28.Spieltag'!AJ18</f>
        <v>1141</v>
      </c>
      <c r="AI18" s="29">
        <f>'28.Spieltag'!AK18</f>
        <v>10</v>
      </c>
      <c r="AJ18" s="24">
        <f t="shared" si="8"/>
        <v>1186</v>
      </c>
      <c r="AK18" s="25">
        <f t="shared" si="9"/>
        <v>10</v>
      </c>
      <c r="AL18" s="1"/>
    </row>
    <row r="19" spans="1:38" ht="24.9" customHeight="1" thickBot="1">
      <c r="A19" s="29">
        <f t="shared" si="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'28.Spieltag'!AJ19</f>
        <v>1141</v>
      </c>
      <c r="AI19" s="29">
        <f>'28.Spieltag'!AK19</f>
        <v>10</v>
      </c>
      <c r="AJ19" s="24">
        <f t="shared" si="8"/>
        <v>1186</v>
      </c>
      <c r="AK19" s="25">
        <f t="shared" si="9"/>
        <v>10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'28.Spieltag'!AJ20</f>
        <v>1133</v>
      </c>
      <c r="AI20" s="29">
        <f>'28.Spieltag'!AK20</f>
        <v>13</v>
      </c>
      <c r="AJ20" s="24">
        <f t="shared" si="8"/>
        <v>1178</v>
      </c>
      <c r="AK20" s="25">
        <f t="shared" si="9"/>
        <v>13</v>
      </c>
      <c r="AL20" s="1"/>
    </row>
    <row r="21" spans="1:38" ht="24.9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'28.Spieltag'!AJ21</f>
        <v>1125</v>
      </c>
      <c r="AI21" s="29">
        <f>'28.Spieltag'!AK21</f>
        <v>14</v>
      </c>
      <c r="AJ21" s="24">
        <f t="shared" si="8"/>
        <v>1170</v>
      </c>
      <c r="AK21" s="25">
        <f t="shared" si="9"/>
        <v>14</v>
      </c>
      <c r="AL21" s="1"/>
    </row>
    <row r="22" spans="1:38" ht="24.9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'28.Spieltag'!AJ22</f>
        <v>1125</v>
      </c>
      <c r="AI22" s="29">
        <f>'28.Spieltag'!AK22</f>
        <v>14</v>
      </c>
      <c r="AJ22" s="24">
        <f t="shared" si="8"/>
        <v>1170</v>
      </c>
      <c r="AK22" s="25">
        <f t="shared" si="9"/>
        <v>14</v>
      </c>
      <c r="AL22" s="1"/>
    </row>
    <row r="23" spans="1:38" ht="24.9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'28.Spieltag'!AJ23</f>
        <v>1125</v>
      </c>
      <c r="AI23" s="29">
        <f>'28.Spieltag'!AK23</f>
        <v>14</v>
      </c>
      <c r="AJ23" s="24">
        <f t="shared" si="8"/>
        <v>1170</v>
      </c>
      <c r="AK23" s="25">
        <f t="shared" si="9"/>
        <v>14</v>
      </c>
      <c r="AL23" s="1"/>
    </row>
    <row r="24" spans="1:38" ht="24.9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'28.Spieltag'!AJ24</f>
        <v>1125</v>
      </c>
      <c r="AI24" s="29">
        <f>'28.Spieltag'!AK24</f>
        <v>14</v>
      </c>
      <c r="AJ24" s="24">
        <f t="shared" si="8"/>
        <v>1170</v>
      </c>
      <c r="AK24" s="25">
        <f t="shared" si="9"/>
        <v>14</v>
      </c>
      <c r="AL24" s="1"/>
    </row>
    <row r="25" spans="1:38" ht="24.9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'28.Spieltag'!AJ25</f>
        <v>1125</v>
      </c>
      <c r="AI25" s="29">
        <f>'28.Spieltag'!AK25</f>
        <v>14</v>
      </c>
      <c r="AJ25" s="24">
        <f t="shared" si="8"/>
        <v>1170</v>
      </c>
      <c r="AK25" s="25">
        <f t="shared" si="9"/>
        <v>14</v>
      </c>
      <c r="AL25" s="1"/>
    </row>
    <row r="26" spans="1:38" ht="28.2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'28.Spieltag'!AJ26</f>
        <v>1125</v>
      </c>
      <c r="AI26" s="29">
        <f>'28.Spieltag'!AK26</f>
        <v>14</v>
      </c>
      <c r="AJ26" s="24">
        <f t="shared" si="8"/>
        <v>1170</v>
      </c>
      <c r="AK26" s="25">
        <f t="shared" si="9"/>
        <v>14</v>
      </c>
      <c r="AL26" s="1"/>
    </row>
    <row r="27" spans="1:38" ht="28.2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'28.Spieltag'!AJ27</f>
        <v>1125</v>
      </c>
      <c r="AI27" s="29">
        <f>'28.Spieltag'!AK27</f>
        <v>14</v>
      </c>
      <c r="AJ27" s="24">
        <f t="shared" si="8"/>
        <v>1170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7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5" priority="728" rank="3"/>
  </conditionalFormatting>
  <conditionalFormatting sqref="AI8:AI26">
    <cfRule type="colorScale" priority="117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4" priority="4" rank="3"/>
  </conditionalFormatting>
  <conditionalFormatting sqref="B8:B27">
    <cfRule type="expression" dxfId="23" priority="3">
      <formula>($AG8&gt;40)</formula>
    </cfRule>
  </conditionalFormatting>
  <conditionalFormatting sqref="O3 X3 AA3 I3 R1 F3 C3:C4 I1 X1 U1 AA1 C1 C6 O1 R3 L1 U3">
    <cfRule type="cellIs" dxfId="22" priority="1" operator="equal">
      <formula>"Schalke 04"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topLeftCell="A7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1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16"/>
      <c r="AE1" s="82"/>
      <c r="AF1" s="82"/>
      <c r="AK1" s="32"/>
    </row>
    <row r="2" spans="1:41" ht="11.4">
      <c r="B2" s="16"/>
      <c r="AC2" s="32"/>
      <c r="AD2" s="16"/>
      <c r="AE2" s="83"/>
      <c r="AF2" s="83"/>
    </row>
    <row r="3" spans="1:41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16"/>
      <c r="AE3" s="82"/>
      <c r="AF3" s="82"/>
    </row>
    <row r="4" spans="1:41" ht="16.2" thickBot="1">
      <c r="A4" s="2" t="s">
        <v>44</v>
      </c>
      <c r="B4" s="16"/>
      <c r="C4" s="68" t="s">
        <v>60</v>
      </c>
      <c r="AE4" s="84"/>
      <c r="AF4" s="84"/>
      <c r="AK4" s="45"/>
    </row>
    <row r="5" spans="1:41" ht="13.8" thickBot="1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2" thickBot="1">
      <c r="C6" s="68" t="s">
        <v>70</v>
      </c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" customHeight="1" thickBot="1">
      <c r="A8" s="29">
        <f t="shared" ref="A8:A27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7" si="7">E8+H8+K8+N8+Q8+T8+W8+Z8+AC8+AF8</f>
        <v>45</v>
      </c>
      <c r="AH8" s="22">
        <f>'29.Spieltag'!AH8</f>
        <v>1162</v>
      </c>
      <c r="AI8" s="29">
        <f>'29.Spieltag'!AK8</f>
        <v>1</v>
      </c>
      <c r="AJ8" s="24">
        <f t="shared" ref="AJ8:AJ27" si="8">AG8+AH8</f>
        <v>1207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1" ht="24.9" customHeight="1" thickBot="1">
      <c r="A9" s="29">
        <f t="shared" si="0"/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si="7"/>
        <v>45</v>
      </c>
      <c r="AH9" s="22">
        <f>'29.Spieltag'!AH9</f>
        <v>1161</v>
      </c>
      <c r="AI9" s="29">
        <f>'29.Spieltag'!AK9</f>
        <v>2</v>
      </c>
      <c r="AJ9" s="24">
        <f t="shared" si="8"/>
        <v>1206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1" ht="24.9" customHeight="1" thickBot="1">
      <c r="A10" s="29">
        <f t="shared" si="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0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7"/>
        <v>45</v>
      </c>
      <c r="AH10" s="22">
        <f>'29.Spieltag'!AH10</f>
        <v>1161</v>
      </c>
      <c r="AI10" s="29">
        <f>'29.Spieltag'!AK10</f>
        <v>2</v>
      </c>
      <c r="AJ10" s="24">
        <f t="shared" si="8"/>
        <v>1206</v>
      </c>
      <c r="AK10" s="25">
        <f t="shared" si="9"/>
        <v>2</v>
      </c>
      <c r="AL10" s="85"/>
    </row>
    <row r="11" spans="1:41" ht="24.9" customHeight="1" thickBot="1">
      <c r="A11" s="29">
        <f t="shared" si="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0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7"/>
        <v>45</v>
      </c>
      <c r="AH11" s="22">
        <f>'29.Spieltag'!AH11</f>
        <v>1151</v>
      </c>
      <c r="AI11" s="29">
        <f>'29.Spieltag'!AK11</f>
        <v>4</v>
      </c>
      <c r="AJ11" s="24">
        <f t="shared" si="8"/>
        <v>1196</v>
      </c>
      <c r="AK11" s="25">
        <f t="shared" si="9"/>
        <v>4</v>
      </c>
      <c r="AL11" s="1"/>
    </row>
    <row r="12" spans="1:41" ht="24.9" customHeight="1" thickBot="1">
      <c r="A12" s="29">
        <f t="shared" si="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ref="W12:W22" si="11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7"/>
        <v>45</v>
      </c>
      <c r="AH12" s="22">
        <f>'29.Spieltag'!AH12</f>
        <v>1148</v>
      </c>
      <c r="AI12" s="29">
        <f>'29.Spieltag'!AK12</f>
        <v>5</v>
      </c>
      <c r="AJ12" s="24">
        <f t="shared" si="8"/>
        <v>1193</v>
      </c>
      <c r="AK12" s="25">
        <f t="shared" si="9"/>
        <v>5</v>
      </c>
      <c r="AL12" s="1"/>
    </row>
    <row r="13" spans="1:41" ht="24.9" customHeight="1" thickBot="1">
      <c r="A13" s="29">
        <f t="shared" si="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7"/>
        <v>45</v>
      </c>
      <c r="AH13" s="22">
        <f>'29.Spieltag'!AH13</f>
        <v>1147</v>
      </c>
      <c r="AI13" s="29">
        <f>'29.Spieltag'!AK13</f>
        <v>6</v>
      </c>
      <c r="AJ13" s="24">
        <f t="shared" si="8"/>
        <v>1192</v>
      </c>
      <c r="AK13" s="25">
        <f t="shared" si="9"/>
        <v>6</v>
      </c>
      <c r="AL13" s="1"/>
    </row>
    <row r="14" spans="1:41" ht="24.9" customHeight="1" thickBot="1">
      <c r="A14" s="29">
        <f t="shared" si="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7"/>
        <v>45</v>
      </c>
      <c r="AH14" s="22">
        <f>'29.Spieltag'!AH14</f>
        <v>1145</v>
      </c>
      <c r="AI14" s="29">
        <f>'29.Spieltag'!AK14</f>
        <v>7</v>
      </c>
      <c r="AJ14" s="24">
        <f t="shared" si="8"/>
        <v>1190</v>
      </c>
      <c r="AK14" s="25">
        <f t="shared" si="9"/>
        <v>7</v>
      </c>
      <c r="AL14" s="1"/>
    </row>
    <row r="15" spans="1:41" ht="24.9" customHeight="1" thickBot="1">
      <c r="A15" s="29">
        <f t="shared" si="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ref="Z15:Z25" si="12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7"/>
        <v>45</v>
      </c>
      <c r="AH15" s="22">
        <f>'29.Spieltag'!AH15</f>
        <v>1145</v>
      </c>
      <c r="AI15" s="29">
        <f>'29.Spieltag'!AK15</f>
        <v>7</v>
      </c>
      <c r="AJ15" s="24">
        <f t="shared" si="8"/>
        <v>1190</v>
      </c>
      <c r="AK15" s="25">
        <f t="shared" si="9"/>
        <v>7</v>
      </c>
      <c r="AL15" s="1"/>
    </row>
    <row r="16" spans="1:41" ht="24.9" customHeight="1" thickBot="1">
      <c r="A16" s="29">
        <f t="shared" si="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7"/>
        <v>45</v>
      </c>
      <c r="AH16" s="22">
        <f>'29.Spieltag'!AH16</f>
        <v>1144</v>
      </c>
      <c r="AI16" s="29">
        <f>'29.Spieltag'!AK16</f>
        <v>9</v>
      </c>
      <c r="AJ16" s="24">
        <f t="shared" si="8"/>
        <v>1189</v>
      </c>
      <c r="AK16" s="25">
        <f t="shared" si="9"/>
        <v>9</v>
      </c>
      <c r="AL16" s="1"/>
    </row>
    <row r="17" spans="1:38" ht="24.9" customHeight="1" thickBot="1">
      <c r="A17" s="29">
        <f t="shared" si="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7"/>
        <v>45</v>
      </c>
      <c r="AH17" s="22">
        <f>'29.Spieltag'!AH17</f>
        <v>1139</v>
      </c>
      <c r="AI17" s="29">
        <f>'29.Spieltag'!AK17</f>
        <v>12</v>
      </c>
      <c r="AJ17" s="24">
        <f t="shared" si="8"/>
        <v>1184</v>
      </c>
      <c r="AK17" s="25">
        <f t="shared" si="9"/>
        <v>12</v>
      </c>
      <c r="AL17" s="1"/>
    </row>
    <row r="18" spans="1:38" ht="24.9" customHeight="1" thickBot="1">
      <c r="A18" s="29">
        <f t="shared" si="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7"/>
        <v>45</v>
      </c>
      <c r="AH18" s="22">
        <f>'29.Spieltag'!AH18</f>
        <v>1141</v>
      </c>
      <c r="AI18" s="29">
        <f>'29.Spieltag'!AK18</f>
        <v>10</v>
      </c>
      <c r="AJ18" s="24">
        <f t="shared" si="8"/>
        <v>1186</v>
      </c>
      <c r="AK18" s="25">
        <f t="shared" si="9"/>
        <v>10</v>
      </c>
      <c r="AL18" s="1"/>
    </row>
    <row r="19" spans="1:38" ht="24.9" customHeight="1" thickBot="1">
      <c r="A19" s="29">
        <f t="shared" si="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7"/>
        <v>45</v>
      </c>
      <c r="AH19" s="22">
        <f>'29.Spieltag'!AH19</f>
        <v>1141</v>
      </c>
      <c r="AI19" s="29">
        <f>'29.Spieltag'!AK19</f>
        <v>10</v>
      </c>
      <c r="AJ19" s="24">
        <f t="shared" si="8"/>
        <v>1186</v>
      </c>
      <c r="AK19" s="25">
        <f t="shared" si="9"/>
        <v>10</v>
      </c>
      <c r="AL19" s="1"/>
    </row>
    <row r="20" spans="1:38" ht="24.9" customHeight="1" thickBot="1">
      <c r="A20" s="29">
        <f t="shared" si="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7"/>
        <v>45</v>
      </c>
      <c r="AH20" s="22">
        <f>'29.Spieltag'!AH20</f>
        <v>1133</v>
      </c>
      <c r="AI20" s="29">
        <f>'29.Spieltag'!AK20</f>
        <v>13</v>
      </c>
      <c r="AJ20" s="24">
        <f t="shared" si="8"/>
        <v>1178</v>
      </c>
      <c r="AK20" s="25">
        <f t="shared" si="9"/>
        <v>13</v>
      </c>
      <c r="AL20" s="1"/>
    </row>
    <row r="21" spans="1:38" ht="24.9" customHeight="1" thickBot="1">
      <c r="A21" s="29">
        <f t="shared" si="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7"/>
        <v>45</v>
      </c>
      <c r="AH21" s="22">
        <f>'29.Spieltag'!AH21</f>
        <v>1125</v>
      </c>
      <c r="AI21" s="29">
        <f>'29.Spieltag'!AK21</f>
        <v>14</v>
      </c>
      <c r="AJ21" s="24">
        <f t="shared" si="8"/>
        <v>1170</v>
      </c>
      <c r="AK21" s="25">
        <f t="shared" si="9"/>
        <v>14</v>
      </c>
      <c r="AL21" s="1"/>
    </row>
    <row r="22" spans="1:38" ht="24.9" customHeight="1" thickBot="1">
      <c r="A22" s="29">
        <f t="shared" si="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7"/>
        <v>45</v>
      </c>
      <c r="AH22" s="22">
        <f>'29.Spieltag'!AH22</f>
        <v>1125</v>
      </c>
      <c r="AI22" s="29">
        <f>'29.Spieltag'!AK22</f>
        <v>14</v>
      </c>
      <c r="AJ22" s="24">
        <f t="shared" si="8"/>
        <v>1170</v>
      </c>
      <c r="AK22" s="25">
        <f t="shared" si="9"/>
        <v>14</v>
      </c>
      <c r="AL22" s="1"/>
    </row>
    <row r="23" spans="1:38" ht="24.9" customHeight="1" thickBot="1">
      <c r="A23" s="29">
        <f t="shared" si="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0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7"/>
        <v>45</v>
      </c>
      <c r="AH23" s="22">
        <f>'29.Spieltag'!AH23</f>
        <v>1125</v>
      </c>
      <c r="AI23" s="29">
        <f>'29.Spieltag'!AK23</f>
        <v>14</v>
      </c>
      <c r="AJ23" s="24">
        <f t="shared" si="8"/>
        <v>1170</v>
      </c>
      <c r="AK23" s="25">
        <f t="shared" si="9"/>
        <v>14</v>
      </c>
      <c r="AL23" s="1"/>
    </row>
    <row r="24" spans="1:38" ht="24.9" customHeight="1" thickBot="1">
      <c r="A24" s="29">
        <f t="shared" si="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0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7"/>
        <v>45</v>
      </c>
      <c r="AH24" s="22">
        <f>'29.Spieltag'!AH24</f>
        <v>1125</v>
      </c>
      <c r="AI24" s="29">
        <f>'29.Spieltag'!AK24</f>
        <v>14</v>
      </c>
      <c r="AJ24" s="24">
        <f t="shared" si="8"/>
        <v>1170</v>
      </c>
      <c r="AK24" s="25">
        <f t="shared" si="9"/>
        <v>14</v>
      </c>
      <c r="AL24" s="1"/>
    </row>
    <row r="25" spans="1:38" ht="24.9" customHeight="1" thickBot="1">
      <c r="A25" s="29">
        <f t="shared" si="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0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7"/>
        <v>45</v>
      </c>
      <c r="AH25" s="22">
        <f>'29.Spieltag'!AH25</f>
        <v>1125</v>
      </c>
      <c r="AI25" s="29">
        <f>'29.Spieltag'!AK25</f>
        <v>14</v>
      </c>
      <c r="AJ25" s="24">
        <f t="shared" si="8"/>
        <v>1170</v>
      </c>
      <c r="AK25" s="25">
        <f t="shared" si="9"/>
        <v>14</v>
      </c>
      <c r="AL25" s="1"/>
    </row>
    <row r="26" spans="1:38" ht="28.2" customHeight="1" thickBot="1">
      <c r="A26" s="29">
        <f t="shared" si="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0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si="7"/>
        <v>45</v>
      </c>
      <c r="AH26" s="22">
        <f>'29.Spieltag'!AH26</f>
        <v>1125</v>
      </c>
      <c r="AI26" s="29">
        <f>'29.Spieltag'!AK26</f>
        <v>14</v>
      </c>
      <c r="AJ26" s="24">
        <f t="shared" si="8"/>
        <v>1170</v>
      </c>
      <c r="AK26" s="25">
        <f t="shared" si="9"/>
        <v>14</v>
      </c>
      <c r="AL26" s="1"/>
    </row>
    <row r="27" spans="1:38" ht="28.2" customHeight="1" thickBot="1">
      <c r="A27" s="29">
        <f t="shared" si="0"/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0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si="7"/>
        <v>45</v>
      </c>
      <c r="AH27" s="22">
        <f>'29.Spieltag'!AH27</f>
        <v>1125</v>
      </c>
      <c r="AI27" s="29">
        <f>'29.Spieltag'!AK27</f>
        <v>14</v>
      </c>
      <c r="AJ27" s="24">
        <f t="shared" si="8"/>
        <v>1170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27">
    <cfRule type="colorScale" priority="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1" priority="12" rank="3"/>
  </conditionalFormatting>
  <conditionalFormatting sqref="AG1:AG1048576">
    <cfRule type="top10" dxfId="20" priority="5" rank="3"/>
  </conditionalFormatting>
  <conditionalFormatting sqref="AI8:AI27">
    <cfRule type="colorScale" priority="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8:B27">
    <cfRule type="expression" dxfId="19" priority="3">
      <formula>($AG8&gt;40)</formula>
    </cfRule>
  </conditionalFormatting>
  <conditionalFormatting sqref="O3 X3 AA3 I3 R1 F3 C3:C4 I1 X1 U1 AA1 C1 C6 O1 R3 L1 U3">
    <cfRule type="cellIs" dxfId="18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topLeftCell="A9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45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'30.Spieltag'!AJ8</f>
        <v>1207</v>
      </c>
      <c r="AI8" s="29">
        <f>'30.Spieltag'!AK8</f>
        <v>1</v>
      </c>
      <c r="AJ8" s="24">
        <f t="shared" ref="AJ8" si="8">AG8+AH8</f>
        <v>1252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'30.Spieltag'!AJ9</f>
        <v>1206</v>
      </c>
      <c r="AI9" s="29">
        <f>'30.Spieltag'!AK9</f>
        <v>2</v>
      </c>
      <c r="AJ9" s="24">
        <f t="shared" ref="AJ9:AJ25" si="13">AG9+AH9</f>
        <v>1251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'30.Spieltag'!AJ10</f>
        <v>1206</v>
      </c>
      <c r="AI10" s="29">
        <f>'30.Spieltag'!AK10</f>
        <v>2</v>
      </c>
      <c r="AJ10" s="24">
        <f t="shared" si="13"/>
        <v>1251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'30.Spieltag'!AJ11</f>
        <v>1196</v>
      </c>
      <c r="AI11" s="29">
        <f>'30.Spieltag'!AK11</f>
        <v>4</v>
      </c>
      <c r="AJ11" s="24">
        <f t="shared" si="13"/>
        <v>1241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'30.Spieltag'!AJ12</f>
        <v>1193</v>
      </c>
      <c r="AI12" s="29">
        <f>'30.Spieltag'!AK12</f>
        <v>5</v>
      </c>
      <c r="AJ12" s="24">
        <f t="shared" si="13"/>
        <v>1238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'30.Spieltag'!AJ13</f>
        <v>1192</v>
      </c>
      <c r="AI13" s="29">
        <f>'30.Spieltag'!AK13</f>
        <v>6</v>
      </c>
      <c r="AJ13" s="24">
        <f t="shared" si="13"/>
        <v>1237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'30.Spieltag'!AJ14</f>
        <v>1190</v>
      </c>
      <c r="AI14" s="29">
        <f>'30.Spieltag'!AK14</f>
        <v>7</v>
      </c>
      <c r="AJ14" s="24">
        <f t="shared" si="13"/>
        <v>1235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'30.Spieltag'!AJ15</f>
        <v>1190</v>
      </c>
      <c r="AI15" s="29">
        <f>'30.Spieltag'!AK15</f>
        <v>7</v>
      </c>
      <c r="AJ15" s="24">
        <f t="shared" si="13"/>
        <v>1235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'30.Spieltag'!AJ16</f>
        <v>1189</v>
      </c>
      <c r="AI16" s="29">
        <f>'30.Spieltag'!AK16</f>
        <v>9</v>
      </c>
      <c r="AJ16" s="24">
        <f t="shared" si="13"/>
        <v>1234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'30.Spieltag'!AJ17</f>
        <v>1184</v>
      </c>
      <c r="AI17" s="29">
        <f>'30.Spieltag'!AK17</f>
        <v>12</v>
      </c>
      <c r="AJ17" s="24">
        <f t="shared" si="13"/>
        <v>1229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'30.Spieltag'!AJ18</f>
        <v>1186</v>
      </c>
      <c r="AI18" s="29">
        <f>'30.Spieltag'!AK18</f>
        <v>10</v>
      </c>
      <c r="AJ18" s="24">
        <f t="shared" si="13"/>
        <v>1231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'30.Spieltag'!AJ19</f>
        <v>1186</v>
      </c>
      <c r="AI19" s="29">
        <f>'30.Spieltag'!AK19</f>
        <v>10</v>
      </c>
      <c r="AJ19" s="24">
        <f t="shared" si="13"/>
        <v>1231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'30.Spieltag'!AJ20</f>
        <v>1178</v>
      </c>
      <c r="AI20" s="29">
        <f>'30.Spieltag'!AK20</f>
        <v>13</v>
      </c>
      <c r="AJ20" s="24">
        <f t="shared" si="13"/>
        <v>1223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'30.Spieltag'!AJ21</f>
        <v>1170</v>
      </c>
      <c r="AI21" s="29">
        <f>'30.Spieltag'!AK21</f>
        <v>14</v>
      </c>
      <c r="AJ21" s="24">
        <f t="shared" si="13"/>
        <v>1215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'30.Spieltag'!AJ22</f>
        <v>1170</v>
      </c>
      <c r="AI22" s="29">
        <f>'30.Spieltag'!AK22</f>
        <v>14</v>
      </c>
      <c r="AJ22" s="24">
        <f t="shared" si="13"/>
        <v>1215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'30.Spieltag'!AJ23</f>
        <v>1170</v>
      </c>
      <c r="AI23" s="29">
        <f>'30.Spieltag'!AK23</f>
        <v>14</v>
      </c>
      <c r="AJ23" s="24">
        <f t="shared" si="13"/>
        <v>1215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'30.Spieltag'!AJ24</f>
        <v>1170</v>
      </c>
      <c r="AI24" s="29">
        <f>'30.Spieltag'!AK24</f>
        <v>14</v>
      </c>
      <c r="AJ24" s="24">
        <f t="shared" si="13"/>
        <v>1215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'30.Spieltag'!AJ25</f>
        <v>1170</v>
      </c>
      <c r="AI25" s="29">
        <f>'30.Spieltag'!AK25</f>
        <v>14</v>
      </c>
      <c r="AJ25" s="24">
        <f t="shared" si="13"/>
        <v>1215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'30.Spieltag'!AJ26</f>
        <v>1170</v>
      </c>
      <c r="AI26" s="29">
        <f>'30.Spieltag'!AK26</f>
        <v>14</v>
      </c>
      <c r="AJ26" s="24">
        <f t="shared" ref="AJ26" si="17">AG26+AH26</f>
        <v>1215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'30.Spieltag'!AJ27</f>
        <v>1170</v>
      </c>
      <c r="AI27" s="29">
        <f>'30.Spieltag'!AK27</f>
        <v>14</v>
      </c>
      <c r="AJ27" s="24">
        <f t="shared" ref="AJ27" si="20">AG27+AH27</f>
        <v>1215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9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8" rank="3"/>
  </conditionalFormatting>
  <conditionalFormatting sqref="AI8:AI26">
    <cfRule type="colorScale" priority="115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4" rank="3"/>
  </conditionalFormatting>
  <conditionalFormatting sqref="B8:B27">
    <cfRule type="expression" dxfId="15" priority="3">
      <formula>($AG8&gt;40)</formula>
    </cfRule>
  </conditionalFormatting>
  <conditionalFormatting sqref="O3 X3 AA3 I3 R1 F3 C3:C4 I1 X1 U1 AA1 C1 C6 O1 R3 L1 U3">
    <cfRule type="cellIs" dxfId="14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topLeftCell="B11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46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'31.Spieltag'!AJ8</f>
        <v>1252</v>
      </c>
      <c r="AI8" s="29">
        <f>'31.Spieltag'!AK8</f>
        <v>1</v>
      </c>
      <c r="AJ8" s="24">
        <f t="shared" ref="AJ8" si="8">AG8+AH8</f>
        <v>1297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'31.Spieltag'!AJ9</f>
        <v>1251</v>
      </c>
      <c r="AI9" s="29">
        <f>'31.Spieltag'!AK9</f>
        <v>2</v>
      </c>
      <c r="AJ9" s="24">
        <f t="shared" ref="AJ9:AJ25" si="13">AG9+AH9</f>
        <v>1296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'31.Spieltag'!AJ10</f>
        <v>1251</v>
      </c>
      <c r="AI10" s="29">
        <f>'31.Spieltag'!AK10</f>
        <v>2</v>
      </c>
      <c r="AJ10" s="24">
        <f t="shared" si="13"/>
        <v>1296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'31.Spieltag'!AJ11</f>
        <v>1241</v>
      </c>
      <c r="AI11" s="29">
        <f>'31.Spieltag'!AK11</f>
        <v>4</v>
      </c>
      <c r="AJ11" s="24">
        <f t="shared" si="13"/>
        <v>1286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'31.Spieltag'!AJ12</f>
        <v>1238</v>
      </c>
      <c r="AI12" s="29">
        <f>'31.Spieltag'!AK12</f>
        <v>5</v>
      </c>
      <c r="AJ12" s="24">
        <f t="shared" si="13"/>
        <v>1283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'31.Spieltag'!AJ13</f>
        <v>1237</v>
      </c>
      <c r="AI13" s="29">
        <f>'31.Spieltag'!AK13</f>
        <v>6</v>
      </c>
      <c r="AJ13" s="24">
        <f t="shared" si="13"/>
        <v>1282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'31.Spieltag'!AJ14</f>
        <v>1235</v>
      </c>
      <c r="AI14" s="29">
        <f>'31.Spieltag'!AK14</f>
        <v>7</v>
      </c>
      <c r="AJ14" s="24">
        <f t="shared" si="13"/>
        <v>1280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'31.Spieltag'!AJ15</f>
        <v>1235</v>
      </c>
      <c r="AI15" s="29">
        <f>'31.Spieltag'!AK15</f>
        <v>7</v>
      </c>
      <c r="AJ15" s="24">
        <f t="shared" si="13"/>
        <v>1280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'31.Spieltag'!AJ16</f>
        <v>1234</v>
      </c>
      <c r="AI16" s="29">
        <f>'31.Spieltag'!AK16</f>
        <v>9</v>
      </c>
      <c r="AJ16" s="24">
        <f t="shared" si="13"/>
        <v>1279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'31.Spieltag'!AJ17</f>
        <v>1229</v>
      </c>
      <c r="AI17" s="29">
        <f>'31.Spieltag'!AK17</f>
        <v>12</v>
      </c>
      <c r="AJ17" s="24">
        <f t="shared" si="13"/>
        <v>1274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'31.Spieltag'!AJ18</f>
        <v>1231</v>
      </c>
      <c r="AI18" s="29">
        <f>'31.Spieltag'!AK18</f>
        <v>10</v>
      </c>
      <c r="AJ18" s="24">
        <f t="shared" si="13"/>
        <v>1276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'31.Spieltag'!AJ19</f>
        <v>1231</v>
      </c>
      <c r="AI19" s="29">
        <f>'31.Spieltag'!AK19</f>
        <v>10</v>
      </c>
      <c r="AJ19" s="24">
        <f t="shared" si="13"/>
        <v>1276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'31.Spieltag'!AJ20</f>
        <v>1223</v>
      </c>
      <c r="AI20" s="29">
        <f>'31.Spieltag'!AK20</f>
        <v>13</v>
      </c>
      <c r="AJ20" s="24">
        <f t="shared" si="13"/>
        <v>1268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'31.Spieltag'!AJ21</f>
        <v>1215</v>
      </c>
      <c r="AI21" s="29">
        <f>'31.Spieltag'!AK21</f>
        <v>14</v>
      </c>
      <c r="AJ21" s="24">
        <f t="shared" si="13"/>
        <v>1260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'31.Spieltag'!AJ22</f>
        <v>1215</v>
      </c>
      <c r="AI22" s="29">
        <f>'31.Spieltag'!AK22</f>
        <v>14</v>
      </c>
      <c r="AJ22" s="24">
        <f t="shared" si="13"/>
        <v>1260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'31.Spieltag'!AJ23</f>
        <v>1215</v>
      </c>
      <c r="AI23" s="29">
        <f>'31.Spieltag'!AK23</f>
        <v>14</v>
      </c>
      <c r="AJ23" s="24">
        <f t="shared" si="13"/>
        <v>1260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'31.Spieltag'!AJ24</f>
        <v>1215</v>
      </c>
      <c r="AI24" s="29">
        <f>'31.Spieltag'!AK24</f>
        <v>14</v>
      </c>
      <c r="AJ24" s="24">
        <f t="shared" si="13"/>
        <v>1260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'31.Spieltag'!AJ25</f>
        <v>1215</v>
      </c>
      <c r="AI25" s="29">
        <f>'31.Spieltag'!AK25</f>
        <v>14</v>
      </c>
      <c r="AJ25" s="24">
        <f t="shared" si="13"/>
        <v>1260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'31.Spieltag'!AJ26</f>
        <v>1215</v>
      </c>
      <c r="AI26" s="29">
        <f>'31.Spieltag'!AK26</f>
        <v>14</v>
      </c>
      <c r="AJ26" s="24">
        <f t="shared" ref="AJ26" si="17">AG26+AH26</f>
        <v>1260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'31.Spieltag'!AJ27</f>
        <v>1215</v>
      </c>
      <c r="AI27" s="29">
        <f>'31.Spieltag'!AK27</f>
        <v>14</v>
      </c>
      <c r="AJ27" s="24">
        <f t="shared" ref="AJ27" si="20">AG27+AH27</f>
        <v>1260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" priority="683" rank="3"/>
  </conditionalFormatting>
  <conditionalFormatting sqref="AI8:AI26">
    <cfRule type="colorScale" priority="114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" priority="4" rank="3"/>
  </conditionalFormatting>
  <conditionalFormatting sqref="B8:B27">
    <cfRule type="expression" dxfId="11" priority="3">
      <formula>($AG8&gt;40)</formula>
    </cfRule>
  </conditionalFormatting>
  <conditionalFormatting sqref="O3 X3 AA3 I3 R1 F3 C3:C4 I1 X1 U1 AA1 C1 C6 O1 R3 L1 U3">
    <cfRule type="cellIs" dxfId="10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topLeftCell="B1"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109375" style="1" customWidth="1"/>
    <col min="35" max="36" width="5" style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7"/>
      <c r="AE3" s="69"/>
      <c r="AF3" s="69"/>
    </row>
    <row r="4" spans="1:42" ht="16.2" thickBot="1">
      <c r="A4" s="2" t="s">
        <v>47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'32.Spieltag'!AJ8</f>
        <v>1297</v>
      </c>
      <c r="AI8" s="29">
        <f>'32.Spieltag'!AK8</f>
        <v>1</v>
      </c>
      <c r="AJ8" s="24">
        <f t="shared" ref="AJ8" si="8">AG8+AH8</f>
        <v>1342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'32.Spieltag'!AJ9</f>
        <v>1296</v>
      </c>
      <c r="AI9" s="29">
        <f>'32.Spieltag'!AK9</f>
        <v>2</v>
      </c>
      <c r="AJ9" s="24">
        <f t="shared" ref="AJ9:AJ25" si="13">AG9+AH9</f>
        <v>1341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'32.Spieltag'!AJ10</f>
        <v>1296</v>
      </c>
      <c r="AI10" s="29">
        <f>'32.Spieltag'!AK10</f>
        <v>2</v>
      </c>
      <c r="AJ10" s="24">
        <f t="shared" si="13"/>
        <v>1341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'32.Spieltag'!AJ11</f>
        <v>1286</v>
      </c>
      <c r="AI11" s="29">
        <f>'32.Spieltag'!AK11</f>
        <v>4</v>
      </c>
      <c r="AJ11" s="24">
        <f t="shared" si="13"/>
        <v>1331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'32.Spieltag'!AJ12</f>
        <v>1283</v>
      </c>
      <c r="AI12" s="29">
        <f>'32.Spieltag'!AK12</f>
        <v>5</v>
      </c>
      <c r="AJ12" s="24">
        <f t="shared" si="13"/>
        <v>1328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'32.Spieltag'!AJ13</f>
        <v>1282</v>
      </c>
      <c r="AI13" s="29">
        <f>'32.Spieltag'!AK13</f>
        <v>6</v>
      </c>
      <c r="AJ13" s="24">
        <f t="shared" si="13"/>
        <v>1327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'32.Spieltag'!AJ14</f>
        <v>1280</v>
      </c>
      <c r="AI14" s="29">
        <f>'32.Spieltag'!AK14</f>
        <v>7</v>
      </c>
      <c r="AJ14" s="24">
        <f t="shared" si="13"/>
        <v>1325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'32.Spieltag'!AJ15</f>
        <v>1280</v>
      </c>
      <c r="AI15" s="29">
        <f>'32.Spieltag'!AK15</f>
        <v>7</v>
      </c>
      <c r="AJ15" s="24">
        <f t="shared" si="13"/>
        <v>1325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'32.Spieltag'!AJ16</f>
        <v>1279</v>
      </c>
      <c r="AI16" s="29">
        <f>'32.Spieltag'!AK16</f>
        <v>9</v>
      </c>
      <c r="AJ16" s="24">
        <f t="shared" si="13"/>
        <v>1324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'32.Spieltag'!AJ17</f>
        <v>1274</v>
      </c>
      <c r="AI17" s="29">
        <f>'32.Spieltag'!AK17</f>
        <v>12</v>
      </c>
      <c r="AJ17" s="24">
        <f t="shared" si="13"/>
        <v>1319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'32.Spieltag'!AJ18</f>
        <v>1276</v>
      </c>
      <c r="AI18" s="29">
        <f>'32.Spieltag'!AK18</f>
        <v>10</v>
      </c>
      <c r="AJ18" s="24">
        <f t="shared" si="13"/>
        <v>1321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'32.Spieltag'!AJ19</f>
        <v>1276</v>
      </c>
      <c r="AI19" s="29">
        <f>'32.Spieltag'!AK19</f>
        <v>10</v>
      </c>
      <c r="AJ19" s="24">
        <f t="shared" si="13"/>
        <v>1321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'32.Spieltag'!AJ20</f>
        <v>1268</v>
      </c>
      <c r="AI20" s="29">
        <f>'32.Spieltag'!AK20</f>
        <v>13</v>
      </c>
      <c r="AJ20" s="24">
        <f t="shared" si="13"/>
        <v>1313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'32.Spieltag'!AJ21</f>
        <v>1260</v>
      </c>
      <c r="AI21" s="29">
        <f>'32.Spieltag'!AK21</f>
        <v>14</v>
      </c>
      <c r="AJ21" s="24">
        <f t="shared" si="13"/>
        <v>1305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'32.Spieltag'!AJ22</f>
        <v>1260</v>
      </c>
      <c r="AI22" s="29">
        <f>'32.Spieltag'!AK22</f>
        <v>14</v>
      </c>
      <c r="AJ22" s="24">
        <f t="shared" si="13"/>
        <v>1305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'32.Spieltag'!AJ23</f>
        <v>1260</v>
      </c>
      <c r="AI23" s="29">
        <f>'32.Spieltag'!AK23</f>
        <v>14</v>
      </c>
      <c r="AJ23" s="24">
        <f t="shared" si="13"/>
        <v>1305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'32.Spieltag'!AJ24</f>
        <v>1260</v>
      </c>
      <c r="AI24" s="29">
        <f>'32.Spieltag'!AK24</f>
        <v>14</v>
      </c>
      <c r="AJ24" s="24">
        <f t="shared" si="13"/>
        <v>1305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'32.Spieltag'!AJ25</f>
        <v>1260</v>
      </c>
      <c r="AI25" s="29">
        <f>'32.Spieltag'!AK25</f>
        <v>14</v>
      </c>
      <c r="AJ25" s="24">
        <f t="shared" si="13"/>
        <v>1305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>E26+H26+K26+N26+Q26+T26+W26+Z26+AC26+AF26</f>
        <v>45</v>
      </c>
      <c r="AH26" s="22">
        <f>'32.Spieltag'!AJ26</f>
        <v>1260</v>
      </c>
      <c r="AI26" s="29">
        <f>'32.Spieltag'!AK26</f>
        <v>14</v>
      </c>
      <c r="AJ26" s="24">
        <f t="shared" ref="AJ26" si="16">AG26+AH26</f>
        <v>1305</v>
      </c>
      <c r="AK26" s="25">
        <f t="shared" si="9"/>
        <v>14</v>
      </c>
      <c r="AL26" s="1"/>
    </row>
    <row r="27" spans="1:38" ht="28.2" customHeight="1" thickBot="1">
      <c r="A27" s="29">
        <f t="shared" ref="A27" si="17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8">E27+H27+K27+N27+Q27+T27+W27+Z27+AC27+AF27</f>
        <v>45</v>
      </c>
      <c r="AH27" s="22">
        <f>'32.Spieltag'!AJ27</f>
        <v>1260</v>
      </c>
      <c r="AI27" s="29">
        <f>'32.Spieltag'!AK27</f>
        <v>14</v>
      </c>
      <c r="AJ27" s="24">
        <f t="shared" ref="AJ27" si="19">AG27+AH27</f>
        <v>1305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6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" priority="668" rank="3"/>
  </conditionalFormatting>
  <conditionalFormatting sqref="AI8:AI26">
    <cfRule type="colorScale" priority="113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" priority="4" rank="3"/>
  </conditionalFormatting>
  <conditionalFormatting sqref="B8:B27">
    <cfRule type="expression" dxfId="7" priority="3">
      <formula>($AG8&gt;40)</formula>
    </cfRule>
  </conditionalFormatting>
  <conditionalFormatting sqref="O3 X3 AA3 I3 R1 F3 C3:C4 I1 X1 U1 AA1 C1 C6 O1 R3 L1 U3">
    <cfRule type="cellIs" dxfId="6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Z9" sqref="Z9"/>
    </sheetView>
  </sheetViews>
  <sheetFormatPr baseColWidth="10" defaultColWidth="11.44140625" defaultRowHeight="10.199999999999999"/>
  <cols>
    <col min="1" max="1" width="5.6640625" style="1" bestFit="1" customWidth="1"/>
    <col min="2" max="2" width="13.109375" style="1" bestFit="1" customWidth="1"/>
    <col min="3" max="4" width="3.44140625" style="1" customWidth="1"/>
    <col min="5" max="5" width="4.44140625" style="61" bestFit="1" customWidth="1"/>
    <col min="6" max="6" width="3.44140625" style="13" customWidth="1"/>
    <col min="7" max="7" width="3.44140625" style="1" customWidth="1"/>
    <col min="8" max="8" width="4.44140625" style="61" bestFit="1" customWidth="1"/>
    <col min="9" max="10" width="3.44140625" style="1" customWidth="1"/>
    <col min="11" max="11" width="4.44140625" style="61" bestFit="1" customWidth="1"/>
    <col min="12" max="13" width="3.44140625" style="1" customWidth="1"/>
    <col min="14" max="14" width="4.44140625" style="61" bestFit="1" customWidth="1"/>
    <col min="15" max="16" width="3.44140625" style="1" customWidth="1"/>
    <col min="17" max="17" width="4.44140625" style="61" bestFit="1" customWidth="1"/>
    <col min="18" max="19" width="3.44140625" style="1" customWidth="1"/>
    <col min="20" max="20" width="4.44140625" style="61" bestFit="1" customWidth="1"/>
    <col min="21" max="22" width="3.44140625" style="1" customWidth="1"/>
    <col min="23" max="23" width="4.44140625" style="61" bestFit="1" customWidth="1"/>
    <col min="24" max="25" width="3.44140625" style="1" customWidth="1"/>
    <col min="26" max="26" width="4.44140625" style="61" bestFit="1" customWidth="1"/>
    <col min="27" max="28" width="3.44140625" style="1" customWidth="1"/>
    <col min="29" max="29" width="4.44140625" style="61" bestFit="1" customWidth="1"/>
    <col min="30" max="31" width="3.44140625" style="1" customWidth="1"/>
    <col min="32" max="32" width="4.44140625" style="1" bestFit="1" customWidth="1"/>
    <col min="33" max="33" width="11.33203125" style="1" customWidth="1"/>
    <col min="34" max="34" width="5.44140625" style="1" bestFit="1" customWidth="1"/>
    <col min="35" max="35" width="5" style="1" customWidth="1"/>
    <col min="36" max="36" width="5.88671875" style="1" bestFit="1" customWidth="1"/>
    <col min="37" max="37" width="4" style="1" customWidth="1"/>
    <col min="38" max="38" width="20.109375" style="3" bestFit="1" customWidth="1"/>
    <col min="39" max="39" width="0.33203125" style="1" customWidth="1"/>
    <col min="40" max="40" width="0" style="1" hidden="1" customWidth="1"/>
    <col min="41" max="41" width="3.33203125" style="1" customWidth="1"/>
    <col min="42" max="16384" width="11.44140625" style="1"/>
  </cols>
  <sheetData>
    <row r="1" spans="1:42" ht="11.4">
      <c r="C1" s="68" t="s">
        <v>65</v>
      </c>
      <c r="I1" s="68" t="s">
        <v>73</v>
      </c>
      <c r="L1" s="68" t="s">
        <v>62</v>
      </c>
      <c r="O1" s="68" t="s">
        <v>75</v>
      </c>
      <c r="R1" s="68" t="s">
        <v>69</v>
      </c>
      <c r="U1" s="68" t="s">
        <v>63</v>
      </c>
      <c r="X1" s="68" t="s">
        <v>71</v>
      </c>
      <c r="AA1" s="68" t="s">
        <v>67</v>
      </c>
      <c r="AC1" s="32"/>
      <c r="AD1" s="68"/>
      <c r="AE1" s="69"/>
      <c r="AF1" s="69"/>
      <c r="AK1" s="32"/>
    </row>
    <row r="2" spans="1:42" ht="11.4">
      <c r="B2" s="16"/>
      <c r="AC2" s="32"/>
      <c r="AD2" s="68"/>
      <c r="AE2" s="70"/>
      <c r="AF2" s="70"/>
    </row>
    <row r="3" spans="1:42" ht="11.4">
      <c r="B3" s="16"/>
      <c r="C3" s="68" t="s">
        <v>11</v>
      </c>
      <c r="F3" s="68" t="s">
        <v>66</v>
      </c>
      <c r="I3" s="68" t="s">
        <v>12</v>
      </c>
      <c r="O3" s="68" t="s">
        <v>68</v>
      </c>
      <c r="R3" s="68" t="s">
        <v>64</v>
      </c>
      <c r="U3" s="68" t="s">
        <v>61</v>
      </c>
      <c r="X3" s="68" t="s">
        <v>72</v>
      </c>
      <c r="AA3" s="68" t="s">
        <v>74</v>
      </c>
      <c r="AC3" s="32"/>
      <c r="AD3" s="68"/>
      <c r="AE3" s="69"/>
      <c r="AF3" s="69"/>
    </row>
    <row r="4" spans="1:42" ht="16.2" thickBot="1">
      <c r="A4" s="2" t="s">
        <v>48</v>
      </c>
      <c r="B4" s="16"/>
      <c r="C4" s="68" t="s">
        <v>60</v>
      </c>
      <c r="AD4" s="67"/>
      <c r="AE4" s="71"/>
      <c r="AF4" s="71"/>
      <c r="AK4" s="45"/>
    </row>
    <row r="5" spans="1:42" ht="13.8" thickBot="1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2" thickBot="1">
      <c r="C6" s="68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" customHeight="1" thickBot="1">
      <c r="A8" s="29">
        <f t="shared" ref="A8" si="0">AK8</f>
        <v>1</v>
      </c>
      <c r="B8" s="21"/>
      <c r="C8" s="17"/>
      <c r="D8" s="18"/>
      <c r="E8" s="19" t="str">
        <f t="shared" ref="E8:E26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 t="shared" ref="H8:H27" si="2"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3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4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5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6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7">E8+H8+K8+N8+Q8+T8+W8+Z8+AC8+AF8</f>
        <v>45</v>
      </c>
      <c r="AH8" s="22">
        <f>'33.Spieltag'!AJ8</f>
        <v>1342</v>
      </c>
      <c r="AI8" s="29">
        <f>'33.Spieltag'!AK8</f>
        <v>1</v>
      </c>
      <c r="AJ8" s="24">
        <f t="shared" ref="AJ8" si="8">AG8+AH8</f>
        <v>1387</v>
      </c>
      <c r="AK8" s="25">
        <f t="shared" ref="AK8:AK27" si="9">RANK(AJ8,$AJ$8:$AJ$27)</f>
        <v>1</v>
      </c>
      <c r="AL8" s="40" t="s">
        <v>55</v>
      </c>
      <c r="AM8" s="41"/>
      <c r="AN8" s="41"/>
      <c r="AO8" s="42" t="s">
        <v>2</v>
      </c>
    </row>
    <row r="9" spans="1:42" ht="24.9" customHeight="1" thickBot="1">
      <c r="A9" s="29">
        <f t="shared" ref="A9:A26" si="10">AK9</f>
        <v>2</v>
      </c>
      <c r="B9" s="21"/>
      <c r="C9" s="17"/>
      <c r="D9" s="18"/>
      <c r="E9" s="19" t="str">
        <f t="shared" si="1"/>
        <v>5</v>
      </c>
      <c r="F9" s="17"/>
      <c r="G9" s="18"/>
      <c r="H9" s="19" t="str">
        <f t="shared" si="2"/>
        <v>5</v>
      </c>
      <c r="I9" s="17"/>
      <c r="J9" s="18"/>
      <c r="K9" s="19" t="str">
        <f t="shared" si="3"/>
        <v>5</v>
      </c>
      <c r="L9" s="17"/>
      <c r="M9" s="18"/>
      <c r="N9" s="66" t="str">
        <f t="shared" si="4"/>
        <v>5</v>
      </c>
      <c r="O9" s="17"/>
      <c r="P9" s="18"/>
      <c r="Q9" s="19" t="str">
        <f t="shared" si="5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>IF(OR(EXACT($X$7,X9)*(EXACT($Y$7,Y9)))=TRUE,$AO$9,IF(($Y$7-$X$7=Y9-X9),AO8,IF(OR(EXACT($X$7&gt;$Y$7,X9&gt;Y9)*EXACT($X$7=$Y$7,X9=Y9)*EXACT($X$7&lt;$Y$7,X9&lt;Y9)),$AO$7,0)))</f>
        <v>5</v>
      </c>
      <c r="AA9" s="17"/>
      <c r="AB9" s="18"/>
      <c r="AC9" s="19" t="str">
        <f t="shared" si="6"/>
        <v>5</v>
      </c>
      <c r="AD9" s="28"/>
      <c r="AE9" s="26"/>
      <c r="AF9" s="19"/>
      <c r="AG9" s="21">
        <f t="shared" ref="AG9:AG25" si="12">E9+H9+K9+N9+Q9+T9+W9+Z9+AC9+AF9</f>
        <v>45</v>
      </c>
      <c r="AH9" s="22">
        <f>'33.Spieltag'!AJ9</f>
        <v>1341</v>
      </c>
      <c r="AI9" s="29">
        <f>'33.Spieltag'!AK9</f>
        <v>2</v>
      </c>
      <c r="AJ9" s="24">
        <f t="shared" ref="AJ9:AJ25" si="13">AG9+AH9</f>
        <v>1386</v>
      </c>
      <c r="AK9" s="25">
        <f t="shared" si="9"/>
        <v>2</v>
      </c>
      <c r="AL9" s="37" t="s">
        <v>16</v>
      </c>
      <c r="AM9" s="34"/>
      <c r="AN9" s="43"/>
      <c r="AO9" s="44" t="s">
        <v>14</v>
      </c>
    </row>
    <row r="10" spans="1:42" ht="24.9" customHeight="1" thickBot="1">
      <c r="A10" s="29">
        <f t="shared" si="10"/>
        <v>2</v>
      </c>
      <c r="B10" s="21"/>
      <c r="C10" s="17"/>
      <c r="D10" s="18"/>
      <c r="E10" s="19" t="str">
        <f t="shared" si="1"/>
        <v>5</v>
      </c>
      <c r="F10" s="17"/>
      <c r="G10" s="18"/>
      <c r="H10" s="19" t="str">
        <f t="shared" si="2"/>
        <v>5</v>
      </c>
      <c r="I10" s="17"/>
      <c r="J10" s="18"/>
      <c r="K10" s="19" t="str">
        <f t="shared" si="3"/>
        <v>5</v>
      </c>
      <c r="L10" s="17"/>
      <c r="M10" s="18"/>
      <c r="N10" s="66" t="str">
        <f t="shared" si="4"/>
        <v>5</v>
      </c>
      <c r="O10" s="17"/>
      <c r="P10" s="18"/>
      <c r="Q10" s="19" t="str">
        <f t="shared" si="5"/>
        <v>5</v>
      </c>
      <c r="R10" s="17"/>
      <c r="S10" s="18"/>
      <c r="T10" s="19" t="str">
        <f t="shared" si="11"/>
        <v>5</v>
      </c>
      <c r="U10" s="17"/>
      <c r="V10" s="18"/>
      <c r="W10" s="66" t="str">
        <f>IF(OR(EXACT($U$7,U10)*(EXACT($V$7,V10)))=TRUE,$AO$9,IF(($V$7-$U$7=V10-U10),$AO$8,IF(OR(EXACT($U$7&gt;$V$7,U10&gt;V10)*EXACT($U$7=$V$7,U10=V10)*EXACT($U$7&lt;$V$7,U10&lt;V10)),$AO$7,0)))</f>
        <v>5</v>
      </c>
      <c r="X10" s="17"/>
      <c r="Y10" s="18"/>
      <c r="Z10" s="19" t="str">
        <f>IF(OR(EXACT($X$7,X10)*(EXACT($Y$7,Y10)))=TRUE,$AO$9,IF(($Y$7-$X$7=Y10-X10),$AO$8,IF(OR(EXACT($X$7&gt;$Y$7,X10&gt;Y10)*EXACT($X$7=$Y$7,X10=Y10)*EXACT($X$7&lt;$Y$7,X10&lt;Y10)),$AO$7,0)))</f>
        <v>5</v>
      </c>
      <c r="AA10" s="17"/>
      <c r="AB10" s="18"/>
      <c r="AC10" s="19" t="str">
        <f t="shared" si="6"/>
        <v>5</v>
      </c>
      <c r="AD10" s="28"/>
      <c r="AE10" s="26"/>
      <c r="AF10" s="19"/>
      <c r="AG10" s="21">
        <f t="shared" si="12"/>
        <v>45</v>
      </c>
      <c r="AH10" s="22">
        <f>'33.Spieltag'!AJ10</f>
        <v>1341</v>
      </c>
      <c r="AI10" s="29">
        <f>'33.Spieltag'!AK10</f>
        <v>2</v>
      </c>
      <c r="AJ10" s="24">
        <f t="shared" si="13"/>
        <v>1386</v>
      </c>
      <c r="AK10" s="25">
        <f t="shared" si="9"/>
        <v>2</v>
      </c>
      <c r="AL10" s="76"/>
      <c r="AM10" s="77"/>
      <c r="AN10" s="77"/>
      <c r="AO10" s="78"/>
    </row>
    <row r="11" spans="1:42" ht="24.9" customHeight="1" thickBot="1">
      <c r="A11" s="29">
        <f t="shared" si="10"/>
        <v>4</v>
      </c>
      <c r="B11" s="21"/>
      <c r="C11" s="17"/>
      <c r="D11" s="18"/>
      <c r="E11" s="19" t="str">
        <f t="shared" si="1"/>
        <v>5</v>
      </c>
      <c r="F11" s="17"/>
      <c r="G11" s="18"/>
      <c r="H11" s="19" t="str">
        <f t="shared" si="2"/>
        <v>5</v>
      </c>
      <c r="I11" s="17"/>
      <c r="J11" s="18"/>
      <c r="K11" s="19" t="str">
        <f t="shared" si="3"/>
        <v>5</v>
      </c>
      <c r="L11" s="17"/>
      <c r="M11" s="18"/>
      <c r="N11" s="66" t="str">
        <f t="shared" si="4"/>
        <v>5</v>
      </c>
      <c r="O11" s="17"/>
      <c r="P11" s="18"/>
      <c r="Q11" s="19" t="str">
        <f t="shared" si="5"/>
        <v>5</v>
      </c>
      <c r="R11" s="17"/>
      <c r="S11" s="18"/>
      <c r="T11" s="19" t="str">
        <f t="shared" si="11"/>
        <v>5</v>
      </c>
      <c r="U11" s="17"/>
      <c r="V11" s="18"/>
      <c r="W11" s="66" t="str">
        <f>IF(OR(EXACT($U$7,U11)*(EXACT($V$7,V11)))=TRUE,$AO$9,IF(($V$7-$U$7=V11-U11),$AO$8,IF(OR(EXACT($U$7&gt;$V$7,U11&gt;V11)*EXACT($U$7=$V$7,U11=V11)*EXACT($U$7&lt;$V$7,U11&lt;V11)),$AO$7,0)))</f>
        <v>5</v>
      </c>
      <c r="X11" s="17"/>
      <c r="Y11" s="18"/>
      <c r="Z11" s="19" t="str">
        <f>IF(OR(EXACT($X$7,X11)*(EXACT($Y$7,Y11)))=TRUE,$AO$9,IF(($Y$7-$X$7=Y11-X11),#REF!,IF(OR(EXACT($X$7&gt;$Y$7,X11&gt;Y11)*EXACT($X$7=$Y$7,X11=Y11)*EXACT($X$7&lt;$Y$7,X11&lt;Y11)),$AO$7,0)))</f>
        <v>5</v>
      </c>
      <c r="AA11" s="17"/>
      <c r="AB11" s="18"/>
      <c r="AC11" s="19" t="str">
        <f t="shared" si="6"/>
        <v>5</v>
      </c>
      <c r="AD11" s="28"/>
      <c r="AE11" s="26"/>
      <c r="AF11" s="19"/>
      <c r="AG11" s="21">
        <f t="shared" si="12"/>
        <v>45</v>
      </c>
      <c r="AH11" s="22">
        <f>'33.Spieltag'!AJ11</f>
        <v>1331</v>
      </c>
      <c r="AI11" s="29">
        <f>'33.Spieltag'!AK11</f>
        <v>4</v>
      </c>
      <c r="AJ11" s="24">
        <f t="shared" si="13"/>
        <v>1376</v>
      </c>
      <c r="AK11" s="25">
        <f t="shared" si="9"/>
        <v>4</v>
      </c>
      <c r="AL11" s="1"/>
      <c r="AP11" s="67"/>
    </row>
    <row r="12" spans="1:42" ht="24.9" customHeight="1" thickBot="1">
      <c r="A12" s="29">
        <f t="shared" si="10"/>
        <v>5</v>
      </c>
      <c r="B12" s="21"/>
      <c r="C12" s="17"/>
      <c r="D12" s="18"/>
      <c r="E12" s="19" t="str">
        <f t="shared" si="1"/>
        <v>5</v>
      </c>
      <c r="F12" s="17"/>
      <c r="G12" s="18"/>
      <c r="H12" s="19" t="str">
        <f t="shared" si="2"/>
        <v>5</v>
      </c>
      <c r="I12" s="17"/>
      <c r="J12" s="18"/>
      <c r="K12" s="19" t="str">
        <f t="shared" si="3"/>
        <v>5</v>
      </c>
      <c r="L12" s="17"/>
      <c r="M12" s="18"/>
      <c r="N12" s="66" t="str">
        <f t="shared" si="4"/>
        <v>5</v>
      </c>
      <c r="O12" s="17"/>
      <c r="P12" s="18"/>
      <c r="Q12" s="19" t="str">
        <f t="shared" si="5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ref="W12:W22" si="14">IF(OR(EXACT($U$7,U12)*(EXACT($V$7,V12)))=TRUE,$AO$9,IF(($V$7-$U$7=V12-U12),$AO$8,IF(OR(EXACT($U$7&gt;$V$7,U12&gt;V12)*EXACT($U$7=$V$7,U12=V12)*EXACT($U$7&lt;$V$7,U12&lt;V12)),$AO$7,0)))</f>
        <v>5</v>
      </c>
      <c r="X12" s="17"/>
      <c r="Y12" s="18"/>
      <c r="Z12" s="19" t="str">
        <f>IF(OR(EXACT($X$7,X12)*(EXACT($Y$7,Y12)))=TRUE,$AO$9,IF(($Y$7-$X$7=Y12-X12),#REF!,IF(OR(EXACT($X$7&gt;$Y$7,X12&gt;Y12)*EXACT($X$7=$Y$7,X12=Y12)*EXACT($X$7&lt;$Y$7,X12&lt;Y12)),$AO$7,0)))</f>
        <v>5</v>
      </c>
      <c r="AA12" s="17"/>
      <c r="AB12" s="18"/>
      <c r="AC12" s="19" t="str">
        <f t="shared" si="6"/>
        <v>5</v>
      </c>
      <c r="AD12" s="28"/>
      <c r="AE12" s="26"/>
      <c r="AF12" s="19"/>
      <c r="AG12" s="21">
        <f t="shared" si="12"/>
        <v>45</v>
      </c>
      <c r="AH12" s="22">
        <f>'33.Spieltag'!AJ12</f>
        <v>1328</v>
      </c>
      <c r="AI12" s="29">
        <f>'33.Spieltag'!AK12</f>
        <v>5</v>
      </c>
      <c r="AJ12" s="24">
        <f t="shared" si="13"/>
        <v>1373</v>
      </c>
      <c r="AK12" s="25">
        <f t="shared" si="9"/>
        <v>5</v>
      </c>
      <c r="AL12" s="1"/>
    </row>
    <row r="13" spans="1:42" ht="24.9" customHeight="1" thickBot="1">
      <c r="A13" s="29">
        <f t="shared" si="10"/>
        <v>6</v>
      </c>
      <c r="B13" s="21"/>
      <c r="C13" s="17"/>
      <c r="D13" s="18"/>
      <c r="E13" s="19" t="str">
        <f t="shared" si="1"/>
        <v>5</v>
      </c>
      <c r="F13" s="17"/>
      <c r="G13" s="18"/>
      <c r="H13" s="19" t="str">
        <f t="shared" si="2"/>
        <v>5</v>
      </c>
      <c r="I13" s="17"/>
      <c r="J13" s="18"/>
      <c r="K13" s="19" t="str">
        <f t="shared" si="3"/>
        <v>5</v>
      </c>
      <c r="L13" s="17"/>
      <c r="M13" s="18"/>
      <c r="N13" s="66" t="str">
        <f t="shared" si="4"/>
        <v>5</v>
      </c>
      <c r="O13" s="17"/>
      <c r="P13" s="18"/>
      <c r="Q13" s="19" t="str">
        <f t="shared" si="5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4"/>
        <v>5</v>
      </c>
      <c r="X13" s="17"/>
      <c r="Y13" s="18"/>
      <c r="Z13" s="19" t="str">
        <f>IF(OR(EXACT($X$7,X13)*(EXACT($Y$7,Y13)))=TRUE,$AO$9,IF(($Y$7-$X$7=Y13-X13),#REF!,IF(OR(EXACT($X$7&gt;$Y$7,X13&gt;Y13)*EXACT($X$7=$Y$7,X13=Y13)*EXACT($X$7&lt;$Y$7,X13&lt;Y13)),$AO$7,0)))</f>
        <v>5</v>
      </c>
      <c r="AA13" s="17"/>
      <c r="AB13" s="18"/>
      <c r="AC13" s="19" t="str">
        <f t="shared" si="6"/>
        <v>5</v>
      </c>
      <c r="AD13" s="27"/>
      <c r="AE13" s="26"/>
      <c r="AF13" s="19"/>
      <c r="AG13" s="21">
        <f t="shared" si="12"/>
        <v>45</v>
      </c>
      <c r="AH13" s="22">
        <f>'33.Spieltag'!AJ13</f>
        <v>1327</v>
      </c>
      <c r="AI13" s="29">
        <f>'33.Spieltag'!AK13</f>
        <v>6</v>
      </c>
      <c r="AJ13" s="24">
        <f t="shared" si="13"/>
        <v>1372</v>
      </c>
      <c r="AK13" s="25">
        <f t="shared" si="9"/>
        <v>6</v>
      </c>
      <c r="AL13" s="1"/>
    </row>
    <row r="14" spans="1:42" ht="24.9" customHeight="1" thickBot="1">
      <c r="A14" s="29">
        <f t="shared" si="10"/>
        <v>7</v>
      </c>
      <c r="B14" s="21"/>
      <c r="C14" s="17"/>
      <c r="D14" s="18"/>
      <c r="E14" s="19" t="str">
        <f t="shared" si="1"/>
        <v>5</v>
      </c>
      <c r="F14" s="17"/>
      <c r="G14" s="18"/>
      <c r="H14" s="19" t="str">
        <f t="shared" si="2"/>
        <v>5</v>
      </c>
      <c r="I14" s="17"/>
      <c r="J14" s="18"/>
      <c r="K14" s="19" t="str">
        <f t="shared" si="3"/>
        <v>5</v>
      </c>
      <c r="L14" s="17"/>
      <c r="M14" s="18"/>
      <c r="N14" s="66" t="str">
        <f t="shared" si="4"/>
        <v>5</v>
      </c>
      <c r="O14" s="17"/>
      <c r="P14" s="18"/>
      <c r="Q14" s="19" t="str">
        <f t="shared" si="5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4"/>
        <v>5</v>
      </c>
      <c r="X14" s="17"/>
      <c r="Y14" s="18"/>
      <c r="Z14" s="19" t="str">
        <f>IF(OR(EXACT($X$7,X14)*(EXACT($Y$7,Y14)))=TRUE,$AO$9,IF(($Y$7-$X$7=Y14-X14),$AO8,IF(OR(EXACT($X$7&gt;$Y$7,X14&gt;Y14)*EXACT($X$7=$Y$7,X14=Y14)*EXACT($X$7&lt;$Y$7,X14&lt;Y14)),$AO$7,0)))</f>
        <v>5</v>
      </c>
      <c r="AA14" s="17"/>
      <c r="AB14" s="18"/>
      <c r="AC14" s="19" t="str">
        <f t="shared" si="6"/>
        <v>5</v>
      </c>
      <c r="AD14" s="28"/>
      <c r="AE14" s="26"/>
      <c r="AF14" s="19"/>
      <c r="AG14" s="21">
        <f t="shared" si="12"/>
        <v>45</v>
      </c>
      <c r="AH14" s="22">
        <f>'33.Spieltag'!AJ14</f>
        <v>1325</v>
      </c>
      <c r="AI14" s="29">
        <f>'33.Spieltag'!AK14</f>
        <v>7</v>
      </c>
      <c r="AJ14" s="24">
        <f t="shared" si="13"/>
        <v>1370</v>
      </c>
      <c r="AK14" s="25">
        <f t="shared" si="9"/>
        <v>7</v>
      </c>
      <c r="AL14" s="1"/>
    </row>
    <row r="15" spans="1:42" ht="24.9" customHeight="1" thickBot="1">
      <c r="A15" s="29">
        <f t="shared" si="10"/>
        <v>7</v>
      </c>
      <c r="B15" s="21"/>
      <c r="C15" s="17"/>
      <c r="D15" s="18"/>
      <c r="E15" s="19" t="str">
        <f t="shared" si="1"/>
        <v>5</v>
      </c>
      <c r="F15" s="17"/>
      <c r="G15" s="18"/>
      <c r="H15" s="19" t="str">
        <f t="shared" si="2"/>
        <v>5</v>
      </c>
      <c r="I15" s="17"/>
      <c r="J15" s="18"/>
      <c r="K15" s="19" t="str">
        <f t="shared" si="3"/>
        <v>5</v>
      </c>
      <c r="L15" s="17"/>
      <c r="M15" s="18"/>
      <c r="N15" s="66" t="str">
        <f t="shared" si="4"/>
        <v>5</v>
      </c>
      <c r="O15" s="17"/>
      <c r="P15" s="18"/>
      <c r="Q15" s="19" t="str">
        <f t="shared" si="5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4"/>
        <v>5</v>
      </c>
      <c r="X15" s="17"/>
      <c r="Y15" s="18"/>
      <c r="Z15" s="19" t="str">
        <f t="shared" ref="Z15:Z25" si="15">IF(OR(EXACT($X$7,X15)*(EXACT($Y$7,Y15)))=TRUE,$AO$9,IF(($Y$7-$X$7=Y15-X15),$AO$8,IF(OR(EXACT($X$7&gt;$Y$7,X15&gt;Y15)*EXACT($X$7=$Y$7,X15=Y15)*EXACT($X$7&lt;$Y$7,X15&lt;Y15)),$AO$7,0)))</f>
        <v>5</v>
      </c>
      <c r="AA15" s="17"/>
      <c r="AB15" s="18"/>
      <c r="AC15" s="19" t="str">
        <f t="shared" si="6"/>
        <v>5</v>
      </c>
      <c r="AD15" s="28"/>
      <c r="AE15" s="26"/>
      <c r="AF15" s="19"/>
      <c r="AG15" s="21">
        <f t="shared" si="12"/>
        <v>45</v>
      </c>
      <c r="AH15" s="22">
        <f>'33.Spieltag'!AJ15</f>
        <v>1325</v>
      </c>
      <c r="AI15" s="29">
        <f>'33.Spieltag'!AK15</f>
        <v>7</v>
      </c>
      <c r="AJ15" s="24">
        <f t="shared" si="13"/>
        <v>1370</v>
      </c>
      <c r="AK15" s="25">
        <f t="shared" si="9"/>
        <v>7</v>
      </c>
      <c r="AL15" s="1"/>
    </row>
    <row r="16" spans="1:42" ht="24.9" customHeight="1" thickBot="1">
      <c r="A16" s="29">
        <f t="shared" si="10"/>
        <v>9</v>
      </c>
      <c r="B16" s="21"/>
      <c r="C16" s="17"/>
      <c r="D16" s="18"/>
      <c r="E16" s="19" t="str">
        <f t="shared" si="1"/>
        <v>5</v>
      </c>
      <c r="F16" s="17"/>
      <c r="G16" s="18"/>
      <c r="H16" s="19" t="str">
        <f t="shared" si="2"/>
        <v>5</v>
      </c>
      <c r="I16" s="17"/>
      <c r="J16" s="18"/>
      <c r="K16" s="19" t="str">
        <f t="shared" si="3"/>
        <v>5</v>
      </c>
      <c r="L16" s="17"/>
      <c r="M16" s="18"/>
      <c r="N16" s="66" t="str">
        <f t="shared" si="4"/>
        <v>5</v>
      </c>
      <c r="O16" s="17"/>
      <c r="P16" s="18"/>
      <c r="Q16" s="19" t="str">
        <f t="shared" si="5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4"/>
        <v>5</v>
      </c>
      <c r="X16" s="17"/>
      <c r="Y16" s="18"/>
      <c r="Z16" s="19" t="str">
        <f t="shared" si="15"/>
        <v>5</v>
      </c>
      <c r="AA16" s="17"/>
      <c r="AB16" s="18"/>
      <c r="AC16" s="19" t="str">
        <f t="shared" si="6"/>
        <v>5</v>
      </c>
      <c r="AD16" s="28"/>
      <c r="AE16" s="26"/>
      <c r="AF16" s="19"/>
      <c r="AG16" s="21">
        <f t="shared" si="12"/>
        <v>45</v>
      </c>
      <c r="AH16" s="22">
        <f>'33.Spieltag'!AJ16</f>
        <v>1324</v>
      </c>
      <c r="AI16" s="29">
        <f>'33.Spieltag'!AK16</f>
        <v>9</v>
      </c>
      <c r="AJ16" s="24">
        <f t="shared" si="13"/>
        <v>1369</v>
      </c>
      <c r="AK16" s="25">
        <f t="shared" si="9"/>
        <v>9</v>
      </c>
      <c r="AL16" s="1"/>
    </row>
    <row r="17" spans="1:38" ht="24.9" customHeight="1" thickBot="1">
      <c r="A17" s="29">
        <f t="shared" si="10"/>
        <v>12</v>
      </c>
      <c r="B17" s="21"/>
      <c r="C17" s="17"/>
      <c r="D17" s="18"/>
      <c r="E17" s="19" t="str">
        <f t="shared" si="1"/>
        <v>5</v>
      </c>
      <c r="F17" s="17"/>
      <c r="G17" s="18"/>
      <c r="H17" s="19" t="str">
        <f t="shared" si="2"/>
        <v>5</v>
      </c>
      <c r="I17" s="17"/>
      <c r="J17" s="18"/>
      <c r="K17" s="19" t="str">
        <f t="shared" si="3"/>
        <v>5</v>
      </c>
      <c r="L17" s="17"/>
      <c r="M17" s="18"/>
      <c r="N17" s="66" t="str">
        <f t="shared" si="4"/>
        <v>5</v>
      </c>
      <c r="O17" s="17"/>
      <c r="P17" s="18"/>
      <c r="Q17" s="19" t="str">
        <f t="shared" si="5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4"/>
        <v>5</v>
      </c>
      <c r="X17" s="17"/>
      <c r="Y17" s="18"/>
      <c r="Z17" s="19" t="str">
        <f t="shared" si="15"/>
        <v>5</v>
      </c>
      <c r="AA17" s="17"/>
      <c r="AB17" s="18"/>
      <c r="AC17" s="19" t="str">
        <f t="shared" si="6"/>
        <v>5</v>
      </c>
      <c r="AD17" s="28"/>
      <c r="AE17" s="26"/>
      <c r="AF17" s="19"/>
      <c r="AG17" s="21">
        <f t="shared" si="12"/>
        <v>45</v>
      </c>
      <c r="AH17" s="22">
        <f>'33.Spieltag'!AJ17</f>
        <v>1319</v>
      </c>
      <c r="AI17" s="29">
        <f>'33.Spieltag'!AK17</f>
        <v>12</v>
      </c>
      <c r="AJ17" s="24">
        <f t="shared" si="13"/>
        <v>1364</v>
      </c>
      <c r="AK17" s="25">
        <f t="shared" si="9"/>
        <v>12</v>
      </c>
      <c r="AL17" s="1"/>
    </row>
    <row r="18" spans="1:38" ht="24.9" customHeight="1" thickBot="1">
      <c r="A18" s="29">
        <f t="shared" si="10"/>
        <v>10</v>
      </c>
      <c r="B18" s="21"/>
      <c r="C18" s="17"/>
      <c r="D18" s="18"/>
      <c r="E18" s="19" t="str">
        <f t="shared" si="1"/>
        <v>5</v>
      </c>
      <c r="F18" s="17"/>
      <c r="G18" s="18"/>
      <c r="H18" s="19" t="str">
        <f t="shared" si="2"/>
        <v>5</v>
      </c>
      <c r="I18" s="17"/>
      <c r="J18" s="18"/>
      <c r="K18" s="19" t="str">
        <f t="shared" si="3"/>
        <v>5</v>
      </c>
      <c r="L18" s="17"/>
      <c r="M18" s="18"/>
      <c r="N18" s="66" t="str">
        <f t="shared" si="4"/>
        <v>5</v>
      </c>
      <c r="O18" s="17"/>
      <c r="P18" s="18"/>
      <c r="Q18" s="19" t="str">
        <f t="shared" si="5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4"/>
        <v>5</v>
      </c>
      <c r="X18" s="17"/>
      <c r="Y18" s="18"/>
      <c r="Z18" s="19" t="str">
        <f t="shared" si="15"/>
        <v>5</v>
      </c>
      <c r="AA18" s="17"/>
      <c r="AB18" s="18"/>
      <c r="AC18" s="19" t="str">
        <f t="shared" si="6"/>
        <v>5</v>
      </c>
      <c r="AD18" s="28"/>
      <c r="AE18" s="26"/>
      <c r="AF18" s="19"/>
      <c r="AG18" s="21">
        <f t="shared" si="12"/>
        <v>45</v>
      </c>
      <c r="AH18" s="22">
        <f>'33.Spieltag'!AJ18</f>
        <v>1321</v>
      </c>
      <c r="AI18" s="29">
        <f>'33.Spieltag'!AK18</f>
        <v>10</v>
      </c>
      <c r="AJ18" s="24">
        <f t="shared" si="13"/>
        <v>1366</v>
      </c>
      <c r="AK18" s="25">
        <f t="shared" si="9"/>
        <v>10</v>
      </c>
      <c r="AL18" s="1"/>
    </row>
    <row r="19" spans="1:38" ht="24.9" customHeight="1" thickBot="1">
      <c r="A19" s="29">
        <f t="shared" si="10"/>
        <v>10</v>
      </c>
      <c r="B19" s="21"/>
      <c r="C19" s="17"/>
      <c r="D19" s="18"/>
      <c r="E19" s="19" t="str">
        <f t="shared" si="1"/>
        <v>5</v>
      </c>
      <c r="F19" s="17"/>
      <c r="G19" s="18"/>
      <c r="H19" s="19" t="str">
        <f t="shared" si="2"/>
        <v>5</v>
      </c>
      <c r="I19" s="17"/>
      <c r="J19" s="18"/>
      <c r="K19" s="19" t="str">
        <f t="shared" si="3"/>
        <v>5</v>
      </c>
      <c r="L19" s="17"/>
      <c r="M19" s="18"/>
      <c r="N19" s="66" t="str">
        <f t="shared" si="4"/>
        <v>5</v>
      </c>
      <c r="O19" s="17"/>
      <c r="P19" s="18"/>
      <c r="Q19" s="19" t="str">
        <f t="shared" si="5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4"/>
        <v>5</v>
      </c>
      <c r="X19" s="17"/>
      <c r="Y19" s="18"/>
      <c r="Z19" s="19" t="str">
        <f t="shared" si="15"/>
        <v>5</v>
      </c>
      <c r="AA19" s="17"/>
      <c r="AB19" s="18"/>
      <c r="AC19" s="19" t="str">
        <f t="shared" si="6"/>
        <v>5</v>
      </c>
      <c r="AD19" s="28"/>
      <c r="AE19" s="26"/>
      <c r="AF19" s="19"/>
      <c r="AG19" s="21">
        <f t="shared" si="12"/>
        <v>45</v>
      </c>
      <c r="AH19" s="22">
        <f>'33.Spieltag'!AJ19</f>
        <v>1321</v>
      </c>
      <c r="AI19" s="29">
        <f>'33.Spieltag'!AK19</f>
        <v>10</v>
      </c>
      <c r="AJ19" s="24">
        <f t="shared" si="13"/>
        <v>1366</v>
      </c>
      <c r="AK19" s="25">
        <f t="shared" si="9"/>
        <v>10</v>
      </c>
      <c r="AL19" s="1"/>
    </row>
    <row r="20" spans="1:38" ht="24.9" customHeight="1" thickBot="1">
      <c r="A20" s="29">
        <f t="shared" si="10"/>
        <v>13</v>
      </c>
      <c r="B20" s="21"/>
      <c r="C20" s="17"/>
      <c r="D20" s="18"/>
      <c r="E20" s="19" t="str">
        <f t="shared" si="1"/>
        <v>5</v>
      </c>
      <c r="F20" s="17"/>
      <c r="G20" s="18"/>
      <c r="H20" s="19" t="str">
        <f t="shared" si="2"/>
        <v>5</v>
      </c>
      <c r="I20" s="17"/>
      <c r="J20" s="18"/>
      <c r="K20" s="19" t="str">
        <f t="shared" si="3"/>
        <v>5</v>
      </c>
      <c r="L20" s="17"/>
      <c r="M20" s="18"/>
      <c r="N20" s="66" t="str">
        <f t="shared" si="4"/>
        <v>5</v>
      </c>
      <c r="O20" s="17"/>
      <c r="P20" s="18"/>
      <c r="Q20" s="19" t="str">
        <f t="shared" si="5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4"/>
        <v>5</v>
      </c>
      <c r="X20" s="17"/>
      <c r="Y20" s="18"/>
      <c r="Z20" s="19" t="str">
        <f t="shared" si="15"/>
        <v>5</v>
      </c>
      <c r="AA20" s="17"/>
      <c r="AB20" s="18"/>
      <c r="AC20" s="19" t="str">
        <f t="shared" si="6"/>
        <v>5</v>
      </c>
      <c r="AD20" s="28"/>
      <c r="AE20" s="26"/>
      <c r="AF20" s="19"/>
      <c r="AG20" s="21">
        <f t="shared" si="12"/>
        <v>45</v>
      </c>
      <c r="AH20" s="22">
        <f>'33.Spieltag'!AJ20</f>
        <v>1313</v>
      </c>
      <c r="AI20" s="29">
        <f>'33.Spieltag'!AK20</f>
        <v>13</v>
      </c>
      <c r="AJ20" s="24">
        <f t="shared" si="13"/>
        <v>1358</v>
      </c>
      <c r="AK20" s="25">
        <f t="shared" si="9"/>
        <v>13</v>
      </c>
      <c r="AL20" s="1"/>
    </row>
    <row r="21" spans="1:38" ht="24.9" customHeight="1" thickBot="1">
      <c r="A21" s="29">
        <f t="shared" si="10"/>
        <v>14</v>
      </c>
      <c r="B21" s="21"/>
      <c r="C21" s="17"/>
      <c r="D21" s="18"/>
      <c r="E21" s="19" t="str">
        <f t="shared" si="1"/>
        <v>5</v>
      </c>
      <c r="F21" s="17"/>
      <c r="G21" s="18"/>
      <c r="H21" s="19" t="str">
        <f t="shared" si="2"/>
        <v>5</v>
      </c>
      <c r="I21" s="17"/>
      <c r="J21" s="18"/>
      <c r="K21" s="19" t="str">
        <f t="shared" si="3"/>
        <v>5</v>
      </c>
      <c r="L21" s="17"/>
      <c r="M21" s="18"/>
      <c r="N21" s="66" t="str">
        <f t="shared" si="4"/>
        <v>5</v>
      </c>
      <c r="O21" s="17"/>
      <c r="P21" s="18"/>
      <c r="Q21" s="19" t="str">
        <f t="shared" si="5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4"/>
        <v>5</v>
      </c>
      <c r="X21" s="17"/>
      <c r="Y21" s="18"/>
      <c r="Z21" s="19" t="str">
        <f t="shared" si="15"/>
        <v>5</v>
      </c>
      <c r="AA21" s="17"/>
      <c r="AB21" s="18"/>
      <c r="AC21" s="19" t="str">
        <f t="shared" si="6"/>
        <v>5</v>
      </c>
      <c r="AD21" s="28"/>
      <c r="AE21" s="26"/>
      <c r="AF21" s="19"/>
      <c r="AG21" s="21">
        <f t="shared" si="12"/>
        <v>45</v>
      </c>
      <c r="AH21" s="22">
        <f>'33.Spieltag'!AJ21</f>
        <v>1305</v>
      </c>
      <c r="AI21" s="29">
        <f>'33.Spieltag'!AK21</f>
        <v>14</v>
      </c>
      <c r="AJ21" s="24">
        <f t="shared" si="13"/>
        <v>1350</v>
      </c>
      <c r="AK21" s="25">
        <f t="shared" si="9"/>
        <v>14</v>
      </c>
      <c r="AL21" s="1"/>
    </row>
    <row r="22" spans="1:38" ht="24.9" customHeight="1" thickBot="1">
      <c r="A22" s="29">
        <f t="shared" si="10"/>
        <v>14</v>
      </c>
      <c r="B22" s="21"/>
      <c r="C22" s="17"/>
      <c r="D22" s="18"/>
      <c r="E22" s="19" t="str">
        <f t="shared" si="1"/>
        <v>5</v>
      </c>
      <c r="F22" s="17"/>
      <c r="G22" s="18"/>
      <c r="H22" s="19" t="str">
        <f t="shared" si="2"/>
        <v>5</v>
      </c>
      <c r="I22" s="17"/>
      <c r="J22" s="18"/>
      <c r="K22" s="19" t="str">
        <f t="shared" si="3"/>
        <v>5</v>
      </c>
      <c r="L22" s="17"/>
      <c r="M22" s="18"/>
      <c r="N22" s="66" t="str">
        <f t="shared" si="4"/>
        <v>5</v>
      </c>
      <c r="O22" s="17"/>
      <c r="P22" s="18"/>
      <c r="Q22" s="19" t="str">
        <f t="shared" si="5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4"/>
        <v>5</v>
      </c>
      <c r="X22" s="17"/>
      <c r="Y22" s="18"/>
      <c r="Z22" s="19" t="str">
        <f t="shared" si="15"/>
        <v>5</v>
      </c>
      <c r="AA22" s="17"/>
      <c r="AB22" s="18"/>
      <c r="AC22" s="19" t="str">
        <f t="shared" si="6"/>
        <v>5</v>
      </c>
      <c r="AD22" s="28"/>
      <c r="AE22" s="26"/>
      <c r="AF22" s="19"/>
      <c r="AG22" s="21">
        <f t="shared" si="12"/>
        <v>45</v>
      </c>
      <c r="AH22" s="22">
        <f>'33.Spieltag'!AJ22</f>
        <v>1305</v>
      </c>
      <c r="AI22" s="29">
        <f>'33.Spieltag'!AK22</f>
        <v>14</v>
      </c>
      <c r="AJ22" s="24">
        <f t="shared" si="13"/>
        <v>1350</v>
      </c>
      <c r="AK22" s="25">
        <f t="shared" si="9"/>
        <v>14</v>
      </c>
      <c r="AL22" s="1"/>
    </row>
    <row r="23" spans="1:38" ht="24.9" customHeight="1" thickBot="1">
      <c r="A23" s="29">
        <f t="shared" si="10"/>
        <v>14</v>
      </c>
      <c r="B23" s="21"/>
      <c r="C23" s="17"/>
      <c r="D23" s="18"/>
      <c r="E23" s="19" t="str">
        <f t="shared" si="1"/>
        <v>5</v>
      </c>
      <c r="F23" s="17"/>
      <c r="G23" s="18"/>
      <c r="H23" s="19" t="str">
        <f t="shared" si="2"/>
        <v>5</v>
      </c>
      <c r="I23" s="17"/>
      <c r="J23" s="18"/>
      <c r="K23" s="19" t="str">
        <f t="shared" si="3"/>
        <v>5</v>
      </c>
      <c r="L23" s="17"/>
      <c r="M23" s="18"/>
      <c r="N23" s="66" t="str">
        <f t="shared" si="4"/>
        <v>5</v>
      </c>
      <c r="O23" s="17"/>
      <c r="P23" s="18"/>
      <c r="Q23" s="19" t="str">
        <f t="shared" si="5"/>
        <v>5</v>
      </c>
      <c r="R23" s="17"/>
      <c r="S23" s="18"/>
      <c r="T23" s="19" t="str">
        <f t="shared" si="11"/>
        <v>5</v>
      </c>
      <c r="U23" s="17"/>
      <c r="V23" s="18"/>
      <c r="W23" s="66" t="str">
        <f>IF(OR(EXACT($U$7,U23)*(EXACT($V$7,V23)))=TRUE,$AO$9,IF(($V$7-$U$7=V23-U23),$AO$8,IF(OR(EXACT($U$7&gt;$V$7,U23&gt;V23)*EXACT($U$7=$V$7,U23=V23)*EXACT($U$7&lt;$V$7,U23&lt;V23)),$AO$7,0)))</f>
        <v>5</v>
      </c>
      <c r="X23" s="17"/>
      <c r="Y23" s="18"/>
      <c r="Z23" s="19" t="str">
        <f t="shared" si="15"/>
        <v>5</v>
      </c>
      <c r="AA23" s="17"/>
      <c r="AB23" s="18"/>
      <c r="AC23" s="19" t="str">
        <f t="shared" si="6"/>
        <v>5</v>
      </c>
      <c r="AD23" s="28"/>
      <c r="AE23" s="26"/>
      <c r="AF23" s="19"/>
      <c r="AG23" s="21">
        <f t="shared" si="12"/>
        <v>45</v>
      </c>
      <c r="AH23" s="22">
        <f>'33.Spieltag'!AJ23</f>
        <v>1305</v>
      </c>
      <c r="AI23" s="29">
        <f>'33.Spieltag'!AK23</f>
        <v>14</v>
      </c>
      <c r="AJ23" s="24">
        <f t="shared" si="13"/>
        <v>1350</v>
      </c>
      <c r="AK23" s="25">
        <f t="shared" si="9"/>
        <v>14</v>
      </c>
      <c r="AL23" s="1"/>
    </row>
    <row r="24" spans="1:38" ht="24.9" customHeight="1" thickBot="1">
      <c r="A24" s="29">
        <f t="shared" si="10"/>
        <v>14</v>
      </c>
      <c r="B24" s="21"/>
      <c r="C24" s="17"/>
      <c r="D24" s="18"/>
      <c r="E24" s="19" t="str">
        <f t="shared" si="1"/>
        <v>5</v>
      </c>
      <c r="F24" s="17"/>
      <c r="G24" s="18"/>
      <c r="H24" s="19" t="str">
        <f t="shared" si="2"/>
        <v>5</v>
      </c>
      <c r="I24" s="17"/>
      <c r="J24" s="18"/>
      <c r="K24" s="19" t="str">
        <f t="shared" si="3"/>
        <v>5</v>
      </c>
      <c r="L24" s="17"/>
      <c r="M24" s="18"/>
      <c r="N24" s="66" t="str">
        <f t="shared" si="4"/>
        <v>5</v>
      </c>
      <c r="O24" s="17"/>
      <c r="P24" s="18"/>
      <c r="Q24" s="19" t="str">
        <f t="shared" si="5"/>
        <v>5</v>
      </c>
      <c r="R24" s="17"/>
      <c r="S24" s="18"/>
      <c r="T24" s="19" t="str">
        <f t="shared" si="11"/>
        <v>5</v>
      </c>
      <c r="U24" s="17"/>
      <c r="V24" s="18"/>
      <c r="W24" s="66" t="str">
        <f>IF(OR(EXACT($U$7,U24)*(EXACT($V$7,V24)))=TRUE,$AO$9,IF(($V$7-$U$7=V24-U24),$AO$8,IF(OR(EXACT($U$7&gt;$V$7,U24&gt;V24)*EXACT($U$7=$V$7,U24=V24)*EXACT($U$7&lt;$V$7,U24&lt;V24)),$AO$7,0)))</f>
        <v>5</v>
      </c>
      <c r="X24" s="17"/>
      <c r="Y24" s="18"/>
      <c r="Z24" s="19" t="str">
        <f t="shared" si="15"/>
        <v>5</v>
      </c>
      <c r="AA24" s="17"/>
      <c r="AB24" s="18"/>
      <c r="AC24" s="19" t="str">
        <f t="shared" si="6"/>
        <v>5</v>
      </c>
      <c r="AD24" s="28"/>
      <c r="AE24" s="26"/>
      <c r="AF24" s="19"/>
      <c r="AG24" s="21">
        <f t="shared" si="12"/>
        <v>45</v>
      </c>
      <c r="AH24" s="22">
        <f>'33.Spieltag'!AJ24</f>
        <v>1305</v>
      </c>
      <c r="AI24" s="29">
        <f>'33.Spieltag'!AK24</f>
        <v>14</v>
      </c>
      <c r="AJ24" s="24">
        <f t="shared" si="13"/>
        <v>1350</v>
      </c>
      <c r="AK24" s="25">
        <f t="shared" si="9"/>
        <v>14</v>
      </c>
      <c r="AL24" s="1"/>
    </row>
    <row r="25" spans="1:38" ht="24.9" customHeight="1" thickBot="1">
      <c r="A25" s="29">
        <f t="shared" si="10"/>
        <v>14</v>
      </c>
      <c r="B25" s="21"/>
      <c r="C25" s="17"/>
      <c r="D25" s="18"/>
      <c r="E25" s="19" t="str">
        <f t="shared" si="1"/>
        <v>5</v>
      </c>
      <c r="F25" s="17"/>
      <c r="G25" s="18"/>
      <c r="H25" s="19" t="str">
        <f t="shared" si="2"/>
        <v>5</v>
      </c>
      <c r="I25" s="17"/>
      <c r="J25" s="18"/>
      <c r="K25" s="19" t="str">
        <f t="shared" si="3"/>
        <v>5</v>
      </c>
      <c r="L25" s="17"/>
      <c r="M25" s="18"/>
      <c r="N25" s="66" t="str">
        <f t="shared" si="4"/>
        <v>5</v>
      </c>
      <c r="O25" s="17"/>
      <c r="P25" s="18"/>
      <c r="Q25" s="19" t="str">
        <f t="shared" si="5"/>
        <v>5</v>
      </c>
      <c r="R25" s="17"/>
      <c r="S25" s="18"/>
      <c r="T25" s="19" t="str">
        <f t="shared" si="11"/>
        <v>5</v>
      </c>
      <c r="U25" s="17"/>
      <c r="V25" s="18"/>
      <c r="W25" s="66" t="str">
        <f>IF(OR(EXACT($U$7,U25)*(EXACT($V$7,V25)))=TRUE,$AO$9,IF(($V$7-$U$7=V25-U25),$AO$8,IF(OR(EXACT($U$7&gt;$V$7,U25&gt;V25)*EXACT($U$7=$V$7,U25=V25)*EXACT($U$7&lt;$V$7,U25&lt;V25)),$AO$7,0)))</f>
        <v>5</v>
      </c>
      <c r="X25" s="17"/>
      <c r="Y25" s="18"/>
      <c r="Z25" s="19" t="str">
        <f t="shared" si="15"/>
        <v>5</v>
      </c>
      <c r="AA25" s="17"/>
      <c r="AB25" s="18"/>
      <c r="AC25" s="19" t="str">
        <f t="shared" si="6"/>
        <v>5</v>
      </c>
      <c r="AD25" s="28"/>
      <c r="AE25" s="26"/>
      <c r="AF25" s="19"/>
      <c r="AG25" s="21">
        <f t="shared" si="12"/>
        <v>45</v>
      </c>
      <c r="AH25" s="22">
        <f>'33.Spieltag'!AJ25</f>
        <v>1305</v>
      </c>
      <c r="AI25" s="29">
        <f>'33.Spieltag'!AK25</f>
        <v>14</v>
      </c>
      <c r="AJ25" s="24">
        <f t="shared" si="13"/>
        <v>1350</v>
      </c>
      <c r="AK25" s="25">
        <f t="shared" si="9"/>
        <v>14</v>
      </c>
      <c r="AL25" s="1"/>
    </row>
    <row r="26" spans="1:38" ht="28.2" customHeight="1" thickBot="1">
      <c r="A26" s="29">
        <f t="shared" si="10"/>
        <v>14</v>
      </c>
      <c r="B26" s="21"/>
      <c r="C26" s="17"/>
      <c r="D26" s="18"/>
      <c r="E26" s="19" t="str">
        <f t="shared" si="1"/>
        <v>5</v>
      </c>
      <c r="F26" s="17"/>
      <c r="G26" s="18"/>
      <c r="H26" s="19" t="str">
        <f t="shared" si="2"/>
        <v>5</v>
      </c>
      <c r="I26" s="17"/>
      <c r="J26" s="18"/>
      <c r="K26" s="19" t="str">
        <f t="shared" si="3"/>
        <v>5</v>
      </c>
      <c r="L26" s="17"/>
      <c r="M26" s="18"/>
      <c r="N26" s="66" t="str">
        <f t="shared" si="4"/>
        <v>5</v>
      </c>
      <c r="O26" s="17"/>
      <c r="P26" s="18"/>
      <c r="Q26" s="19" t="str">
        <f t="shared" si="5"/>
        <v>5</v>
      </c>
      <c r="R26" s="17"/>
      <c r="S26" s="18"/>
      <c r="T26" s="19" t="str">
        <f t="shared" si="11"/>
        <v>5</v>
      </c>
      <c r="U26" s="17"/>
      <c r="V26" s="18"/>
      <c r="W26" s="66" t="str">
        <f>IF(OR(EXACT($U$7,U26)*(EXACT($V$7,V26)))=TRUE,$AO$9,IF(($V$7-$U$7=V26-U26),$AO$8,IF(OR(EXACT($U$7&gt;$V$7,U26&gt;V26)*EXACT($U$7=$V$7,U26=V26)*EXACT($U$7&lt;$V$7,U26&lt;V26)),$AO$7,0)))</f>
        <v>5</v>
      </c>
      <c r="X26" s="17"/>
      <c r="Y26" s="18"/>
      <c r="Z26" s="19" t="str">
        <f>IF(OR(EXACT($X$7,X26)*(EXACT($Y$7,Y26)))=TRUE,$AO$9,IF(($Y$7-$X$7=Y26-X26),$AO$8,IF(OR(EXACT($X$7&gt;$Y$7,X26&gt;Y26)*EXACT($X$7=$Y$7,X26=Y26)*EXACT($X$7&lt;$Y$7,X26&lt;Y26)),$AO$7,0)))</f>
        <v>5</v>
      </c>
      <c r="AA26" s="17"/>
      <c r="AB26" s="18"/>
      <c r="AC26" s="19" t="str">
        <f t="shared" si="6"/>
        <v>5</v>
      </c>
      <c r="AD26" s="28"/>
      <c r="AE26" s="26"/>
      <c r="AF26" s="19"/>
      <c r="AG26" s="21">
        <f t="shared" ref="AG26" si="16">E26+H26+K26+N26+Q26+T26+W26+Z26+AC26+AF26</f>
        <v>45</v>
      </c>
      <c r="AH26" s="22">
        <f>'33.Spieltag'!AJ26</f>
        <v>1305</v>
      </c>
      <c r="AI26" s="29">
        <f>'33.Spieltag'!AK26</f>
        <v>14</v>
      </c>
      <c r="AJ26" s="24">
        <f t="shared" ref="AJ26" si="17">AG26+AH26</f>
        <v>1350</v>
      </c>
      <c r="AK26" s="25">
        <f t="shared" si="9"/>
        <v>14</v>
      </c>
      <c r="AL26" s="1"/>
    </row>
    <row r="27" spans="1:38" ht="28.2" customHeight="1" thickBot="1">
      <c r="A27" s="29">
        <f t="shared" ref="A27" si="18">AK27</f>
        <v>14</v>
      </c>
      <c r="B27" s="21"/>
      <c r="C27" s="17"/>
      <c r="D27" s="18"/>
      <c r="E27" s="19" t="str">
        <f>IF(OR(EXACT($C$7,C27)*(EXACT($D$7,D27)))=TRUE,$AO$9,IF(($D$7-$C$7=D27-C27),$AO$8,IF(OR(EXACT($C$7&gt;$D$7,C27&gt;D27)*EXACT($C$7=$D$7,C27=D27)*EXACT($C$7&lt;$D$7,C27&lt;D27)),$AO$7,0)))</f>
        <v>5</v>
      </c>
      <c r="F27" s="17"/>
      <c r="G27" s="18"/>
      <c r="H27" s="19" t="str">
        <f t="shared" si="2"/>
        <v>5</v>
      </c>
      <c r="I27" s="17"/>
      <c r="J27" s="18"/>
      <c r="K27" s="19" t="str">
        <f t="shared" si="3"/>
        <v>5</v>
      </c>
      <c r="L27" s="17"/>
      <c r="M27" s="18"/>
      <c r="N27" s="66" t="str">
        <f t="shared" si="4"/>
        <v>5</v>
      </c>
      <c r="O27" s="17"/>
      <c r="P27" s="18"/>
      <c r="Q27" s="19" t="str">
        <f t="shared" si="5"/>
        <v>5</v>
      </c>
      <c r="R27" s="17"/>
      <c r="S27" s="18"/>
      <c r="T27" s="19" t="str">
        <f t="shared" si="11"/>
        <v>5</v>
      </c>
      <c r="U27" s="17"/>
      <c r="V27" s="18"/>
      <c r="W27" s="66" t="str">
        <f>IF(OR(EXACT($U$7,U27)*(EXACT($V$7,V27)))=TRUE,$AO$9,IF(($V$7-$U$7=V27-U27),$AO$8,IF(OR(EXACT($U$7&gt;$V$7,U27&gt;V27)*EXACT($U$7=$V$7,U27=V27)*EXACT($U$7&lt;$V$7,U27&lt;V27)),$AO$7,0)))</f>
        <v>5</v>
      </c>
      <c r="X27" s="17"/>
      <c r="Y27" s="18"/>
      <c r="Z27" s="19" t="str">
        <f>IF(OR(EXACT($X$7,X27)*(EXACT($Y$7,Y27)))=TRUE,$AO$9,IF(($Y$7-$X$7=Y27-X27),$AO$8,IF(OR(EXACT($X$7&gt;$Y$7,X27&gt;Y27)*EXACT($X$7=$Y$7,X27=Y27)*EXACT($X$7&lt;$Y$7,X27&lt;Y27)),$AO$7,0)))</f>
        <v>5</v>
      </c>
      <c r="AA27" s="17"/>
      <c r="AB27" s="18"/>
      <c r="AC27" s="19" t="str">
        <f t="shared" si="6"/>
        <v>5</v>
      </c>
      <c r="AD27" s="28"/>
      <c r="AE27" s="26"/>
      <c r="AF27" s="19"/>
      <c r="AG27" s="21">
        <f t="shared" ref="AG27" si="19">E27+H27+K27+N27+Q27+T27+W27+Z27+AC27+AF27</f>
        <v>45</v>
      </c>
      <c r="AH27" s="22">
        <f>'33.Spieltag'!AJ27</f>
        <v>1305</v>
      </c>
      <c r="AI27" s="29">
        <f>'33.Spieltag'!AK27</f>
        <v>14</v>
      </c>
      <c r="AJ27" s="24">
        <f t="shared" ref="AJ27" si="20">AG27+AH27</f>
        <v>1350</v>
      </c>
      <c r="AK27" s="25">
        <f t="shared" si="9"/>
        <v>14</v>
      </c>
      <c r="AL27" s="1"/>
    </row>
    <row r="28" spans="1:38" ht="28.2" customHeight="1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2" customHeight="1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2" customHeight="1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17" operator="equal">
      <formula>"Schalke 04"</formula>
    </cfRule>
  </conditionalFormatting>
  <conditionalFormatting sqref="A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7">
    <cfRule type="colorScale" priority="1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6">
    <cfRule type="colorScale" priority="112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4" rank="3"/>
  </conditionalFormatting>
  <conditionalFormatting sqref="B8:B27">
    <cfRule type="expression" dxfId="3" priority="3">
      <formula>($AG8&gt;40)</formula>
    </cfRule>
  </conditionalFormatting>
  <conditionalFormatting sqref="O3 X3 AA3 I3 R1 F3 C3:C4 I1 X1 U1 AA1 C1 C6 O1 R3 L1 U3">
    <cfRule type="cellIs" dxfId="2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068-D02A-439E-96D7-D09209C952DB}">
  <dimension ref="A1"/>
  <sheetViews>
    <sheetView workbookViewId="0"/>
  </sheetViews>
  <sheetFormatPr baseColWidth="10" defaultRowHeight="13.2"/>
  <sheetData/>
  <pageMargins left="0.7" right="0.7" top="0.78740157499999996" bottom="0.78740157499999996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C3" activePane="bottomRight" state="frozen"/>
      <selection activeCell="AN15" sqref="AN15"/>
      <selection pane="topRight" activeCell="AN15" sqref="AN15"/>
      <selection pane="bottomLeft" activeCell="AN15" sqref="AN15"/>
      <selection pane="bottomRight" activeCell="AT5" sqref="AT5"/>
    </sheetView>
  </sheetViews>
  <sheetFormatPr baseColWidth="10" defaultRowHeight="13.2"/>
  <cols>
    <col min="1" max="1" width="4.88671875" bestFit="1" customWidth="1"/>
    <col min="3" max="3" width="8" bestFit="1" customWidth="1"/>
    <col min="4" max="4" width="8.5546875" bestFit="1" customWidth="1"/>
    <col min="5" max="36" width="8" customWidth="1"/>
    <col min="46" max="46" width="19.109375" bestFit="1" customWidth="1"/>
    <col min="47" max="47" width="5.6640625" bestFit="1" customWidth="1"/>
  </cols>
  <sheetData>
    <row r="1" spans="1:47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5">
      <c r="A3" s="56"/>
      <c r="B3" s="56" t="str">
        <f>'1.Spieltag'!B8</f>
        <v>Franzi04</v>
      </c>
      <c r="C3" s="56">
        <f>'1.Spieltag'!$AG8</f>
        <v>2</v>
      </c>
      <c r="D3" s="56">
        <f>'2.Spieltag '!$AG8</f>
        <v>15</v>
      </c>
      <c r="E3" s="56">
        <f>'3.Spieltag'!$AG8</f>
        <v>5</v>
      </c>
      <c r="F3" s="56">
        <f>'4.Spieltag'!$AG8</f>
        <v>45</v>
      </c>
      <c r="G3" s="56">
        <f>'5.Spieltag'!$AG8</f>
        <v>45</v>
      </c>
      <c r="H3" s="56">
        <f>'6.Spieltag'!$AG8</f>
        <v>45</v>
      </c>
      <c r="I3" s="56">
        <f>'7.Spieltag'!$AG8</f>
        <v>45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1417</v>
      </c>
      <c r="AL3" s="59">
        <f t="shared" ref="AL3" si="1">SMALL($C3:$AJ3,1)</f>
        <v>2</v>
      </c>
      <c r="AM3" s="59">
        <f t="shared" ref="AM3" si="2">SMALL($C3:$AJ3,2)</f>
        <v>5</v>
      </c>
      <c r="AN3" s="59">
        <f t="shared" ref="AN3" si="3">SMALL($C3:$AJ3,3)</f>
        <v>15</v>
      </c>
      <c r="AO3" s="59">
        <f t="shared" ref="AO3" si="4">SMALL($C3:$AJ3,4)</f>
        <v>45</v>
      </c>
      <c r="AP3" s="60">
        <f t="shared" ref="AP3" si="5">AK3-AO3-AN3-AM3-AL3</f>
        <v>1350</v>
      </c>
      <c r="AQ3" s="64">
        <f t="shared" ref="AQ3" si="6">SUM(AL3:AO3)</f>
        <v>67</v>
      </c>
      <c r="AS3" s="54">
        <v>1</v>
      </c>
      <c r="AT3" s="55" t="s">
        <v>82</v>
      </c>
      <c r="AU3" s="55">
        <v>15</v>
      </c>
    </row>
    <row r="4" spans="1:47" ht="15">
      <c r="A4" s="56"/>
      <c r="B4" s="56" t="str">
        <f>'1.Spieltag'!B9</f>
        <v>jupp04</v>
      </c>
      <c r="C4" s="56">
        <f>'1.Spieltag'!$AG9</f>
        <v>2</v>
      </c>
      <c r="D4" s="56">
        <f>'2.Spieltag '!$AG9</f>
        <v>9</v>
      </c>
      <c r="E4" s="56">
        <f>'3.Spieltag'!$AG9</f>
        <v>9</v>
      </c>
      <c r="F4" s="56">
        <f>'4.Spieltag'!$AG9</f>
        <v>45</v>
      </c>
      <c r="G4" s="56">
        <f>'5.Spieltag'!$AG9</f>
        <v>45</v>
      </c>
      <c r="H4" s="56">
        <f>'6.Spieltag'!$AG9</f>
        <v>45</v>
      </c>
      <c r="I4" s="56">
        <f>'7.Spieltag'!$AG9</f>
        <v>45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7">SUM(C4:AJ4)</f>
        <v>1415</v>
      </c>
      <c r="AL4" s="59">
        <f t="shared" ref="AL4:AL25" si="8">SMALL($C4:$AJ4,1)</f>
        <v>2</v>
      </c>
      <c r="AM4" s="59">
        <f t="shared" ref="AM4:AM25" si="9">SMALL($C4:$AJ4,2)</f>
        <v>9</v>
      </c>
      <c r="AN4" s="59">
        <f t="shared" ref="AN4:AN25" si="10">SMALL($C4:$AJ4,3)</f>
        <v>9</v>
      </c>
      <c r="AO4" s="59">
        <f t="shared" ref="AO4:AO25" si="11">SMALL($C4:$AJ4,4)</f>
        <v>45</v>
      </c>
      <c r="AP4" s="60">
        <f t="shared" ref="AP4:AP21" si="12">AK4-AO4-AN4-AM4-AL4</f>
        <v>1350</v>
      </c>
      <c r="AQ4" s="64">
        <f t="shared" ref="AQ4:AQ18" si="13">SUM(AL4:AO4)</f>
        <v>65</v>
      </c>
      <c r="AS4" s="54">
        <v>2</v>
      </c>
      <c r="AT4" s="58" t="s">
        <v>76</v>
      </c>
      <c r="AU4" s="57">
        <v>25</v>
      </c>
    </row>
    <row r="5" spans="1:47" ht="15">
      <c r="A5" s="56"/>
      <c r="B5" s="56" t="str">
        <f>'1.Spieltag'!B10</f>
        <v>Master1</v>
      </c>
      <c r="C5" s="56">
        <f>'1.Spieltag'!$AG10</f>
        <v>2</v>
      </c>
      <c r="D5" s="56">
        <f>'2.Spieltag '!$AG10</f>
        <v>15</v>
      </c>
      <c r="E5" s="56">
        <f>'3.Spieltag'!$AG10</f>
        <v>12</v>
      </c>
      <c r="F5" s="56">
        <f>'4.Spieltag'!$AG10</f>
        <v>45</v>
      </c>
      <c r="G5" s="56">
        <f>'5.Spieltag'!$AG10</f>
        <v>45</v>
      </c>
      <c r="H5" s="56">
        <f>'6.Spieltag'!$AG10</f>
        <v>45</v>
      </c>
      <c r="I5" s="56">
        <f>'7.Spieltag'!$AG10</f>
        <v>45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si="7"/>
        <v>1424</v>
      </c>
      <c r="AL5" s="59">
        <f t="shared" si="8"/>
        <v>2</v>
      </c>
      <c r="AM5" s="59">
        <f t="shared" si="9"/>
        <v>12</v>
      </c>
      <c r="AN5" s="59">
        <f t="shared" si="10"/>
        <v>15</v>
      </c>
      <c r="AO5" s="59">
        <f t="shared" si="11"/>
        <v>45</v>
      </c>
      <c r="AP5" s="60">
        <f t="shared" si="12"/>
        <v>1350</v>
      </c>
      <c r="AQ5" s="64">
        <f t="shared" si="13"/>
        <v>74</v>
      </c>
      <c r="AS5" s="54">
        <v>3</v>
      </c>
      <c r="AT5" s="58"/>
      <c r="AU5" s="57"/>
    </row>
    <row r="6" spans="1:47" ht="15">
      <c r="A6" s="56"/>
      <c r="B6" s="56" t="str">
        <f>'1.Spieltag'!B11</f>
        <v>Mike04</v>
      </c>
      <c r="C6" s="56">
        <f>'1.Spieltag'!$AG11</f>
        <v>7</v>
      </c>
      <c r="D6" s="56">
        <f>'2.Spieltag '!$AG11</f>
        <v>25</v>
      </c>
      <c r="E6" s="56">
        <f>'3.Spieltag'!$AG11</f>
        <v>9</v>
      </c>
      <c r="F6" s="56">
        <f>'4.Spieltag'!$AG11</f>
        <v>45</v>
      </c>
      <c r="G6" s="56">
        <f>'5.Spieltag'!$AG11</f>
        <v>45</v>
      </c>
      <c r="H6" s="56">
        <f>'6.Spieltag'!$AG11</f>
        <v>45</v>
      </c>
      <c r="I6" s="56">
        <f>'7.Spieltag'!$AG11</f>
        <v>45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7"/>
        <v>1436</v>
      </c>
      <c r="AL6" s="59">
        <f t="shared" si="8"/>
        <v>7</v>
      </c>
      <c r="AM6" s="59">
        <f t="shared" si="9"/>
        <v>9</v>
      </c>
      <c r="AN6" s="59">
        <f t="shared" si="10"/>
        <v>25</v>
      </c>
      <c r="AO6" s="59">
        <f t="shared" si="11"/>
        <v>45</v>
      </c>
      <c r="AP6" s="60">
        <f t="shared" si="12"/>
        <v>1350</v>
      </c>
      <c r="AQ6" s="64">
        <f t="shared" si="13"/>
        <v>86</v>
      </c>
      <c r="AS6" s="54">
        <v>4</v>
      </c>
      <c r="AT6" s="55"/>
      <c r="AU6" s="57"/>
    </row>
    <row r="7" spans="1:47" ht="15">
      <c r="A7" s="56"/>
      <c r="B7" s="56" t="str">
        <f>'1.Spieltag'!B12</f>
        <v>Reinhold</v>
      </c>
      <c r="C7" s="56">
        <f>'1.Spieltag'!$AG12</f>
        <v>15</v>
      </c>
      <c r="D7" s="56">
        <f>'2.Spieltag '!$AG12</f>
        <v>12</v>
      </c>
      <c r="E7" s="56">
        <f>'3.Spieltag'!$AG12</f>
        <v>5</v>
      </c>
      <c r="F7" s="56">
        <f>'4.Spieltag'!$AG12</f>
        <v>45</v>
      </c>
      <c r="G7" s="56">
        <f>'5.Spieltag'!$AG12</f>
        <v>45</v>
      </c>
      <c r="H7" s="56">
        <f>'6.Spieltag'!$AG12</f>
        <v>45</v>
      </c>
      <c r="I7" s="56">
        <f>'7.Spieltag'!$AG12</f>
        <v>45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7"/>
        <v>1427</v>
      </c>
      <c r="AL7" s="59">
        <f t="shared" si="8"/>
        <v>5</v>
      </c>
      <c r="AM7" s="59">
        <f t="shared" si="9"/>
        <v>12</v>
      </c>
      <c r="AN7" s="59">
        <f t="shared" si="10"/>
        <v>15</v>
      </c>
      <c r="AO7" s="59">
        <f t="shared" si="11"/>
        <v>45</v>
      </c>
      <c r="AP7" s="60">
        <f t="shared" si="12"/>
        <v>1350</v>
      </c>
      <c r="AQ7" s="64">
        <f t="shared" si="13"/>
        <v>77</v>
      </c>
      <c r="AS7" s="54">
        <v>5</v>
      </c>
      <c r="AT7" s="58"/>
      <c r="AU7" s="81"/>
    </row>
    <row r="8" spans="1:47" ht="15">
      <c r="A8" s="56"/>
      <c r="B8" s="56" t="str">
        <f>'1.Spieltag'!B13</f>
        <v>Ricardo04</v>
      </c>
      <c r="C8" s="56">
        <f>'1.Spieltag'!$AG13</f>
        <v>10</v>
      </c>
      <c r="D8" s="56">
        <f>'2.Spieltag '!$AG13</f>
        <v>8</v>
      </c>
      <c r="E8" s="56">
        <f>'3.Spieltag'!$AG13</f>
        <v>5</v>
      </c>
      <c r="F8" s="56">
        <f>'4.Spieltag'!$AG13</f>
        <v>45</v>
      </c>
      <c r="G8" s="56">
        <f>'5.Spieltag'!$AG13</f>
        <v>45</v>
      </c>
      <c r="H8" s="56">
        <f>'6.Spieltag'!$AG13</f>
        <v>45</v>
      </c>
      <c r="I8" s="56">
        <f>'7.Spieltag'!$AG13</f>
        <v>45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60">
        <f t="shared" si="7"/>
        <v>1418</v>
      </c>
      <c r="AL8" s="59">
        <f t="shared" si="8"/>
        <v>5</v>
      </c>
      <c r="AM8" s="59">
        <f t="shared" si="9"/>
        <v>8</v>
      </c>
      <c r="AN8" s="59">
        <f t="shared" si="10"/>
        <v>10</v>
      </c>
      <c r="AO8" s="59">
        <f t="shared" si="11"/>
        <v>45</v>
      </c>
      <c r="AP8" s="60">
        <f t="shared" si="12"/>
        <v>1350</v>
      </c>
      <c r="AQ8" s="64">
        <f t="shared" si="13"/>
        <v>68</v>
      </c>
      <c r="AS8" s="54">
        <v>6</v>
      </c>
      <c r="AT8" s="58"/>
      <c r="AU8" s="57"/>
    </row>
    <row r="9" spans="1:47" ht="15">
      <c r="A9" s="56"/>
      <c r="B9" s="56" t="str">
        <f>'1.Spieltag'!B14</f>
        <v>schmiddi04</v>
      </c>
      <c r="C9" s="56">
        <f>'1.Spieltag'!$AG14</f>
        <v>8</v>
      </c>
      <c r="D9" s="56">
        <f>'2.Spieltag '!$AG14</f>
        <v>10</v>
      </c>
      <c r="E9" s="56">
        <f>'3.Spieltag'!$AG14</f>
        <v>2</v>
      </c>
      <c r="F9" s="56">
        <f>'4.Spieltag'!$AG14</f>
        <v>45</v>
      </c>
      <c r="G9" s="56">
        <f>'5.Spieltag'!$AG14</f>
        <v>45</v>
      </c>
      <c r="H9" s="56">
        <f>'6.Spieltag'!$AG14</f>
        <v>45</v>
      </c>
      <c r="I9" s="56">
        <f>'7.Spieltag'!$AG14</f>
        <v>45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7"/>
        <v>1415</v>
      </c>
      <c r="AL9" s="59">
        <f t="shared" si="8"/>
        <v>2</v>
      </c>
      <c r="AM9" s="59">
        <f t="shared" si="9"/>
        <v>8</v>
      </c>
      <c r="AN9" s="59">
        <f t="shared" si="10"/>
        <v>10</v>
      </c>
      <c r="AO9" s="59">
        <f t="shared" si="11"/>
        <v>45</v>
      </c>
      <c r="AP9" s="60">
        <f t="shared" si="12"/>
        <v>1350</v>
      </c>
      <c r="AQ9" s="64">
        <f t="shared" si="13"/>
        <v>65</v>
      </c>
      <c r="AS9" s="54">
        <v>7</v>
      </c>
      <c r="AT9" s="55"/>
      <c r="AU9" s="57"/>
    </row>
    <row r="10" spans="1:47" ht="15">
      <c r="A10" s="56"/>
      <c r="B10" s="56" t="str">
        <f>'1.Spieltag'!B15</f>
        <v>shiny</v>
      </c>
      <c r="C10" s="56">
        <f>'1.Spieltag'!$AG15</f>
        <v>2</v>
      </c>
      <c r="D10" s="56">
        <f>'2.Spieltag '!$AG15</f>
        <v>12</v>
      </c>
      <c r="E10" s="56">
        <f>'3.Spieltag'!$AG15</f>
        <v>4</v>
      </c>
      <c r="F10" s="56">
        <f>'4.Spieltag'!$AG15</f>
        <v>45</v>
      </c>
      <c r="G10" s="56">
        <f>'5.Spieltag'!$AG15</f>
        <v>45</v>
      </c>
      <c r="H10" s="56">
        <f>'6.Spieltag'!$AG15</f>
        <v>45</v>
      </c>
      <c r="I10" s="56">
        <f>'7.Spieltag'!$AG15</f>
        <v>45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7"/>
        <v>1413</v>
      </c>
      <c r="AL10" s="59">
        <f t="shared" si="8"/>
        <v>2</v>
      </c>
      <c r="AM10" s="59">
        <f t="shared" si="9"/>
        <v>4</v>
      </c>
      <c r="AN10" s="59">
        <f t="shared" si="10"/>
        <v>12</v>
      </c>
      <c r="AO10" s="59">
        <f t="shared" si="11"/>
        <v>45</v>
      </c>
      <c r="AP10" s="60">
        <f t="shared" si="12"/>
        <v>1350</v>
      </c>
      <c r="AQ10" s="64">
        <f t="shared" si="13"/>
        <v>63</v>
      </c>
      <c r="AS10" s="54">
        <v>8</v>
      </c>
      <c r="AT10" s="55"/>
      <c r="AU10" s="57"/>
    </row>
    <row r="11" spans="1:47" ht="15">
      <c r="A11" s="56"/>
      <c r="B11" s="56" t="str">
        <f>'1.Spieltag'!B16</f>
        <v>Skopp04</v>
      </c>
      <c r="C11" s="56">
        <f>'1.Spieltag'!$AG16</f>
        <v>2</v>
      </c>
      <c r="D11" s="56">
        <f>'2.Spieltag '!$AG16</f>
        <v>8</v>
      </c>
      <c r="E11" s="56">
        <f>'3.Spieltag'!$AG16</f>
        <v>9</v>
      </c>
      <c r="F11" s="56">
        <f>'4.Spieltag'!$AG16</f>
        <v>45</v>
      </c>
      <c r="G11" s="56">
        <f>'5.Spieltag'!$AG16</f>
        <v>45</v>
      </c>
      <c r="H11" s="56">
        <f>'6.Spieltag'!$AG16</f>
        <v>45</v>
      </c>
      <c r="I11" s="56">
        <f>'7.Spieltag'!$AG16</f>
        <v>45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7"/>
        <v>1414</v>
      </c>
      <c r="AL11" s="59">
        <f t="shared" si="8"/>
        <v>2</v>
      </c>
      <c r="AM11" s="59">
        <f t="shared" si="9"/>
        <v>8</v>
      </c>
      <c r="AN11" s="59">
        <f t="shared" si="10"/>
        <v>9</v>
      </c>
      <c r="AO11" s="59">
        <f t="shared" si="11"/>
        <v>45</v>
      </c>
      <c r="AP11" s="60">
        <f t="shared" si="12"/>
        <v>1350</v>
      </c>
      <c r="AQ11" s="64">
        <f t="shared" si="13"/>
        <v>64</v>
      </c>
      <c r="AS11" s="54">
        <v>9</v>
      </c>
      <c r="AT11" s="55"/>
      <c r="AU11" s="57"/>
    </row>
    <row r="12" spans="1:47" ht="15">
      <c r="A12" s="56"/>
      <c r="B12" s="56" t="str">
        <f>'1.Spieltag'!B17</f>
        <v>Tanja04</v>
      </c>
      <c r="C12" s="56">
        <f>'1.Spieltag'!$AG17</f>
        <v>4</v>
      </c>
      <c r="D12" s="56">
        <f>'2.Spieltag '!$AG17</f>
        <v>12</v>
      </c>
      <c r="E12" s="56">
        <f>'3.Spieltag'!$AG17</f>
        <v>3</v>
      </c>
      <c r="F12" s="56">
        <f>'4.Spieltag'!$AG17</f>
        <v>45</v>
      </c>
      <c r="G12" s="56">
        <f>'5.Spieltag'!$AG17</f>
        <v>45</v>
      </c>
      <c r="H12" s="56">
        <f>'6.Spieltag'!$AG17</f>
        <v>45</v>
      </c>
      <c r="I12" s="56">
        <f>'7.Spieltag'!$AG17</f>
        <v>45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7"/>
        <v>1414</v>
      </c>
      <c r="AL12" s="59">
        <f t="shared" si="8"/>
        <v>3</v>
      </c>
      <c r="AM12" s="59">
        <f t="shared" si="9"/>
        <v>4</v>
      </c>
      <c r="AN12" s="59">
        <f t="shared" si="10"/>
        <v>12</v>
      </c>
      <c r="AO12" s="59">
        <f t="shared" si="11"/>
        <v>45</v>
      </c>
      <c r="AP12" s="60">
        <f t="shared" si="12"/>
        <v>1350</v>
      </c>
      <c r="AQ12" s="64">
        <f t="shared" si="13"/>
        <v>64</v>
      </c>
      <c r="AS12" s="54">
        <v>10</v>
      </c>
      <c r="AT12" s="55"/>
      <c r="AU12" s="57"/>
    </row>
    <row r="13" spans="1:47" ht="15">
      <c r="A13" s="56"/>
      <c r="B13" s="56" t="str">
        <f>'1.Spieltag'!B18</f>
        <v>UltraGE</v>
      </c>
      <c r="C13" s="56">
        <f>'1.Spieltag'!$AG18</f>
        <v>7</v>
      </c>
      <c r="D13" s="56">
        <f>'2.Spieltag '!$AG18</f>
        <v>17</v>
      </c>
      <c r="E13" s="56">
        <f>'3.Spieltag'!$AG18</f>
        <v>2</v>
      </c>
      <c r="F13" s="56">
        <f>'4.Spieltag'!$AG18</f>
        <v>45</v>
      </c>
      <c r="G13" s="56">
        <f>'5.Spieltag'!$AG18</f>
        <v>45</v>
      </c>
      <c r="H13" s="56">
        <f>'6.Spieltag'!$AG18</f>
        <v>45</v>
      </c>
      <c r="I13" s="56">
        <f>'7.Spieltag'!$AG18</f>
        <v>45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53">
        <f t="shared" si="7"/>
        <v>1421</v>
      </c>
      <c r="AL13" s="59">
        <f t="shared" si="8"/>
        <v>2</v>
      </c>
      <c r="AM13" s="59">
        <f t="shared" si="9"/>
        <v>7</v>
      </c>
      <c r="AN13" s="59">
        <f t="shared" si="10"/>
        <v>17</v>
      </c>
      <c r="AO13" s="59">
        <f t="shared" si="11"/>
        <v>45</v>
      </c>
      <c r="AP13" s="60">
        <f t="shared" si="12"/>
        <v>1350</v>
      </c>
      <c r="AQ13" s="64">
        <f t="shared" si="13"/>
        <v>71</v>
      </c>
      <c r="AS13" s="54">
        <v>11</v>
      </c>
      <c r="AT13" s="55"/>
      <c r="AU13" s="57"/>
    </row>
    <row r="14" spans="1:47" ht="15">
      <c r="A14" s="56"/>
      <c r="B14" s="56" t="str">
        <f>'1.Spieltag'!B19</f>
        <v>Rainer04</v>
      </c>
      <c r="C14" s="56">
        <f>'1.Spieltag'!$AG19</f>
        <v>0</v>
      </c>
      <c r="D14" s="56">
        <f>'2.Spieltag '!$AG19</f>
        <v>14</v>
      </c>
      <c r="E14" s="56">
        <f>'3.Spieltag'!$AG19</f>
        <v>2</v>
      </c>
      <c r="F14" s="56">
        <f>'4.Spieltag'!$AG19</f>
        <v>45</v>
      </c>
      <c r="G14" s="56">
        <f>'5.Spieltag'!$AG19</f>
        <v>45</v>
      </c>
      <c r="H14" s="56">
        <f>'6.Spieltag'!$AG19</f>
        <v>45</v>
      </c>
      <c r="I14" s="56">
        <f>'7.Spieltag'!$AG19</f>
        <v>45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53">
        <f t="shared" si="7"/>
        <v>1411</v>
      </c>
      <c r="AL14" s="59">
        <f t="shared" si="8"/>
        <v>0</v>
      </c>
      <c r="AM14" s="59">
        <f t="shared" si="9"/>
        <v>2</v>
      </c>
      <c r="AN14" s="59">
        <f t="shared" si="10"/>
        <v>14</v>
      </c>
      <c r="AO14" s="59">
        <f t="shared" si="11"/>
        <v>45</v>
      </c>
      <c r="AP14" s="60">
        <f t="shared" si="12"/>
        <v>1350</v>
      </c>
      <c r="AQ14" s="64">
        <f t="shared" si="13"/>
        <v>61</v>
      </c>
      <c r="AS14" s="54">
        <v>12</v>
      </c>
      <c r="AT14" s="55"/>
      <c r="AU14" s="57"/>
    </row>
    <row r="15" spans="1:47" ht="15">
      <c r="A15" s="56"/>
      <c r="B15" s="56" t="str">
        <f>'1.Spieltag'!B20</f>
        <v>Lola04</v>
      </c>
      <c r="C15" s="56">
        <f>'1.Spieltag'!$AG20</f>
        <v>0</v>
      </c>
      <c r="D15" s="56">
        <f>'2.Spieltag '!$AG20</f>
        <v>0</v>
      </c>
      <c r="E15" s="56">
        <f>'3.Spieltag'!$AG20</f>
        <v>8</v>
      </c>
      <c r="F15" s="56">
        <f>'4.Spieltag'!$AG20</f>
        <v>45</v>
      </c>
      <c r="G15" s="56">
        <f>'5.Spieltag'!$AG20</f>
        <v>45</v>
      </c>
      <c r="H15" s="56">
        <f>'6.Spieltag'!$AG20</f>
        <v>45</v>
      </c>
      <c r="I15" s="56">
        <f>'7.Spieltag'!$AG20</f>
        <v>45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60">
        <f t="shared" si="7"/>
        <v>1403</v>
      </c>
      <c r="AL15" s="59">
        <f t="shared" si="8"/>
        <v>0</v>
      </c>
      <c r="AM15" s="59">
        <f t="shared" si="9"/>
        <v>0</v>
      </c>
      <c r="AN15" s="59">
        <f t="shared" si="10"/>
        <v>8</v>
      </c>
      <c r="AO15" s="59">
        <f t="shared" si="11"/>
        <v>45</v>
      </c>
      <c r="AP15" s="60">
        <f t="shared" si="12"/>
        <v>1350</v>
      </c>
      <c r="AQ15" s="64">
        <f t="shared" si="13"/>
        <v>53</v>
      </c>
      <c r="AS15" s="54">
        <v>13</v>
      </c>
      <c r="AT15" s="55"/>
      <c r="AU15" s="57"/>
    </row>
    <row r="16" spans="1:47" ht="15">
      <c r="A16" s="56"/>
      <c r="B16" s="56">
        <f>'1.Spieltag'!B21</f>
        <v>0</v>
      </c>
      <c r="C16" s="56">
        <f>'1.Spieltag'!$AG21</f>
        <v>0</v>
      </c>
      <c r="D16" s="56">
        <f>'2.Spieltag '!$AG21</f>
        <v>0</v>
      </c>
      <c r="E16" s="56">
        <f>'3.Spieltag'!$AG21</f>
        <v>0</v>
      </c>
      <c r="F16" s="56">
        <f>'4.Spieltag'!$AG21</f>
        <v>45</v>
      </c>
      <c r="G16" s="56">
        <f>'5.Spieltag'!$AG21</f>
        <v>45</v>
      </c>
      <c r="H16" s="56">
        <f>'6.Spieltag'!$AG21</f>
        <v>45</v>
      </c>
      <c r="I16" s="56">
        <f>'7.Spieltag'!$AG21</f>
        <v>45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53">
        <f t="shared" si="7"/>
        <v>1395</v>
      </c>
      <c r="AL16" s="59">
        <f t="shared" si="8"/>
        <v>0</v>
      </c>
      <c r="AM16" s="59">
        <f t="shared" si="9"/>
        <v>0</v>
      </c>
      <c r="AN16" s="59">
        <f t="shared" si="10"/>
        <v>0</v>
      </c>
      <c r="AO16" s="59">
        <f t="shared" si="11"/>
        <v>45</v>
      </c>
      <c r="AP16" s="60">
        <f t="shared" si="12"/>
        <v>1350</v>
      </c>
      <c r="AQ16" s="64">
        <f t="shared" si="13"/>
        <v>45</v>
      </c>
      <c r="AS16" s="54">
        <v>14</v>
      </c>
      <c r="AT16" s="55"/>
      <c r="AU16" s="57"/>
    </row>
    <row r="17" spans="1:47" ht="15">
      <c r="A17" s="56"/>
      <c r="B17" s="56">
        <f>'1.Spieltag'!B22</f>
        <v>0</v>
      </c>
      <c r="C17" s="56">
        <f>'1.Spieltag'!$AG22</f>
        <v>0</v>
      </c>
      <c r="D17" s="56">
        <f>'2.Spieltag '!$AG22</f>
        <v>0</v>
      </c>
      <c r="E17" s="56">
        <f>'3.Spieltag'!$AG22</f>
        <v>0</v>
      </c>
      <c r="F17" s="56">
        <f>'4.Spieltag'!$AG22</f>
        <v>45</v>
      </c>
      <c r="G17" s="56">
        <f>'5.Spieltag'!$AG22</f>
        <v>45</v>
      </c>
      <c r="H17" s="56">
        <f>'6.Spieltag'!$AG22</f>
        <v>45</v>
      </c>
      <c r="I17" s="56">
        <f>'7.Spieltag'!$AG22</f>
        <v>45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7"/>
        <v>1395</v>
      </c>
      <c r="AL17" s="59">
        <f t="shared" si="8"/>
        <v>0</v>
      </c>
      <c r="AM17" s="59">
        <f t="shared" si="9"/>
        <v>0</v>
      </c>
      <c r="AN17" s="59">
        <f t="shared" si="10"/>
        <v>0</v>
      </c>
      <c r="AO17" s="59">
        <f t="shared" si="11"/>
        <v>45</v>
      </c>
      <c r="AP17" s="60">
        <f t="shared" si="12"/>
        <v>1350</v>
      </c>
      <c r="AQ17" s="64">
        <f t="shared" si="13"/>
        <v>45</v>
      </c>
      <c r="AS17" s="54">
        <v>15</v>
      </c>
      <c r="AT17" s="55"/>
      <c r="AU17" s="57"/>
    </row>
    <row r="18" spans="1:47" ht="15">
      <c r="A18" s="56"/>
      <c r="B18" s="56">
        <f>'1.Spieltag'!B23</f>
        <v>0</v>
      </c>
      <c r="C18" s="56">
        <f>'1.Spieltag'!$AG23</f>
        <v>0</v>
      </c>
      <c r="D18" s="56">
        <f>'2.Spieltag '!$AG23</f>
        <v>0</v>
      </c>
      <c r="E18" s="56">
        <f>'3.Spieltag'!$AG23</f>
        <v>0</v>
      </c>
      <c r="F18" s="56">
        <f>'4.Spieltag'!$AG23</f>
        <v>45</v>
      </c>
      <c r="G18" s="56">
        <f>'5.Spieltag'!$AG23</f>
        <v>45</v>
      </c>
      <c r="H18" s="56">
        <f>'6.Spieltag'!$AG23</f>
        <v>45</v>
      </c>
      <c r="I18" s="56">
        <f>'7.Spieltag'!$AG23</f>
        <v>45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7"/>
        <v>1395</v>
      </c>
      <c r="AL18" s="59">
        <f t="shared" si="8"/>
        <v>0</v>
      </c>
      <c r="AM18" s="59">
        <f t="shared" si="9"/>
        <v>0</v>
      </c>
      <c r="AN18" s="59">
        <f t="shared" si="10"/>
        <v>0</v>
      </c>
      <c r="AO18" s="59">
        <f t="shared" si="11"/>
        <v>45</v>
      </c>
      <c r="AP18" s="60">
        <f t="shared" si="12"/>
        <v>1350</v>
      </c>
      <c r="AQ18" s="64">
        <f t="shared" si="13"/>
        <v>45</v>
      </c>
      <c r="AS18" s="54">
        <v>16</v>
      </c>
      <c r="AT18" s="55"/>
      <c r="AU18" s="57"/>
    </row>
    <row r="19" spans="1:47" ht="15">
      <c r="A19" s="56"/>
      <c r="B19" s="56">
        <f>'1.Spieltag'!B24</f>
        <v>0</v>
      </c>
      <c r="C19" s="56">
        <f>'1.Spieltag'!$AG24</f>
        <v>0</v>
      </c>
      <c r="D19" s="56">
        <f>'2.Spieltag '!$AG24</f>
        <v>0</v>
      </c>
      <c r="E19" s="56">
        <f>'3.Spieltag'!$AG24</f>
        <v>0</v>
      </c>
      <c r="F19" s="56">
        <f>'4.Spieltag'!$AG24</f>
        <v>45</v>
      </c>
      <c r="G19" s="56">
        <f>'5.Spieltag'!$AG24</f>
        <v>45</v>
      </c>
      <c r="H19" s="56">
        <f>'6.Spieltag'!$AG24</f>
        <v>45</v>
      </c>
      <c r="I19" s="56">
        <f>'7.Spieltag'!$AG24</f>
        <v>45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7"/>
        <v>1395</v>
      </c>
      <c r="AL19" s="59">
        <f t="shared" si="8"/>
        <v>0</v>
      </c>
      <c r="AM19" s="59">
        <f t="shared" si="9"/>
        <v>0</v>
      </c>
      <c r="AN19" s="59">
        <f t="shared" si="10"/>
        <v>0</v>
      </c>
      <c r="AO19" s="59">
        <f t="shared" si="11"/>
        <v>45</v>
      </c>
      <c r="AP19" s="60">
        <f t="shared" si="12"/>
        <v>1350</v>
      </c>
      <c r="AQ19" s="64">
        <f t="shared" ref="AQ19:AQ21" si="14">SUM(AL19:AO19)</f>
        <v>45</v>
      </c>
      <c r="AS19" s="54">
        <v>17</v>
      </c>
      <c r="AT19" s="55"/>
      <c r="AU19" s="57"/>
    </row>
    <row r="20" spans="1:47" ht="15">
      <c r="A20" s="56"/>
      <c r="B20" s="56">
        <f>'1.Spieltag'!B25</f>
        <v>0</v>
      </c>
      <c r="C20" s="56">
        <f>'1.Spieltag'!$AG25</f>
        <v>0</v>
      </c>
      <c r="D20" s="56">
        <f>'2.Spieltag '!$AG25</f>
        <v>0</v>
      </c>
      <c r="E20" s="56">
        <f>'3.Spieltag'!$AG25</f>
        <v>0</v>
      </c>
      <c r="F20" s="56">
        <f>'4.Spieltag'!$AG25</f>
        <v>45</v>
      </c>
      <c r="G20" s="56">
        <f>'5.Spieltag'!$AG25</f>
        <v>45</v>
      </c>
      <c r="H20" s="56">
        <f>'6.Spieltag'!$AG25</f>
        <v>45</v>
      </c>
      <c r="I20" s="56">
        <f>'7.Spieltag'!$AG25</f>
        <v>45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7"/>
        <v>1395</v>
      </c>
      <c r="AL20" s="59">
        <f t="shared" si="8"/>
        <v>0</v>
      </c>
      <c r="AM20" s="59">
        <f t="shared" si="9"/>
        <v>0</v>
      </c>
      <c r="AN20" s="59">
        <f t="shared" si="10"/>
        <v>0</v>
      </c>
      <c r="AO20" s="59">
        <f t="shared" si="11"/>
        <v>45</v>
      </c>
      <c r="AP20" s="60">
        <f t="shared" si="12"/>
        <v>1350</v>
      </c>
      <c r="AQ20" s="64">
        <f t="shared" si="14"/>
        <v>45</v>
      </c>
      <c r="AS20" s="54">
        <v>18</v>
      </c>
      <c r="AT20" s="55"/>
      <c r="AU20" s="57"/>
    </row>
    <row r="21" spans="1:47" ht="1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45</v>
      </c>
      <c r="G21" s="56">
        <f>'5.Spieltag'!$AG26</f>
        <v>45</v>
      </c>
      <c r="H21" s="56">
        <f>'6.Spieltag'!$AG26</f>
        <v>45</v>
      </c>
      <c r="I21" s="56">
        <f>'7.Spieltag'!$AG26</f>
        <v>45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7"/>
        <v>1395</v>
      </c>
      <c r="AL21" s="59">
        <f t="shared" si="8"/>
        <v>0</v>
      </c>
      <c r="AM21" s="59">
        <f t="shared" si="9"/>
        <v>0</v>
      </c>
      <c r="AN21" s="59">
        <f t="shared" si="10"/>
        <v>0</v>
      </c>
      <c r="AO21" s="59">
        <f t="shared" si="11"/>
        <v>45</v>
      </c>
      <c r="AP21" s="60">
        <f t="shared" si="12"/>
        <v>1350</v>
      </c>
      <c r="AQ21" s="64">
        <f t="shared" si="14"/>
        <v>45</v>
      </c>
      <c r="AS21" s="54">
        <v>19</v>
      </c>
      <c r="AT21" s="55"/>
      <c r="AU21" s="57"/>
    </row>
    <row r="22" spans="1:47" ht="1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45</v>
      </c>
      <c r="G22" s="56">
        <f>'5.Spieltag'!$AG27</f>
        <v>45</v>
      </c>
      <c r="H22" s="56">
        <f>'6.Spieltag'!$AG27</f>
        <v>45</v>
      </c>
      <c r="I22" s="56">
        <f>'7.Spieltag'!$AG27</f>
        <v>45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15">SUM(C22:AJ22)</f>
        <v>1395</v>
      </c>
      <c r="AL22" s="59">
        <f t="shared" si="8"/>
        <v>0</v>
      </c>
      <c r="AM22" s="59">
        <f t="shared" si="9"/>
        <v>0</v>
      </c>
      <c r="AN22" s="59">
        <f t="shared" si="10"/>
        <v>0</v>
      </c>
      <c r="AO22" s="59">
        <f t="shared" si="11"/>
        <v>45</v>
      </c>
      <c r="AP22" s="60">
        <f t="shared" ref="AP22:AP25" si="16">AK22-AO22-AN22-AM22-AL22</f>
        <v>1350</v>
      </c>
      <c r="AQ22" s="64">
        <f t="shared" ref="AQ22:AQ25" si="17">SUM(AL22:AO22)</f>
        <v>45</v>
      </c>
      <c r="AS22" s="54">
        <v>20</v>
      </c>
      <c r="AT22" s="55"/>
      <c r="AU22" s="57"/>
    </row>
    <row r="23" spans="1:47" ht="1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>SUM(AL23:AO23)</f>
        <v>0</v>
      </c>
      <c r="AS23" s="54">
        <v>21</v>
      </c>
      <c r="AT23" s="55"/>
      <c r="AU23" s="57"/>
    </row>
    <row r="24" spans="1:47" ht="1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15"/>
        <v>0</v>
      </c>
      <c r="AL24" s="59">
        <f t="shared" si="8"/>
        <v>0</v>
      </c>
      <c r="AM24" s="59">
        <f t="shared" si="9"/>
        <v>0</v>
      </c>
      <c r="AN24" s="59">
        <f t="shared" si="10"/>
        <v>0</v>
      </c>
      <c r="AO24" s="59">
        <f t="shared" si="11"/>
        <v>0</v>
      </c>
      <c r="AP24" s="60">
        <f t="shared" si="16"/>
        <v>0</v>
      </c>
      <c r="AQ24" s="64">
        <f t="shared" si="17"/>
        <v>0</v>
      </c>
      <c r="AS24" s="54">
        <v>22</v>
      </c>
      <c r="AT24" s="55"/>
      <c r="AU24" s="57"/>
    </row>
    <row r="25" spans="1:47" ht="1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15"/>
        <v>0</v>
      </c>
      <c r="AL25" s="59">
        <f t="shared" si="8"/>
        <v>0</v>
      </c>
      <c r="AM25" s="59">
        <f t="shared" si="9"/>
        <v>0</v>
      </c>
      <c r="AN25" s="59">
        <f t="shared" si="10"/>
        <v>0</v>
      </c>
      <c r="AO25" s="59">
        <f t="shared" si="11"/>
        <v>0</v>
      </c>
      <c r="AP25" s="60">
        <f t="shared" si="16"/>
        <v>0</v>
      </c>
      <c r="AQ25" s="64">
        <f t="shared" si="17"/>
        <v>0</v>
      </c>
      <c r="AS25" s="54">
        <v>23</v>
      </c>
      <c r="AT25" s="58"/>
      <c r="AU25" s="55"/>
    </row>
    <row r="26" spans="1:47">
      <c r="AS26" s="54">
        <v>24</v>
      </c>
      <c r="AT26" s="58"/>
      <c r="AU26" s="55"/>
    </row>
    <row r="27" spans="1:47">
      <c r="AS27" s="54">
        <v>25</v>
      </c>
      <c r="AT27" s="55"/>
      <c r="AU27" s="55"/>
    </row>
    <row r="28" spans="1:47">
      <c r="C28" s="65">
        <f t="shared" ref="C28:AQ28" si="18">SUM(C5:C25)</f>
        <v>57</v>
      </c>
      <c r="D28" s="65">
        <f t="shared" si="18"/>
        <v>133</v>
      </c>
      <c r="E28" s="65">
        <f t="shared" si="18"/>
        <v>61</v>
      </c>
      <c r="F28" s="65">
        <f t="shared" si="18"/>
        <v>810</v>
      </c>
      <c r="G28" s="65">
        <f t="shared" si="18"/>
        <v>810</v>
      </c>
      <c r="H28" s="65">
        <f t="shared" si="18"/>
        <v>810</v>
      </c>
      <c r="I28" s="65">
        <f t="shared" si="18"/>
        <v>810</v>
      </c>
      <c r="J28" s="65">
        <f t="shared" si="18"/>
        <v>810</v>
      </c>
      <c r="K28" s="65">
        <f t="shared" si="18"/>
        <v>810</v>
      </c>
      <c r="L28" s="65">
        <f t="shared" si="18"/>
        <v>810</v>
      </c>
      <c r="M28" s="65">
        <f t="shared" si="18"/>
        <v>810</v>
      </c>
      <c r="N28" s="65">
        <f t="shared" si="18"/>
        <v>810</v>
      </c>
      <c r="O28" s="65">
        <f t="shared" si="18"/>
        <v>810</v>
      </c>
      <c r="P28" s="65">
        <f t="shared" si="18"/>
        <v>810</v>
      </c>
      <c r="Q28" s="65">
        <f t="shared" si="18"/>
        <v>810</v>
      </c>
      <c r="R28" s="65">
        <f t="shared" si="18"/>
        <v>810</v>
      </c>
      <c r="S28" s="65">
        <f t="shared" si="18"/>
        <v>810</v>
      </c>
      <c r="T28" s="65">
        <f t="shared" si="18"/>
        <v>810</v>
      </c>
      <c r="U28" s="65">
        <f t="shared" si="18"/>
        <v>810</v>
      </c>
      <c r="V28" s="65">
        <f t="shared" si="18"/>
        <v>810</v>
      </c>
      <c r="W28" s="65">
        <f t="shared" si="18"/>
        <v>810</v>
      </c>
      <c r="X28" s="65">
        <f t="shared" si="18"/>
        <v>810</v>
      </c>
      <c r="Y28" s="65">
        <f t="shared" si="18"/>
        <v>810</v>
      </c>
      <c r="Z28" s="65">
        <f t="shared" si="18"/>
        <v>810</v>
      </c>
      <c r="AA28" s="65">
        <f t="shared" si="18"/>
        <v>810</v>
      </c>
      <c r="AB28" s="65">
        <f t="shared" si="18"/>
        <v>810</v>
      </c>
      <c r="AC28" s="65">
        <f t="shared" si="18"/>
        <v>810</v>
      </c>
      <c r="AD28" s="65">
        <f t="shared" si="18"/>
        <v>810</v>
      </c>
      <c r="AE28" s="65">
        <f t="shared" si="18"/>
        <v>810</v>
      </c>
      <c r="AF28" s="65">
        <f t="shared" si="18"/>
        <v>810</v>
      </c>
      <c r="AG28" s="65">
        <f t="shared" si="18"/>
        <v>810</v>
      </c>
      <c r="AH28" s="65">
        <f t="shared" si="18"/>
        <v>810</v>
      </c>
      <c r="AI28" s="65">
        <f t="shared" si="18"/>
        <v>810</v>
      </c>
      <c r="AJ28" s="65">
        <f t="shared" si="18"/>
        <v>810</v>
      </c>
      <c r="AK28" s="65">
        <f t="shared" si="18"/>
        <v>25361</v>
      </c>
      <c r="AL28" s="65">
        <f t="shared" si="18"/>
        <v>30</v>
      </c>
      <c r="AM28" s="65">
        <f t="shared" si="18"/>
        <v>74</v>
      </c>
      <c r="AN28" s="65">
        <f t="shared" si="18"/>
        <v>147</v>
      </c>
      <c r="AO28" s="65">
        <f t="shared" si="18"/>
        <v>810</v>
      </c>
      <c r="AP28" s="65">
        <f t="shared" si="18"/>
        <v>24300</v>
      </c>
      <c r="AQ28" s="65">
        <f t="shared" si="18"/>
        <v>1061</v>
      </c>
      <c r="AS28" s="54">
        <v>26</v>
      </c>
      <c r="AT28" s="55"/>
      <c r="AU28" s="55"/>
    </row>
    <row r="29" spans="1:47">
      <c r="AS29" s="54">
        <v>27</v>
      </c>
      <c r="AT29" s="55"/>
      <c r="AU29" s="55"/>
    </row>
    <row r="30" spans="1:47">
      <c r="B30" t="s">
        <v>58</v>
      </c>
      <c r="C30">
        <v>4</v>
      </c>
      <c r="D30">
        <v>12</v>
      </c>
      <c r="E30">
        <v>0</v>
      </c>
      <c r="F30">
        <v>0</v>
      </c>
      <c r="AS30" s="54">
        <v>28</v>
      </c>
      <c r="AT30" s="55"/>
      <c r="AU30" s="55"/>
    </row>
    <row r="31" spans="1:47">
      <c r="B31" t="s">
        <v>57</v>
      </c>
      <c r="C31">
        <v>9</v>
      </c>
      <c r="D31">
        <v>0</v>
      </c>
      <c r="E31">
        <v>0</v>
      </c>
      <c r="F31">
        <v>0</v>
      </c>
      <c r="AS31" s="54">
        <v>29</v>
      </c>
      <c r="AT31" s="55"/>
      <c r="AU31" s="55"/>
    </row>
    <row r="32" spans="1:47">
      <c r="AS32" s="54">
        <v>30</v>
      </c>
      <c r="AT32" s="55"/>
      <c r="AU32" s="55"/>
    </row>
    <row r="33" spans="45:47">
      <c r="AS33" s="54">
        <v>31</v>
      </c>
      <c r="AT33" s="55"/>
      <c r="AU33" s="55"/>
    </row>
    <row r="34" spans="45:47">
      <c r="AS34" s="54">
        <v>32</v>
      </c>
      <c r="AT34" s="55"/>
      <c r="AU34" s="55"/>
    </row>
    <row r="35" spans="45:47">
      <c r="AS35" s="54">
        <v>33</v>
      </c>
      <c r="AT35" s="55"/>
      <c r="AU35" s="55"/>
    </row>
    <row r="36" spans="45:47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36">
    <cfRule type="top10" dxfId="1" priority="300" rank="1"/>
  </conditionalFormatting>
  <conditionalFormatting sqref="C3:AJ25">
    <cfRule type="top10" dxfId="0" priority="1388" bottom="1" rank="4"/>
  </conditionalFormatting>
  <conditionalFormatting sqref="A3:A25">
    <cfRule type="colorScale" priority="13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36</vt:i4>
      </vt:variant>
      <vt:variant>
        <vt:lpstr>Benannte Bereiche</vt:lpstr>
      </vt:variant>
      <vt:variant>
        <vt:i4>29</vt:i4>
      </vt:variant>
    </vt:vector>
  </HeadingPairs>
  <TitlesOfParts>
    <vt:vector size="65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Tabelle1</vt:lpstr>
      <vt:lpstr>Ergebnisse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Franz Schain</cp:lastModifiedBy>
  <cp:lastPrinted>2021-08-16T08:35:23Z</cp:lastPrinted>
  <dcterms:created xsi:type="dcterms:W3CDTF">1998-11-12T06:25:58Z</dcterms:created>
  <dcterms:modified xsi:type="dcterms:W3CDTF">2021-08-16T08:35:50Z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