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497ECA20-82A8-4BA4-A5B0-BFCA97B71139}" xr6:coauthVersionLast="47" xr6:coauthVersionMax="47" xr10:uidLastSave="{00000000-0000-0000-0000-000000000000}"/>
  <bookViews>
    <workbookView xWindow="-120" yWindow="-120" windowWidth="29040" windowHeight="15840" tabRatio="514" firstSheet="3" activeTab="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'6.Spieltag'!$A$4:$AK$20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9" i="33" l="1"/>
  <c r="N17" i="33"/>
  <c r="N16" i="33"/>
  <c r="N9" i="33"/>
  <c r="N13" i="33"/>
  <c r="N8" i="33"/>
  <c r="N15" i="33"/>
  <c r="N12" i="33"/>
  <c r="N10" i="33"/>
  <c r="N20" i="33"/>
  <c r="N14" i="33"/>
  <c r="N11" i="33"/>
  <c r="N18" i="33"/>
  <c r="B19" i="33"/>
  <c r="B17" i="33"/>
  <c r="B16" i="33"/>
  <c r="B9" i="33"/>
  <c r="B13" i="33"/>
  <c r="B8" i="33"/>
  <c r="B15" i="33"/>
  <c r="B12" i="33"/>
  <c r="B10" i="33"/>
  <c r="B20" i="33"/>
  <c r="B14" i="33"/>
  <c r="B11" i="33"/>
  <c r="B1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19" i="33"/>
  <c r="Z17" i="33"/>
  <c r="Z16" i="33"/>
  <c r="Z9" i="33"/>
  <c r="Z13" i="33"/>
  <c r="Z8" i="33"/>
  <c r="Z15" i="33"/>
  <c r="Z12" i="33"/>
  <c r="Z10" i="33"/>
  <c r="Z20" i="33"/>
  <c r="Z14" i="33"/>
  <c r="Z11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9" i="25"/>
  <c r="Z10" i="25"/>
  <c r="Z11" i="25"/>
  <c r="Z12" i="25"/>
  <c r="Z13" i="25"/>
  <c r="Z14" i="25"/>
  <c r="Z15" i="25"/>
  <c r="Z16" i="25"/>
  <c r="Z17" i="25"/>
  <c r="Z18" i="25"/>
  <c r="Z19" i="25"/>
  <c r="Z20" i="25"/>
  <c r="Z21" i="25"/>
  <c r="Z22" i="25"/>
  <c r="Z23" i="25"/>
  <c r="Z24" i="25"/>
  <c r="Z25" i="25"/>
  <c r="Z26" i="25"/>
  <c r="Z27" i="25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11" i="33"/>
  <c r="W11" i="33"/>
  <c r="T11" i="33"/>
  <c r="Q11" i="33"/>
  <c r="K11" i="33"/>
  <c r="H11" i="33"/>
  <c r="E11" i="33"/>
  <c r="AC14" i="33"/>
  <c r="W14" i="33"/>
  <c r="T14" i="33"/>
  <c r="Q14" i="33"/>
  <c r="K14" i="33"/>
  <c r="H14" i="33"/>
  <c r="E14" i="33"/>
  <c r="AC20" i="33"/>
  <c r="W20" i="33"/>
  <c r="T20" i="33"/>
  <c r="Q20" i="33"/>
  <c r="K20" i="33"/>
  <c r="H20" i="33"/>
  <c r="E20" i="33"/>
  <c r="AC10" i="33"/>
  <c r="W10" i="33"/>
  <c r="T10" i="33"/>
  <c r="Q10" i="33"/>
  <c r="K10" i="33"/>
  <c r="H10" i="33"/>
  <c r="E10" i="33"/>
  <c r="AC12" i="33"/>
  <c r="W12" i="33"/>
  <c r="T12" i="33"/>
  <c r="Q12" i="33"/>
  <c r="K12" i="33"/>
  <c r="H12" i="33"/>
  <c r="E12" i="33"/>
  <c r="AC15" i="33"/>
  <c r="W15" i="33"/>
  <c r="T15" i="33"/>
  <c r="Q15" i="33"/>
  <c r="K15" i="33"/>
  <c r="H15" i="33"/>
  <c r="E15" i="33"/>
  <c r="AC8" i="33"/>
  <c r="W8" i="33"/>
  <c r="T8" i="33"/>
  <c r="Q8" i="33"/>
  <c r="K8" i="33"/>
  <c r="H8" i="33"/>
  <c r="E8" i="33"/>
  <c r="AC13" i="33"/>
  <c r="W13" i="33"/>
  <c r="T13" i="33"/>
  <c r="Q13" i="33"/>
  <c r="K13" i="33"/>
  <c r="H13" i="33"/>
  <c r="E13" i="33"/>
  <c r="AC9" i="33"/>
  <c r="W9" i="33"/>
  <c r="T9" i="33"/>
  <c r="Q9" i="33"/>
  <c r="K9" i="33"/>
  <c r="H9" i="33"/>
  <c r="E9" i="33"/>
  <c r="AC16" i="33"/>
  <c r="W16" i="33"/>
  <c r="T16" i="33"/>
  <c r="Q16" i="33"/>
  <c r="K16" i="33"/>
  <c r="H16" i="33"/>
  <c r="E16" i="33"/>
  <c r="AC17" i="33"/>
  <c r="W17" i="33"/>
  <c r="T17" i="33"/>
  <c r="Q17" i="33"/>
  <c r="K17" i="33"/>
  <c r="H17" i="33"/>
  <c r="E17" i="33"/>
  <c r="AC19" i="33"/>
  <c r="W19" i="33"/>
  <c r="T19" i="33"/>
  <c r="Q19" i="33"/>
  <c r="K19" i="33"/>
  <c r="H19" i="33"/>
  <c r="E19" i="33"/>
  <c r="AC18" i="33"/>
  <c r="Z18" i="33"/>
  <c r="W18" i="33"/>
  <c r="T18" i="33"/>
  <c r="Q18" i="33"/>
  <c r="K18" i="33"/>
  <c r="H18" i="33"/>
  <c r="E1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H20" i="32"/>
  <c r="E20" i="32"/>
  <c r="AC19" i="32"/>
  <c r="W19" i="32"/>
  <c r="T19" i="32"/>
  <c r="Q19" i="32"/>
  <c r="N19" i="32"/>
  <c r="K19" i="32"/>
  <c r="H19" i="32"/>
  <c r="E19" i="32"/>
  <c r="AC18" i="32"/>
  <c r="W18" i="32"/>
  <c r="T18" i="32"/>
  <c r="Q18" i="32"/>
  <c r="N18" i="32"/>
  <c r="K18" i="32"/>
  <c r="H18" i="32"/>
  <c r="E18" i="32"/>
  <c r="AC17" i="32"/>
  <c r="W17" i="32"/>
  <c r="T17" i="32"/>
  <c r="Q17" i="32"/>
  <c r="N17" i="32"/>
  <c r="K17" i="32"/>
  <c r="H17" i="32"/>
  <c r="E17" i="32"/>
  <c r="AC16" i="32"/>
  <c r="W16" i="32"/>
  <c r="T16" i="32"/>
  <c r="Q16" i="32"/>
  <c r="N16" i="32"/>
  <c r="K16" i="32"/>
  <c r="H16" i="32"/>
  <c r="E16" i="32"/>
  <c r="AC15" i="32"/>
  <c r="W15" i="32"/>
  <c r="T15" i="32"/>
  <c r="Q15" i="32"/>
  <c r="N15" i="32"/>
  <c r="K15" i="32"/>
  <c r="H15" i="32"/>
  <c r="E15" i="32"/>
  <c r="AC14" i="32"/>
  <c r="W14" i="32"/>
  <c r="T14" i="32"/>
  <c r="Q14" i="32"/>
  <c r="N14" i="32"/>
  <c r="K14" i="32"/>
  <c r="H14" i="32"/>
  <c r="E14" i="32"/>
  <c r="AC13" i="32"/>
  <c r="W13" i="32"/>
  <c r="T13" i="32"/>
  <c r="Q13" i="32"/>
  <c r="N13" i="32"/>
  <c r="K13" i="32"/>
  <c r="H13" i="32"/>
  <c r="E13" i="32"/>
  <c r="AC12" i="32"/>
  <c r="W12" i="32"/>
  <c r="T12" i="32"/>
  <c r="Q12" i="32"/>
  <c r="N12" i="32"/>
  <c r="K12" i="32"/>
  <c r="H12" i="32"/>
  <c r="E12" i="32"/>
  <c r="AC11" i="32"/>
  <c r="W11" i="32"/>
  <c r="T11" i="32"/>
  <c r="Q11" i="32"/>
  <c r="N11" i="32"/>
  <c r="K11" i="32"/>
  <c r="H11" i="32"/>
  <c r="E11" i="32"/>
  <c r="AC10" i="32"/>
  <c r="W10" i="32"/>
  <c r="T10" i="32"/>
  <c r="Q10" i="32"/>
  <c r="N10" i="32"/>
  <c r="K10" i="32"/>
  <c r="H10" i="32"/>
  <c r="E10" i="32"/>
  <c r="AC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Z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H20" i="30"/>
  <c r="E20" i="30"/>
  <c r="AC19" i="30"/>
  <c r="W19" i="30"/>
  <c r="T19" i="30"/>
  <c r="Q19" i="30"/>
  <c r="N19" i="30"/>
  <c r="K19" i="30"/>
  <c r="H19" i="30"/>
  <c r="E19" i="30"/>
  <c r="AC18" i="30"/>
  <c r="W18" i="30"/>
  <c r="T18" i="30"/>
  <c r="Q18" i="30"/>
  <c r="N18" i="30"/>
  <c r="K18" i="30"/>
  <c r="H18" i="30"/>
  <c r="E18" i="30"/>
  <c r="AC17" i="30"/>
  <c r="W17" i="30"/>
  <c r="T17" i="30"/>
  <c r="Q17" i="30"/>
  <c r="N17" i="30"/>
  <c r="K17" i="30"/>
  <c r="H17" i="30"/>
  <c r="E17" i="30"/>
  <c r="AC16" i="30"/>
  <c r="W16" i="30"/>
  <c r="T16" i="30"/>
  <c r="Q16" i="30"/>
  <c r="N16" i="30"/>
  <c r="K16" i="30"/>
  <c r="H16" i="30"/>
  <c r="E16" i="30"/>
  <c r="AC15" i="30"/>
  <c r="W15" i="30"/>
  <c r="T15" i="30"/>
  <c r="Q15" i="30"/>
  <c r="N15" i="30"/>
  <c r="K15" i="30"/>
  <c r="H15" i="30"/>
  <c r="E15" i="30"/>
  <c r="AC14" i="30"/>
  <c r="W14" i="30"/>
  <c r="T14" i="30"/>
  <c r="Q14" i="30"/>
  <c r="N14" i="30"/>
  <c r="K14" i="30"/>
  <c r="H14" i="30"/>
  <c r="E14" i="30"/>
  <c r="AC13" i="30"/>
  <c r="W13" i="30"/>
  <c r="T13" i="30"/>
  <c r="Q13" i="30"/>
  <c r="N13" i="30"/>
  <c r="K13" i="30"/>
  <c r="H13" i="30"/>
  <c r="E13" i="30"/>
  <c r="AC12" i="30"/>
  <c r="W12" i="30"/>
  <c r="T12" i="30"/>
  <c r="Q12" i="30"/>
  <c r="N12" i="30"/>
  <c r="K12" i="30"/>
  <c r="H12" i="30"/>
  <c r="E12" i="30"/>
  <c r="AC11" i="30"/>
  <c r="W11" i="30"/>
  <c r="T11" i="30"/>
  <c r="Q11" i="30"/>
  <c r="N11" i="30"/>
  <c r="K11" i="30"/>
  <c r="H11" i="30"/>
  <c r="E11" i="30"/>
  <c r="AC10" i="30"/>
  <c r="W10" i="30"/>
  <c r="T10" i="30"/>
  <c r="Q10" i="30"/>
  <c r="N10" i="30"/>
  <c r="K10" i="30"/>
  <c r="H10" i="30"/>
  <c r="E10" i="30"/>
  <c r="AC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K20" i="29"/>
  <c r="H20" i="29"/>
  <c r="E20" i="29"/>
  <c r="AC19" i="29"/>
  <c r="W19" i="29"/>
  <c r="T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E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E16" i="29"/>
  <c r="AC15" i="29"/>
  <c r="W15" i="29"/>
  <c r="T15" i="29"/>
  <c r="Q15" i="29"/>
  <c r="N15" i="29"/>
  <c r="K15" i="29"/>
  <c r="H15" i="29"/>
  <c r="E15" i="29"/>
  <c r="AC14" i="29"/>
  <c r="W14" i="29"/>
  <c r="T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Q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W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E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Q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W10" i="26"/>
  <c r="T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W27" i="25"/>
  <c r="T27" i="25"/>
  <c r="Q27" i="25"/>
  <c r="N27" i="25"/>
  <c r="K27" i="25"/>
  <c r="H27" i="25"/>
  <c r="E27" i="25"/>
  <c r="AC26" i="25"/>
  <c r="W26" i="25"/>
  <c r="T26" i="25"/>
  <c r="Q26" i="25"/>
  <c r="N26" i="25"/>
  <c r="K26" i="25"/>
  <c r="H26" i="25"/>
  <c r="E26" i="25"/>
  <c r="AC25" i="25"/>
  <c r="W25" i="25"/>
  <c r="T25" i="25"/>
  <c r="Q25" i="25"/>
  <c r="N25" i="25"/>
  <c r="K25" i="25"/>
  <c r="H25" i="25"/>
  <c r="E25" i="25"/>
  <c r="AC24" i="25"/>
  <c r="W24" i="25"/>
  <c r="T24" i="25"/>
  <c r="Q24" i="25"/>
  <c r="N24" i="25"/>
  <c r="K24" i="25"/>
  <c r="H24" i="25"/>
  <c r="E24" i="25"/>
  <c r="AC23" i="25"/>
  <c r="W23" i="25"/>
  <c r="T23" i="25"/>
  <c r="Q23" i="25"/>
  <c r="N23" i="25"/>
  <c r="K23" i="25"/>
  <c r="H23" i="25"/>
  <c r="E23" i="25"/>
  <c r="AC22" i="25"/>
  <c r="W22" i="25"/>
  <c r="T22" i="25"/>
  <c r="Q22" i="25"/>
  <c r="N22" i="25"/>
  <c r="K22" i="25"/>
  <c r="H22" i="25"/>
  <c r="E22" i="25"/>
  <c r="AC21" i="25"/>
  <c r="W21" i="25"/>
  <c r="T21" i="25"/>
  <c r="Q21" i="25"/>
  <c r="N21" i="25"/>
  <c r="K21" i="25"/>
  <c r="H21" i="25"/>
  <c r="E21" i="25"/>
  <c r="AC20" i="25"/>
  <c r="W20" i="25"/>
  <c r="T20" i="25"/>
  <c r="Q20" i="25"/>
  <c r="N20" i="25"/>
  <c r="K20" i="25"/>
  <c r="H20" i="25"/>
  <c r="E20" i="25"/>
  <c r="AC19" i="25"/>
  <c r="W19" i="25"/>
  <c r="T19" i="25"/>
  <c r="Q19" i="25"/>
  <c r="N19" i="25"/>
  <c r="K19" i="25"/>
  <c r="H19" i="25"/>
  <c r="E19" i="25"/>
  <c r="AC18" i="25"/>
  <c r="W18" i="25"/>
  <c r="T18" i="25"/>
  <c r="Q18" i="25"/>
  <c r="N18" i="25"/>
  <c r="K18" i="25"/>
  <c r="H18" i="25"/>
  <c r="E18" i="25"/>
  <c r="AC17" i="25"/>
  <c r="W17" i="25"/>
  <c r="T17" i="25"/>
  <c r="Q17" i="25"/>
  <c r="N17" i="25"/>
  <c r="K17" i="25"/>
  <c r="H17" i="25"/>
  <c r="E17" i="25"/>
  <c r="AC16" i="25"/>
  <c r="W16" i="25"/>
  <c r="T16" i="25"/>
  <c r="Q16" i="25"/>
  <c r="N16" i="25"/>
  <c r="K16" i="25"/>
  <c r="H16" i="25"/>
  <c r="E16" i="25"/>
  <c r="AC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W13" i="25"/>
  <c r="T13" i="25"/>
  <c r="Q13" i="25"/>
  <c r="N13" i="25"/>
  <c r="K13" i="25"/>
  <c r="H13" i="25"/>
  <c r="E13" i="25"/>
  <c r="AC12" i="25"/>
  <c r="W12" i="25"/>
  <c r="T12" i="25"/>
  <c r="Q12" i="25"/>
  <c r="N12" i="25"/>
  <c r="K12" i="25"/>
  <c r="H12" i="25"/>
  <c r="E12" i="25"/>
  <c r="AC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E20" i="24"/>
  <c r="AC19" i="24"/>
  <c r="W19" i="24"/>
  <c r="T19" i="24"/>
  <c r="Q19" i="24"/>
  <c r="N19" i="24"/>
  <c r="K19" i="24"/>
  <c r="H19" i="24"/>
  <c r="E19" i="24"/>
  <c r="AC18" i="24"/>
  <c r="W18" i="24"/>
  <c r="T18" i="24"/>
  <c r="Q18" i="24"/>
  <c r="N18" i="24"/>
  <c r="K18" i="24"/>
  <c r="H18" i="24"/>
  <c r="E18" i="24"/>
  <c r="AC17" i="24"/>
  <c r="W17" i="24"/>
  <c r="T17" i="24"/>
  <c r="Q17" i="24"/>
  <c r="N17" i="24"/>
  <c r="K17" i="24"/>
  <c r="H17" i="24"/>
  <c r="E17" i="24"/>
  <c r="AC16" i="24"/>
  <c r="W16" i="24"/>
  <c r="T16" i="24"/>
  <c r="Q16" i="24"/>
  <c r="N16" i="24"/>
  <c r="K16" i="24"/>
  <c r="H16" i="24"/>
  <c r="E16" i="24"/>
  <c r="AC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W13" i="24"/>
  <c r="T13" i="24"/>
  <c r="Q13" i="24"/>
  <c r="N13" i="24"/>
  <c r="K13" i="24"/>
  <c r="H13" i="24"/>
  <c r="E13" i="24"/>
  <c r="AC12" i="24"/>
  <c r="W12" i="24"/>
  <c r="T12" i="24"/>
  <c r="Q12" i="24"/>
  <c r="N12" i="24"/>
  <c r="K12" i="24"/>
  <c r="H12" i="24"/>
  <c r="E12" i="24"/>
  <c r="AC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H22" i="35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8" i="33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H16" i="35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7" i="33"/>
  <c r="AG20" i="33"/>
  <c r="AG18" i="33"/>
  <c r="H3" i="35" s="1"/>
  <c r="AG14" i="33"/>
  <c r="H21" i="35"/>
  <c r="AG15" i="33"/>
  <c r="H10" i="35" s="1"/>
  <c r="AG10" i="33"/>
  <c r="H12" i="35" s="1"/>
  <c r="H18" i="35"/>
  <c r="AG9" i="33"/>
  <c r="H19" i="35"/>
  <c r="AG11" i="33"/>
  <c r="H15" i="35" s="1"/>
  <c r="AG12" i="33"/>
  <c r="AG19" i="33"/>
  <c r="H4" i="35" s="1"/>
  <c r="AG16" i="33"/>
  <c r="H20" i="35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H17" i="35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H6" i="35" l="1"/>
  <c r="H11" i="35"/>
  <c r="H14" i="35"/>
  <c r="H9" i="35"/>
  <c r="H13" i="35"/>
  <c r="H7" i="35"/>
  <c r="H5" i="35"/>
  <c r="H28" i="35" s="1"/>
  <c r="E11" i="35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M3" i="35" s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K3" i="35" l="1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9" i="33" l="1"/>
  <c r="AJ9" i="33" s="1"/>
  <c r="AH10" i="33"/>
  <c r="AJ10" i="33" s="1"/>
  <c r="AH8" i="33"/>
  <c r="AH12" i="33"/>
  <c r="AJ12" i="33" s="1"/>
  <c r="AH16" i="32" s="1"/>
  <c r="AJ16" i="32" s="1"/>
  <c r="AH19" i="33"/>
  <c r="AJ19" i="33" s="1"/>
  <c r="AH15" i="33"/>
  <c r="AJ15" i="33" s="1"/>
  <c r="AH14" i="33"/>
  <c r="AJ14" i="33" s="1"/>
  <c r="AH18" i="33"/>
  <c r="AJ18" i="33" s="1"/>
  <c r="AH16" i="33"/>
  <c r="AJ16" i="33" s="1"/>
  <c r="AJ27" i="2"/>
  <c r="AH11" i="33"/>
  <c r="AJ11" i="33" s="1"/>
  <c r="AH17" i="33"/>
  <c r="AJ17" i="33" s="1"/>
  <c r="AH20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19" i="28" l="1"/>
  <c r="AJ19" i="28" s="1"/>
  <c r="AH15" i="29"/>
  <c r="AJ15" i="29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8" i="33"/>
  <c r="AH8" i="32" s="1"/>
  <c r="AJ8" i="32" s="1"/>
  <c r="AH8" i="31" s="1"/>
  <c r="AJ8" i="31" s="1"/>
  <c r="AH8" i="30" s="1"/>
  <c r="AJ8" i="30" s="1"/>
  <c r="AH8" i="29" s="1"/>
  <c r="AJ8" i="29" s="1"/>
  <c r="AH8" i="28" s="1"/>
  <c r="AJ8" i="28" s="1"/>
  <c r="AH8" i="26" s="1"/>
  <c r="AJ8" i="26" s="1"/>
  <c r="AH8" i="25" s="1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9" i="33" s="1"/>
  <c r="AK18" i="8"/>
  <c r="AK8" i="8"/>
  <c r="AK23" i="8"/>
  <c r="AK20" i="8"/>
  <c r="AK16" i="8"/>
  <c r="AI12" i="33" s="1"/>
  <c r="AK27" i="8"/>
  <c r="AK9" i="8"/>
  <c r="AI19" i="33" s="1"/>
  <c r="AK21" i="8"/>
  <c r="AK19" i="8"/>
  <c r="AI14" i="33" s="1"/>
  <c r="AK17" i="8"/>
  <c r="AK22" i="8"/>
  <c r="AK10" i="8"/>
  <c r="AK15" i="8"/>
  <c r="AK14" i="8"/>
  <c r="AI8" i="33" s="1"/>
  <c r="AK11" i="8"/>
  <c r="AH9" i="23"/>
  <c r="AJ9" i="23" s="1"/>
  <c r="AK26" i="8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J20" i="33"/>
  <c r="A11" i="9"/>
  <c r="A25" i="9"/>
  <c r="A21" i="9"/>
  <c r="AI8" i="8"/>
  <c r="A23" i="9"/>
  <c r="A19" i="9"/>
  <c r="A12" i="9"/>
  <c r="A10" i="9"/>
  <c r="A16" i="9"/>
  <c r="AK8" i="33" l="1"/>
  <c r="AH12" i="22"/>
  <c r="AJ12" i="22" s="1"/>
  <c r="AH22" i="22"/>
  <c r="AJ22" i="22" s="1"/>
  <c r="A27" i="8"/>
  <c r="AH16" i="21"/>
  <c r="AJ16" i="21" s="1"/>
  <c r="AH10" i="23"/>
  <c r="AJ10" i="23" s="1"/>
  <c r="AH15" i="23"/>
  <c r="AJ15" i="23" s="1"/>
  <c r="AI26" i="32"/>
  <c r="AK13" i="33"/>
  <c r="A13" i="33" s="1"/>
  <c r="AK18" i="33"/>
  <c r="A18" i="33" s="1"/>
  <c r="AK10" i="33"/>
  <c r="AK14" i="33"/>
  <c r="AK16" i="33"/>
  <c r="A16" i="33" s="1"/>
  <c r="AK9" i="33"/>
  <c r="A9" i="33" s="1"/>
  <c r="AK17" i="33"/>
  <c r="A17" i="33" s="1"/>
  <c r="AK15" i="33"/>
  <c r="A15" i="33" s="1"/>
  <c r="AI23" i="32"/>
  <c r="AK12" i="33"/>
  <c r="AI16" i="32" s="1"/>
  <c r="AK19" i="33"/>
  <c r="AK11" i="33"/>
  <c r="AI22" i="32"/>
  <c r="AH17" i="23"/>
  <c r="AJ17" i="23" s="1"/>
  <c r="AH9" i="22"/>
  <c r="AJ9" i="22" s="1"/>
  <c r="AH14" i="31"/>
  <c r="AJ14" i="31" s="1"/>
  <c r="AH23" i="23"/>
  <c r="AJ23" i="23" s="1"/>
  <c r="AI24" i="32"/>
  <c r="AI21" i="32"/>
  <c r="AH18" i="32"/>
  <c r="AJ18" i="32" s="1"/>
  <c r="AK20" i="33"/>
  <c r="A20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20" i="33"/>
  <c r="A15" i="8"/>
  <c r="AI15" i="33"/>
  <c r="A11" i="8"/>
  <c r="AI16" i="33"/>
  <c r="A10" i="8"/>
  <c r="AI17" i="33"/>
  <c r="A24" i="8"/>
  <c r="A20" i="8"/>
  <c r="AI11" i="33"/>
  <c r="A22" i="8"/>
  <c r="A21" i="8"/>
  <c r="A13" i="8"/>
  <c r="AI13" i="33"/>
  <c r="A8" i="8"/>
  <c r="AI18" i="33"/>
  <c r="A25" i="8"/>
  <c r="A17" i="8"/>
  <c r="AI10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I20" i="32" l="1"/>
  <c r="AI19" i="32"/>
  <c r="AI9" i="32"/>
  <c r="AI17" i="32"/>
  <c r="AI14" i="32"/>
  <c r="AK14" i="32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0" i="33"/>
  <c r="AI15" i="32"/>
  <c r="AI8" i="32"/>
  <c r="A12" i="33"/>
  <c r="AI18" i="32"/>
  <c r="A19" i="33"/>
  <c r="AI11" i="32"/>
  <c r="A14" i="33"/>
  <c r="AI12" i="32"/>
  <c r="A8" i="33"/>
  <c r="A11" i="33"/>
  <c r="AI13" i="32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<sst xmlns="http://schemas.openxmlformats.org/spreadsheetml/2006/main" count="3107" uniqueCount="96">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</sst>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Z9" sqref="Z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B8" sqref="B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W25" sqref="W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B9" sqref="B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H4" sqref="H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X4 I6 F6 R6 L6 X6 L4 AA6 R4 U6 C6 O6 C4 F4 O4 U4 I4 AA4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tabSelected="1" workbookViewId="0">
      <selection activeCell="AE18" sqref="AE1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 t="str">
        <f>'5.Spieltag'!B14</f>
        <v>Reinhold</v>
      </c>
      <c r="C8" s="17" t="s">
        <v>13</v>
      </c>
      <c r="D8" s="18" t="s">
        <v>78</v>
      </c>
      <c r="E8" s="19" t="str">
        <f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13</v>
      </c>
      <c r="H8" s="19" t="str">
        <f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2</v>
      </c>
      <c r="K8" s="19">
        <f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78</v>
      </c>
      <c r="Q8" s="19">
        <f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>E8+H8+K8+N8+Q8+T8+W8+Z8+AC8+AF8</f>
        <v>29</v>
      </c>
      <c r="AH8" s="22">
        <f>'5.Spieltag'!AJ14</f>
        <v>68</v>
      </c>
      <c r="AI8" s="23">
        <f>'5.Spieltag'!AK14</f>
        <v>1</v>
      </c>
      <c r="AJ8" s="24">
        <f>AG8+AH8</f>
        <v>97</v>
      </c>
      <c r="AK8" s="25">
        <f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>AK9</f>
        <v>2</v>
      </c>
      <c r="B9" s="21" t="str">
        <f>'5.Spieltag'!B12</f>
        <v>Mike04</v>
      </c>
      <c r="C9" s="17" t="s">
        <v>13</v>
      </c>
      <c r="D9" s="18" t="s">
        <v>77</v>
      </c>
      <c r="E9" s="19" t="str">
        <f>IF(OR(EXACT($C$7,C9)*(EXACT($D$7,D9)))=TRUE,$AO$9,IF(($D$7-$C$7=D9-C9),$AO$8,IF(OR(EXACT($C$7&gt;$D$7,C9&gt;D9)*EXACT($C$7=$D$7,C9=D9)*EXACT($C$7&lt;$D$7,C9&lt;D9)),$AO$7,0)))</f>
        <v>2</v>
      </c>
      <c r="F9" s="17" t="s">
        <v>78</v>
      </c>
      <c r="G9" s="18" t="s">
        <v>78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13</v>
      </c>
      <c r="J9" s="18" t="s">
        <v>77</v>
      </c>
      <c r="K9" s="19" t="str">
        <f>IF(OR(EXACT($I$7,I9)*(EXACT($J$7,J9)))=TRUE,$AO$9,IF(($J$7-$I$7=J9-I9),$AO$8,IF(OR(EXACT($I$7&gt;$J$7,I9&gt;J9)*EXACT($I$7=$J$7,I9=J9)*EXACT($I$7&lt;$J$7,I9&lt;J9)),$AO$7,0)))</f>
        <v>2</v>
      </c>
      <c r="L9" s="17" t="s">
        <v>78</v>
      </c>
      <c r="M9" s="18" t="s">
        <v>2</v>
      </c>
      <c r="N9" s="88">
        <f>IF(OR(EXACT($L$7,L9)*(EXACT($M$7,M9)))=TRUE,$AO$9,IF(($M$7-$L$7=M9-L9),$AO$8,IF(OR(EXACT($L$7&gt;$M$7,L9&gt;M9)*EXACT($L$7=$M$7,L9=M9)*EXACT($L$7&lt;$M$7,L9&lt;M9)),$AO$7,0)))*4</f>
        <v>8</v>
      </c>
      <c r="O9" s="17" t="s">
        <v>78</v>
      </c>
      <c r="P9" s="18" t="s">
        <v>13</v>
      </c>
      <c r="Q9" s="19" t="str">
        <f>IF(OR(EXACT($O$7,O9)*(EXACT($P$7,P9)))=TRUE,$AO$9,IF(($P$7-$O$7=P9-O9),$AO$8,IF(OR(EXACT($O$7&gt;$P$7,O9&gt;P9)*EXACT($O$7=$P$7,O9=P9)*EXACT($O$7&lt;$P$7,O9&lt;P9)),$AO$7,0)))</f>
        <v>3</v>
      </c>
      <c r="R9" s="17" t="s">
        <v>78</v>
      </c>
      <c r="S9" s="18" t="s">
        <v>77</v>
      </c>
      <c r="T9" s="19" t="str">
        <f>IF(OR(EXACT($R$7,R9)*(EXACT($S$7,S9)))=TRUE,$AO$9,IF(($S$7-$R$7=S9-R9),$AO$8,IF(OR(EXACT($R$7&gt;$S$7,R9&gt;S9)*EXACT($R$7=$S$7,R9=S9)*EXACT($R$7&lt;$S$7,R9&lt;S9)),$AO$7,0)))</f>
        <v>5</v>
      </c>
      <c r="U9" s="17" t="s">
        <v>77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 t="str">
        <f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>E9+H9+K9+N9+Q9+T9+W9+Z9+AC9+AF9</f>
        <v>30</v>
      </c>
      <c r="AH9" s="22">
        <f>'5.Spieltag'!AJ12</f>
        <v>61</v>
      </c>
      <c r="AI9" s="23">
        <f>'5.Spieltag'!AK12</f>
        <v>2</v>
      </c>
      <c r="AJ9" s="24">
        <f>AG9+AH9</f>
        <v>91</v>
      </c>
      <c r="AK9" s="25">
        <f>RANK(AJ9,$AJ$8:$AJ$27)</f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3</v>
      </c>
      <c r="B10" s="21" t="str">
        <f>'5.Spieltag'!B17</f>
        <v>shiny</v>
      </c>
      <c r="C10" s="17" t="s">
        <v>13</v>
      </c>
      <c r="D10" s="18" t="s">
        <v>78</v>
      </c>
      <c r="E10" s="19" t="str">
        <f>IF(OR(EXACT($C$7,C10)*(EXACT($D$7,D10)))=TRUE,$AO$9,IF(($D$7-$C$7=D10-C10),$AO$8,IF(OR(EXACT($C$7&gt;$D$7,C10&gt;D10)*EXACT($C$7=$D$7,C10=D10)*EXACT($C$7&lt;$D$7,C10&lt;D10)),$AO$7,0)))</f>
        <v>5</v>
      </c>
      <c r="F10" s="17" t="s">
        <v>78</v>
      </c>
      <c r="G10" s="18" t="s">
        <v>13</v>
      </c>
      <c r="H10" s="19">
        <f>IF(OR(EXACT($F$7,F10)*(EXACT($G$7,G10)))=TRUE,$AO$9,IF(($G$7-$F$7=G10-F10),$AO$8,IF(OR(EXACT($F$7&gt;$G$7,F10&gt;G10)*EXACT($F$7=$G$7,F10=G10)*EXACT($F$7&lt;$G$7,F10&lt;G10)),$AO$7,0)))</f>
        <v>0</v>
      </c>
      <c r="I10" s="17" t="s">
        <v>13</v>
      </c>
      <c r="J10" s="18" t="s">
        <v>78</v>
      </c>
      <c r="K10" s="19" t="str">
        <f>IF(OR(EXACT($I$7,I10)*(EXACT($J$7,J10)))=TRUE,$AO$9,IF(($J$7-$I$7=J10-I10),$AO$8,IF(OR(EXACT($I$7&gt;$J$7,I10&gt;J10)*EXACT($I$7=$J$7,I10=J10)*EXACT($I$7&lt;$J$7,I10&lt;J10)),$AO$7,0)))</f>
        <v>5</v>
      </c>
      <c r="L10" s="17" t="s">
        <v>78</v>
      </c>
      <c r="M10" s="18" t="s">
        <v>13</v>
      </c>
      <c r="N10" s="88">
        <f>IF(OR(EXACT($L$7,L10)*(EXACT($M$7,M10)))=TRUE,$AO$9,IF(($M$7-$L$7=M10-L10),$AO$8,IF(OR(EXACT($L$7&gt;$M$7,L10&gt;M10)*EXACT($L$7=$M$7,L10=M10)*EXACT($L$7&lt;$M$7,L10&lt;M10)),$AO$7,0)))*4</f>
        <v>12</v>
      </c>
      <c r="O10" s="17" t="s">
        <v>78</v>
      </c>
      <c r="P10" s="18" t="s">
        <v>13</v>
      </c>
      <c r="Q10" s="19" t="str">
        <f>IF(OR(EXACT($O$7,O10)*(EXACT($P$7,P10)))=TRUE,$AO$9,IF(($P$7-$O$7=P10-O10),$AO$8,IF(OR(EXACT($O$7&gt;$P$7,O10&gt;P10)*EXACT($O$7=$P$7,O10=P10)*EXACT($O$7&lt;$P$7,O10&lt;P10)),$AO$7,0)))</f>
        <v>3</v>
      </c>
      <c r="R10" s="17" t="s">
        <v>78</v>
      </c>
      <c r="S10" s="18" t="s">
        <v>2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>E10+H10+K10+N10+Q10+T10+W10+Z10+AC10+AF10</f>
        <v>30</v>
      </c>
      <c r="AH10" s="22">
        <f>'5.Spieltag'!AJ17</f>
        <v>54</v>
      </c>
      <c r="AI10" s="23">
        <f>'5.Spieltag'!AK17</f>
        <v>3</v>
      </c>
      <c r="AJ10" s="24">
        <f>AG10+AH10</f>
        <v>84</v>
      </c>
      <c r="AK10" s="25">
        <f>RANK(AJ10,$AJ$8:$AJ$27)</f>
        <v>3</v>
      </c>
      <c r="AL10" s="76"/>
      <c r="AM10" s="77"/>
      <c r="AN10" s="77"/>
      <c r="AO10" s="78"/>
    </row>
    <row r="11" spans="1:42" ht="24.95" customHeight="1" thickBot="1">
      <c r="A11" s="29">
        <f>AK11</f>
        <v>4</v>
      </c>
      <c r="B11" s="21" t="str">
        <f>'5.Spieltag'!B20</f>
        <v>UltraGE</v>
      </c>
      <c r="C11" s="17" t="s">
        <v>2</v>
      </c>
      <c r="D11" s="18" t="s">
        <v>78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13</v>
      </c>
      <c r="G11" s="18" t="s">
        <v>78</v>
      </c>
      <c r="H11" s="19">
        <f>IF(OR(EXACT($F$7,F11)*(EXACT($G$7,G11)))=TRUE,$AO$9,IF(($G$7-$F$7=G11-F11),$AO$8,IF(OR(EXACT($F$7&gt;$G$7,F11&gt;G11)*EXACT($F$7=$G$7,F11=G11)*EXACT($F$7&lt;$G$7,F11&lt;G11)),$AO$7,0)))</f>
        <v>0</v>
      </c>
      <c r="I11" s="17" t="s">
        <v>78</v>
      </c>
      <c r="J11" s="18" t="s">
        <v>2</v>
      </c>
      <c r="K11" s="19">
        <f>IF(OR(EXACT($I$7,I11)*(EXACT($J$7,J11)))=TRUE,$AO$9,IF(($J$7-$I$7=J11-I11),$AO$8,IF(OR(EXACT($I$7&gt;$J$7,I11&gt;J11)*EXACT($I$7=$J$7,I11=J11)*EXACT($I$7&lt;$J$7,I11&lt;J11)),$AO$7,0)))</f>
        <v>0</v>
      </c>
      <c r="L11" s="17" t="s">
        <v>78</v>
      </c>
      <c r="M11" s="18" t="s">
        <v>13</v>
      </c>
      <c r="N11" s="88">
        <f>IF(OR(EXACT($L$7,L11)*(EXACT($M$7,M11)))=TRUE,$AO$9,IF(($M$7-$L$7=M11-L11),$AO$8,IF(OR(EXACT($L$7&gt;$M$7,L11&gt;M11)*EXACT($L$7=$M$7,L11=M11)*EXACT($L$7&lt;$M$7,L11&lt;M11)),$AO$7,0)))*4</f>
        <v>12</v>
      </c>
      <c r="O11" s="17" t="s">
        <v>77</v>
      </c>
      <c r="P11" s="18" t="s">
        <v>78</v>
      </c>
      <c r="Q11" s="19" t="str">
        <f>IF(OR(EXACT($O$7,O11)*(EXACT($P$7,P11)))=TRUE,$AO$9,IF(($P$7-$O$7=P11-O11),$AO$8,IF(OR(EXACT($O$7&gt;$P$7,O11&gt;P11)*EXACT($O$7=$P$7,O11=P11)*EXACT($O$7&lt;$P$7,O11&lt;P11)),$AO$7,0)))</f>
        <v>5</v>
      </c>
      <c r="R11" s="17" t="s">
        <v>78</v>
      </c>
      <c r="S11" s="18" t="s">
        <v>13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 t="str">
        <f>IF(OR(EXACT($X$7,X11)*(EXACT($Y$7,Y11)))=TRUE,$AO$9,IF(($Y$7-$X$7=Y11-X11),$AO$8,IF(OR(EXACT($X$7&gt;$Y$7,X11&gt;Y11)*EXACT($X$7=$Y$7,X11=Y11)*EXACT($X$7&lt;$Y$7,X11&lt;Y11)),$AO$7,0)))</f>
        <v>5</v>
      </c>
      <c r="AA11" s="17" t="s">
        <v>78</v>
      </c>
      <c r="AB11" s="18" t="s">
        <v>13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2</v>
      </c>
      <c r="AD11" s="28"/>
      <c r="AE11" s="26"/>
      <c r="AF11" s="19"/>
      <c r="AG11" s="21">
        <f>E11+H11+K11+N11+Q11+T11+W11+Z11+AC11+AF11</f>
        <v>26</v>
      </c>
      <c r="AH11" s="22">
        <f>'5.Spieltag'!AJ20</f>
        <v>52</v>
      </c>
      <c r="AI11" s="23">
        <f>'5.Spieltag'!AK20</f>
        <v>5</v>
      </c>
      <c r="AJ11" s="24">
        <f>AG11+AH11</f>
        <v>78</v>
      </c>
      <c r="AK11" s="25">
        <f>RANK(AJ11,$AJ$8:$AJ$27)</f>
        <v>4</v>
      </c>
      <c r="AL11" s="1"/>
      <c r="AP11" s="67"/>
    </row>
    <row r="12" spans="1:42" ht="24.95" customHeight="1" thickBot="1">
      <c r="A12" s="29">
        <f>AK12</f>
        <v>5</v>
      </c>
      <c r="B12" s="21" t="str">
        <f>'5.Spieltag'!B16</f>
        <v>schmiddi04</v>
      </c>
      <c r="C12" s="17" t="s">
        <v>78</v>
      </c>
      <c r="D12" s="18" t="s">
        <v>77</v>
      </c>
      <c r="E12" s="19" t="str">
        <f>IF(OR(EXACT($C$7,C12)*(EXACT($D$7,D12)))=TRUE,$AO$9,IF(($D$7-$C$7=D12-C12),$AO$8,IF(OR(EXACT($C$7&gt;$D$7,C12&gt;D12)*EXACT($C$7=$D$7,C12=D12)*EXACT($C$7&lt;$D$7,C12&lt;D12)),$AO$7,0)))</f>
        <v>3</v>
      </c>
      <c r="F12" s="17" t="s">
        <v>78</v>
      </c>
      <c r="G12" s="18" t="s">
        <v>78</v>
      </c>
      <c r="H12" s="19" t="str">
        <f>IF(OR(EXACT($F$7,F12)*(EXACT($G$7,G12)))=TRUE,$AO$9,IF(($G$7-$F$7=G12-F12),$AO$8,IF(OR(EXACT($F$7&gt;$G$7,F12&gt;G12)*EXACT($F$7=$G$7,F12=G12)*EXACT($F$7&lt;$G$7,F12&lt;G12)),$AO$7,0)))</f>
        <v>3</v>
      </c>
      <c r="I12" s="17" t="s">
        <v>77</v>
      </c>
      <c r="J12" s="18" t="s">
        <v>78</v>
      </c>
      <c r="K12" s="19">
        <f>IF(OR(EXACT($I$7,I12)*(EXACT($J$7,J12)))=TRUE,$AO$9,IF(($J$7-$I$7=J12-I12),$AO$8,IF(OR(EXACT($I$7&gt;$J$7,I12&gt;J12)*EXACT($I$7=$J$7,I12=J12)*EXACT($I$7&lt;$J$7,I12&lt;J12)),$AO$7,0)))</f>
        <v>0</v>
      </c>
      <c r="L12" s="17" t="s">
        <v>78</v>
      </c>
      <c r="M12" s="18" t="s">
        <v>2</v>
      </c>
      <c r="N12" s="88">
        <f>IF(OR(EXACT($L$7,L12)*(EXACT($M$7,M12)))=TRUE,$AO$9,IF(($M$7-$L$7=M12-L12),$AO$8,IF(OR(EXACT($L$7&gt;$M$7,L12&gt;M12)*EXACT($L$7=$M$7,L12=M12)*EXACT($L$7&lt;$M$7,L12&lt;M12)),$AO$7,0)))*4</f>
        <v>8</v>
      </c>
      <c r="O12" s="17" t="s">
        <v>78</v>
      </c>
      <c r="P12" s="18" t="s">
        <v>78</v>
      </c>
      <c r="Q12" s="19">
        <f>IF(OR(EXACT($O$7,O12)*(EXACT($P$7,P12)))=TRUE,$AO$9,IF(($P$7-$O$7=P12-O12),$AO$8,IF(OR(EXACT($O$7&gt;$P$7,O12&gt;P12)*EXACT($O$7=$P$7,O12=P12)*EXACT($O$7&lt;$P$7,O12&lt;P12)),$AO$7,0)))</f>
        <v>0</v>
      </c>
      <c r="R12" s="17" t="s">
        <v>78</v>
      </c>
      <c r="S12" s="18" t="s">
        <v>13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77</v>
      </c>
      <c r="V12" s="18" t="s">
        <v>78</v>
      </c>
      <c r="W12" s="66">
        <f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>IF(OR(EXACT($X$7,X12)*(EXACT($Y$7,Y12)))=TRUE,$AO$9,IF(($Y$7-$X$7=Y12-X12),$AO$8,IF(OR(EXACT($X$7&gt;$Y$7,X12&gt;Y12)*EXACT($X$7=$Y$7,X12=Y12)*EXACT($X$7&lt;$Y$7,X12&lt;Y12)),$AO$7,0)))</f>
        <v>3</v>
      </c>
      <c r="AA12" s="17" t="s">
        <v>77</v>
      </c>
      <c r="AB12" s="18" t="s">
        <v>13</v>
      </c>
      <c r="AC12" s="19" t="str">
        <f>IF(OR(EXACT($AA$7,AA12)*(EXACT($AB$7,AB12)))=TRUE,$AO$9,IF(($AB$7-$AA$7=AB12-AA12),$AO$8,IF(OR(EXACT($AA$7&gt;$AB$7,AA12&gt;AB12)*EXACT($AA$7=$AB$7,AA12=AB12)*EXACT($AA$7&lt;$AB$7,AA12&lt;AB12)),$AO$7,0)))</f>
        <v>2</v>
      </c>
      <c r="AD12" s="28"/>
      <c r="AE12" s="26"/>
      <c r="AF12" s="19"/>
      <c r="AG12" s="21">
        <f>E12+H12+K12+N12+Q12+T12+W12+Z12+AC12+AF12</f>
        <v>19</v>
      </c>
      <c r="AH12" s="22">
        <f>'5.Spieltag'!AJ16</f>
        <v>53</v>
      </c>
      <c r="AI12" s="23">
        <f>'5.Spieltag'!AK16</f>
        <v>4</v>
      </c>
      <c r="AJ12" s="24">
        <f>AG12+AH12</f>
        <v>72</v>
      </c>
      <c r="AK12" s="25">
        <f>RANK(AJ12,$AJ$8:$AJ$27)</f>
        <v>5</v>
      </c>
      <c r="AL12" s="1"/>
    </row>
    <row r="13" spans="1:42" ht="24.95" customHeight="1" thickBot="1">
      <c r="A13" s="29">
        <f>AK13</f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>IF(OR(EXACT($C$7,C13)*(EXACT($D$7,D13)))=TRUE,$AO$9,IF(($D$7-$C$7=D13-C13),$AO$8,IF(OR(EXACT($C$7&gt;$D$7,C13&gt;D13)*EXACT($C$7=$D$7,C13=D13)*EXACT($C$7&lt;$D$7,C13&lt;D13)),$AO$7,0)))</f>
        <v>2</v>
      </c>
      <c r="F13" s="17" t="s">
        <v>78</v>
      </c>
      <c r="G13" s="18" t="s">
        <v>13</v>
      </c>
      <c r="H13" s="19">
        <f>IF(OR(EXACT($F$7,F13)*(EXACT($G$7,G13)))=TRUE,$AO$9,IF(($G$7-$F$7=G13-F13),$AO$8,IF(OR(EXACT($F$7&gt;$G$7,F13&gt;G13)*EXACT($F$7=$G$7,F13=G13)*EXACT($F$7&lt;$G$7,F13&lt;G13)),$AO$7,0)))</f>
        <v>0</v>
      </c>
      <c r="I13" s="17" t="s">
        <v>13</v>
      </c>
      <c r="J13" s="18" t="s">
        <v>78</v>
      </c>
      <c r="K13" s="19" t="str">
        <f>IF(OR(EXACT($I$7,I13)*(EXACT($J$7,J13)))=TRUE,$AO$9,IF(($J$7-$I$7=J13-I13),$AO$8,IF(OR(EXACT($I$7&gt;$J$7,I13&gt;J13)*EXACT($I$7=$J$7,I13=J13)*EXACT($I$7&lt;$J$7,I13&lt;J13)),$AO$7,0)))</f>
        <v>5</v>
      </c>
      <c r="L13" s="17" t="s">
        <v>78</v>
      </c>
      <c r="M13" s="18" t="s">
        <v>13</v>
      </c>
      <c r="N13" s="88">
        <f>IF(OR(EXACT($L$7,L13)*(EXACT($M$7,M13)))=TRUE,$AO$9,IF(($M$7-$L$7=M13-L13),$AO$8,IF(OR(EXACT($L$7&gt;$M$7,L13&gt;M13)*EXACT($L$7=$M$7,L13=M13)*EXACT($L$7&lt;$M$7,L13&lt;M13)),$AO$7,0)))*4</f>
        <v>12</v>
      </c>
      <c r="O13" s="17" t="s">
        <v>78</v>
      </c>
      <c r="P13" s="18" t="s">
        <v>13</v>
      </c>
      <c r="Q13" s="19" t="str">
        <f>IF(OR(EXACT($O$7,O13)*(EXACT($P$7,P13)))=TRUE,$AO$9,IF(($P$7-$O$7=P13-O13),$AO$8,IF(OR(EXACT($O$7&gt;$P$7,O13&gt;P13)*EXACT($O$7=$P$7,O13=P13)*EXACT($O$7&lt;$P$7,O13&lt;P13)),$AO$7,0)))</f>
        <v>3</v>
      </c>
      <c r="R13" s="17" t="s">
        <v>13</v>
      </c>
      <c r="S13" s="18" t="s">
        <v>2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13</v>
      </c>
      <c r="V13" s="18" t="s">
        <v>77</v>
      </c>
      <c r="W13" s="66">
        <f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 t="str">
        <f>IF(OR(EXACT($AA$7,AA13)*(EXACT($AB$7,AB13)))=TRUE,$AO$9,IF(($AB$7-$AA$7=AB13-AA13),$AO$8,IF(OR(EXACT($AA$7&gt;$AB$7,AA13&gt;AB13)*EXACT($AA$7=$AB$7,AA13=AB13)*EXACT($AA$7&lt;$AB$7,AA13&lt;AB13)),$AO$7,0)))</f>
        <v>2</v>
      </c>
      <c r="AD13" s="27"/>
      <c r="AE13" s="26"/>
      <c r="AF13" s="19"/>
      <c r="AG13" s="21">
        <f>E13+H13+K13+N13+Q13+T13+W13+Z13+AC13+AF13</f>
        <v>24</v>
      </c>
      <c r="AH13" s="22">
        <f>'5.Spieltag'!AJ13</f>
        <v>47</v>
      </c>
      <c r="AI13" s="23">
        <f>'5.Spieltag'!AK13</f>
        <v>8</v>
      </c>
      <c r="AJ13" s="24">
        <f>AG13+AH13</f>
        <v>71</v>
      </c>
      <c r="AK13" s="25">
        <f>RANK(AJ13,$AJ$8:$AJ$27)</f>
        <v>6</v>
      </c>
      <c r="AL13" s="1"/>
    </row>
    <row r="14" spans="1:42" ht="24.95" customHeight="1" thickBot="1">
      <c r="A14" s="29">
        <f>AK14</f>
        <v>6</v>
      </c>
      <c r="B14" s="21" t="str">
        <f>'5.Spieltag'!B19</f>
        <v>Tanja04</v>
      </c>
      <c r="C14" s="17" t="s">
        <v>2</v>
      </c>
      <c r="D14" s="18" t="s">
        <v>78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78</v>
      </c>
      <c r="G14" s="18" t="s">
        <v>13</v>
      </c>
      <c r="H14" s="19">
        <f>IF(OR(EXACT($F$7,F14)*(EXACT($G$7,G14)))=TRUE,$AO$9,IF(($G$7-$F$7=G14-F14),$AO$8,IF(OR(EXACT($F$7&gt;$G$7,F14&gt;G14)*EXACT($F$7=$G$7,F14=G14)*EXACT($F$7&lt;$G$7,F14&lt;G14)),$AO$7,0)))</f>
        <v>0</v>
      </c>
      <c r="I14" s="17" t="s">
        <v>13</v>
      </c>
      <c r="J14" s="18" t="s">
        <v>78</v>
      </c>
      <c r="K14" s="19" t="str">
        <f>IF(OR(EXACT($I$7,I14)*(EXACT($J$7,J14)))=TRUE,$AO$9,IF(($J$7-$I$7=J14-I14),$AO$8,IF(OR(EXACT($I$7&gt;$J$7,I14&gt;J14)*EXACT($I$7=$J$7,I14=J14)*EXACT($I$7&lt;$J$7,I14&lt;J14)),$AO$7,0)))</f>
        <v>5</v>
      </c>
      <c r="L14" s="17" t="s">
        <v>77</v>
      </c>
      <c r="M14" s="18" t="s">
        <v>13</v>
      </c>
      <c r="N14" s="88">
        <f>IF(OR(EXACT($L$7,L14)*(EXACT($M$7,M14)))=TRUE,$AO$9,IF(($M$7-$L$7=M14-L14),$AO$8,IF(OR(EXACT($L$7&gt;$M$7,L14&gt;M14)*EXACT($L$7=$M$7,L14=M14)*EXACT($L$7&lt;$M$7,L14&lt;M14)),$AO$7,0)))*4</f>
        <v>8</v>
      </c>
      <c r="O14" s="17" t="s">
        <v>78</v>
      </c>
      <c r="P14" s="18" t="s">
        <v>78</v>
      </c>
      <c r="Q14" s="19">
        <f>IF(OR(EXACT($O$7,O14)*(EXACT($P$7,P14)))=TRUE,$AO$9,IF(($P$7-$O$7=P14-O14),$AO$8,IF(OR(EXACT($O$7&gt;$P$7,O14&gt;P14)*EXACT($O$7=$P$7,O14=P14)*EXACT($O$7&lt;$P$7,O14&lt;P14)),$AO$7,0)))</f>
        <v>0</v>
      </c>
      <c r="R14" s="17" t="s">
        <v>78</v>
      </c>
      <c r="S14" s="18" t="s">
        <v>13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78</v>
      </c>
      <c r="V14" s="18" t="s">
        <v>78</v>
      </c>
      <c r="W14" s="66" t="str">
        <f>IF(OR(EXACT($U$7,U14)*(EXACT($V$7,V14)))=TRUE,$AO$9,IF(($V$7-$U$7=V14-U14),$AO$8,IF(OR(EXACT($U$7&gt;$V$7,U14&gt;V14)*EXACT($U$7=$V$7,U14=V14)*EXACT($U$7&lt;$V$7,U14&lt;V14)),$AO$7,0)))</f>
        <v>3</v>
      </c>
      <c r="X14" s="17" t="s">
        <v>13</v>
      </c>
      <c r="Y14" s="18" t="s">
        <v>77</v>
      </c>
      <c r="Z14" s="19" t="str">
        <f>IF(OR(EXACT($X$7,X14)*(EXACT($Y$7,Y14)))=TRUE,$AO$9,IF(($Y$7-$X$7=Y14-X14),$AO$8,IF(OR(EXACT($X$7&gt;$Y$7,X14&gt;Y14)*EXACT($X$7=$Y$7,X14=Y14)*EXACT($X$7&lt;$Y$7,X14&lt;Y14)),$AO$7,0)))</f>
        <v>2</v>
      </c>
      <c r="AA14" s="17" t="s">
        <v>78</v>
      </c>
      <c r="AB14" s="18" t="s">
        <v>78</v>
      </c>
      <c r="AC14" s="19">
        <f>IF(OR(EXACT($AA$7,AA14)*(EXACT($AB$7,AB14)))=TRUE,$AO$9,IF(($AB$7-$AA$7=AB14-AA14),$AO$8,IF(OR(EXACT($AA$7&gt;$AB$7,AA14&gt;AB14)*EXACT($AA$7=$AB$7,AA14=AB14)*EXACT($AA$7&lt;$AB$7,AA14&lt;AB14)),$AO$7,0)))</f>
        <v>0</v>
      </c>
      <c r="AD14" s="28"/>
      <c r="AE14" s="26"/>
      <c r="AF14" s="19"/>
      <c r="AG14" s="21">
        <f>E14+H14+K14+N14+Q14+T14+W14+Z14+AC14+AF14</f>
        <v>20</v>
      </c>
      <c r="AH14" s="22">
        <f>'5.Spieltag'!AJ19</f>
        <v>51</v>
      </c>
      <c r="AI14" s="23">
        <f>'5.Spieltag'!AK19</f>
        <v>6</v>
      </c>
      <c r="AJ14" s="24">
        <f>AG14+AH14</f>
        <v>71</v>
      </c>
      <c r="AK14" s="25">
        <f>RANK(AJ14,$AJ$8:$AJ$27)</f>
        <v>6</v>
      </c>
      <c r="AL14" s="1"/>
    </row>
    <row r="15" spans="1:42" ht="24.95" customHeight="1" thickBot="1">
      <c r="A15" s="29">
        <f>AK15</f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>IF(OR(EXACT($C$7,C15)*(EXACT($D$7,D15)))=TRUE,$AO$9,IF(($D$7-$C$7=D15-C15),$AO$8,IF(OR(EXACT($C$7&gt;$D$7,C15&gt;D15)*EXACT($C$7=$D$7,C15=D15)*EXACT($C$7&lt;$D$7,C15&lt;D15)),$AO$7,0)))</f>
        <v>5</v>
      </c>
      <c r="F15" s="17" t="s">
        <v>78</v>
      </c>
      <c r="G15" s="18" t="s">
        <v>13</v>
      </c>
      <c r="H15" s="19">
        <f>IF(OR(EXACT($F$7,F15)*(EXACT($G$7,G15)))=TRUE,$AO$9,IF(($G$7-$F$7=G15-F15),$AO$8,IF(OR(EXACT($F$7&gt;$G$7,F15&gt;G15)*EXACT($F$7=$G$7,F15=G15)*EXACT($F$7&lt;$G$7,F15&lt;G15)),$AO$7,0)))</f>
        <v>0</v>
      </c>
      <c r="I15" s="17" t="s">
        <v>77</v>
      </c>
      <c r="J15" s="18" t="s">
        <v>78</v>
      </c>
      <c r="K15" s="19">
        <f>IF(OR(EXACT($I$7,I15)*(EXACT($J$7,J15)))=TRUE,$AO$9,IF(($J$7-$I$7=J15-I15),$AO$8,IF(OR(EXACT($I$7&gt;$J$7,I15&gt;J15)*EXACT($I$7=$J$7,I15=J15)*EXACT($I$7&lt;$J$7,I15&lt;J15)),$AO$7,0)))</f>
        <v>0</v>
      </c>
      <c r="L15" s="17" t="s">
        <v>77</v>
      </c>
      <c r="M15" s="18" t="s">
        <v>13</v>
      </c>
      <c r="N15" s="88">
        <f>IF(OR(EXACT($L$7,L15)*(EXACT($M$7,M15)))=TRUE,$AO$9,IF(($M$7-$L$7=M15-L15),$AO$8,IF(OR(EXACT($L$7&gt;$M$7,L15&gt;M15)*EXACT($L$7=$M$7,L15=M15)*EXACT($L$7&lt;$M$7,L15&lt;M15)),$AO$7,0)))*4</f>
        <v>8</v>
      </c>
      <c r="O15" s="17" t="s">
        <v>78</v>
      </c>
      <c r="P15" s="18" t="s">
        <v>78</v>
      </c>
      <c r="Q15" s="19">
        <f>IF(OR(EXACT($O$7,O15)*(EXACT($P$7,P15)))=TRUE,$AO$9,IF(($P$7-$O$7=P15-O15),$AO$8,IF(OR(EXACT($O$7&gt;$P$7,O15&gt;P15)*EXACT($O$7=$P$7,O15=P15)*EXACT($O$7&lt;$P$7,O15&lt;P15)),$AO$7,0)))</f>
        <v>0</v>
      </c>
      <c r="R15" s="17" t="s">
        <v>78</v>
      </c>
      <c r="S15" s="18" t="s">
        <v>13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78</v>
      </c>
      <c r="V15" s="18" t="s">
        <v>2</v>
      </c>
      <c r="W15" s="66">
        <f>IF(OR(EXACT($U$7,U15)*(EXACT($V$7,V15)))=TRUE,$AO$9,IF(($V$7-$U$7=V15-U15),$AO$8,IF(OR(EXACT($U$7&gt;$V$7,U15&gt;V15)*EXACT($U$7=$V$7,U15=V15)*EXACT($U$7&lt;$V$7,U15&lt;V15)),$AO$7,0)))</f>
        <v>0</v>
      </c>
      <c r="X15" s="17" t="s">
        <v>13</v>
      </c>
      <c r="Y15" s="18" t="s">
        <v>78</v>
      </c>
      <c r="Z15" s="19" t="str">
        <f>IF(OR(EXACT($X$7,X15)*(EXACT($Y$7,Y15)))=TRUE,$AO$9,IF(($Y$7-$X$7=Y15-X15),$AO$8,IF(OR(EXACT($X$7&gt;$Y$7,X15&gt;Y15)*EXACT($X$7=$Y$7,X15=Y15)*EXACT($X$7&lt;$Y$7,X15&lt;Y15)),$AO$7,0)))</f>
        <v>5</v>
      </c>
      <c r="AA15" s="17" t="s">
        <v>78</v>
      </c>
      <c r="AB15" s="18" t="s">
        <v>13</v>
      </c>
      <c r="AC15" s="19" t="str">
        <f>IF(OR(EXACT($AA$7,AA15)*(EXACT($AB$7,AB15)))=TRUE,$AO$9,IF(($AB$7-$AA$7=AB15-AA15),$AO$8,IF(OR(EXACT($AA$7&gt;$AB$7,AA15&gt;AB15)*EXACT($AA$7=$AB$7,AA15=AB15)*EXACT($AA$7&lt;$AB$7,AA15&lt;AB15)),$AO$7,0)))</f>
        <v>2</v>
      </c>
      <c r="AD15" s="28"/>
      <c r="AE15" s="26"/>
      <c r="AF15" s="19"/>
      <c r="AG15" s="21">
        <f>E15+H15+K15+N15+Q15+T15+W15+Z15+AC15+AF15</f>
        <v>20</v>
      </c>
      <c r="AH15" s="22">
        <f>'5.Spieltag'!AJ15</f>
        <v>49</v>
      </c>
      <c r="AI15" s="23">
        <f>'5.Spieltag'!AK15</f>
        <v>7</v>
      </c>
      <c r="AJ15" s="24">
        <f>AG15+AH15</f>
        <v>69</v>
      </c>
      <c r="AK15" s="25">
        <f>RANK(AJ15,$AJ$8:$AJ$27)</f>
        <v>8</v>
      </c>
      <c r="AL15" s="1"/>
    </row>
    <row r="16" spans="1:42" ht="24.95" customHeight="1" thickBot="1">
      <c r="A16" s="29">
        <f>AK16</f>
        <v>9</v>
      </c>
      <c r="B16" s="21" t="str">
        <f>'5.Spieltag'!B11</f>
        <v>Master1</v>
      </c>
      <c r="C16" s="17" t="s">
        <v>2</v>
      </c>
      <c r="D16" s="18" t="s">
        <v>78</v>
      </c>
      <c r="E16" s="19" t="str">
        <f>IF(OR(EXACT($C$7,C16)*(EXACT($D$7,D16)))=TRUE,$AO$9,IF(($D$7-$C$7=D16-C16),$AO$8,IF(OR(EXACT($C$7&gt;$D$7,C16&gt;D16)*EXACT($C$7=$D$7,C16=D16)*EXACT($C$7&lt;$D$7,C16&lt;D16)),$AO$7,0)))</f>
        <v>2</v>
      </c>
      <c r="F16" s="17" t="s">
        <v>13</v>
      </c>
      <c r="G16" s="18" t="s">
        <v>13</v>
      </c>
      <c r="H16" s="19" t="str">
        <f>IF(OR(EXACT($F$7,F16)*(EXACT($G$7,G16)))=TRUE,$AO$9,IF(($G$7-$F$7=G16-F16),$AO$8,IF(OR(EXACT($F$7&gt;$G$7,F16&gt;G16)*EXACT($F$7=$G$7,F16=G16)*EXACT($F$7&lt;$G$7,F16&lt;G16)),$AO$7,0)))</f>
        <v>5</v>
      </c>
      <c r="I16" s="17" t="s">
        <v>13</v>
      </c>
      <c r="J16" s="18" t="s">
        <v>78</v>
      </c>
      <c r="K16" s="19" t="str">
        <f>IF(OR(EXACT($I$7,I16)*(EXACT($J$7,J16)))=TRUE,$AO$9,IF(($J$7-$I$7=J16-I16),$AO$8,IF(OR(EXACT($I$7&gt;$J$7,I16&gt;J16)*EXACT($I$7=$J$7,I16=J16)*EXACT($I$7&lt;$J$7,I16&lt;J16)),$AO$7,0)))</f>
        <v>5</v>
      </c>
      <c r="L16" s="17" t="s">
        <v>78</v>
      </c>
      <c r="M16" s="18" t="s">
        <v>2</v>
      </c>
      <c r="N16" s="88">
        <f>IF(OR(EXACT($L$7,L16)*(EXACT($M$7,M16)))=TRUE,$AO$9,IF(($M$7-$L$7=M16-L16),$AO$8,IF(OR(EXACT($L$7&gt;$M$7,L16&gt;M16)*EXACT($L$7=$M$7,L16=M16)*EXACT($L$7&lt;$M$7,L16&lt;M16)),$AO$7,0)))*4</f>
        <v>8</v>
      </c>
      <c r="O16" s="17" t="s">
        <v>78</v>
      </c>
      <c r="P16" s="18" t="s">
        <v>78</v>
      </c>
      <c r="Q16" s="19">
        <f>IF(OR(EXACT($O$7,O16)*(EXACT($P$7,P16)))=TRUE,$AO$9,IF(($P$7-$O$7=P16-O16),$AO$8,IF(OR(EXACT($O$7&gt;$P$7,O16&gt;P16)*EXACT($O$7=$P$7,O16=P16)*EXACT($O$7&lt;$P$7,O16&lt;P16)),$AO$7,0)))</f>
        <v>0</v>
      </c>
      <c r="R16" s="17" t="s">
        <v>78</v>
      </c>
      <c r="S16" s="18" t="s">
        <v>2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13</v>
      </c>
      <c r="V16" s="18" t="s">
        <v>13</v>
      </c>
      <c r="W16" s="66" t="str">
        <f>IF(OR(EXACT($U$7,U16)*(EXACT($V$7,V16)))=TRUE,$AO$9,IF(($V$7-$U$7=V16-U16),$AO$8,IF(OR(EXACT($U$7&gt;$V$7,U16&gt;V16)*EXACT($U$7=$V$7,U16=V16)*EXACT($U$7&lt;$V$7,U16&lt;V16)),$AO$7,0)))</f>
        <v>5</v>
      </c>
      <c r="X16" s="17" t="s">
        <v>78</v>
      </c>
      <c r="Y16" s="18" t="s">
        <v>13</v>
      </c>
      <c r="Z16" s="19">
        <f>IF(OR(EXACT($X$7,X16)*(EXACT($Y$7,Y16)))=TRUE,$AO$9,IF(($Y$7-$X$7=Y16-X16),$AO$8,IF(OR(EXACT($X$7&gt;$Y$7,X16&gt;Y16)*EXACT($X$7=$Y$7,X16=Y16)*EXACT($X$7&lt;$Y$7,X16&lt;Y16)),$AO$7,0)))</f>
        <v>0</v>
      </c>
      <c r="AA16" s="17" t="s">
        <v>78</v>
      </c>
      <c r="AB16" s="18" t="s">
        <v>78</v>
      </c>
      <c r="AC16" s="19">
        <f>IF(OR(EXACT($AA$7,AA16)*(EXACT($AB$7,AB16)))=TRUE,$AO$9,IF(($AB$7-$AA$7=AB16-AA16),$AO$8,IF(OR(EXACT($AA$7&gt;$AB$7,AA16&gt;AB16)*EXACT($AA$7=$AB$7,AA16=AB16)*EXACT($AA$7&lt;$AB$7,AA16&lt;AB16)),$AO$7,0)))</f>
        <v>0</v>
      </c>
      <c r="AD16" s="28"/>
      <c r="AE16" s="26"/>
      <c r="AF16" s="19"/>
      <c r="AG16" s="21">
        <f>E16+H16+K16+N16+Q16+T16+W16+Z16+AC16+AF16</f>
        <v>25</v>
      </c>
      <c r="AH16" s="22">
        <f>'5.Spieltag'!AJ11</f>
        <v>42</v>
      </c>
      <c r="AI16" s="23">
        <f>'5.Spieltag'!AK11</f>
        <v>9</v>
      </c>
      <c r="AJ16" s="24">
        <f>AG16+AH16</f>
        <v>67</v>
      </c>
      <c r="AK16" s="25">
        <f>RANK(AJ16,$AJ$8:$AJ$27)</f>
        <v>9</v>
      </c>
      <c r="AL16" s="1"/>
    </row>
    <row r="17" spans="1:38" ht="24.95" customHeight="1" thickBot="1">
      <c r="A17" s="29">
        <f>AK17</f>
        <v>10</v>
      </c>
      <c r="B17" s="21" t="str">
        <f>'5.Spieltag'!B10</f>
        <v>Lola04</v>
      </c>
      <c r="C17" s="17" t="s">
        <v>2</v>
      </c>
      <c r="D17" s="18" t="s">
        <v>78</v>
      </c>
      <c r="E17" s="19" t="str">
        <f>IF(OR(EXACT($C$7,C17)*(EXACT($D$7,D17)))=TRUE,$AO$9,IF(($D$7-$C$7=D17-C17),$AO$8,IF(OR(EXACT($C$7&gt;$D$7,C17&gt;D17)*EXACT($C$7=$D$7,C17=D17)*EXACT($C$7&lt;$D$7,C17&lt;D17)),$AO$7,0)))</f>
        <v>2</v>
      </c>
      <c r="F17" s="17" t="s">
        <v>13</v>
      </c>
      <c r="G17" s="18" t="s">
        <v>78</v>
      </c>
      <c r="H17" s="19">
        <f>IF(OR(EXACT($F$7,F17)*(EXACT($G$7,G17)))=TRUE,$AO$9,IF(($G$7-$F$7=G17-F17),$AO$8,IF(OR(EXACT($F$7&gt;$G$7,F17&gt;G17)*EXACT($F$7=$G$7,F17=G17)*EXACT($F$7&lt;$G$7,F17&lt;G17)),$AO$7,0)))</f>
        <v>0</v>
      </c>
      <c r="I17" s="17" t="s">
        <v>13</v>
      </c>
      <c r="J17" s="18" t="s">
        <v>78</v>
      </c>
      <c r="K17" s="19" t="str">
        <f>IF(OR(EXACT($I$7,I17)*(EXACT($J$7,J17)))=TRUE,$AO$9,IF(($J$7-$I$7=J17-I17),$AO$8,IF(OR(EXACT($I$7&gt;$J$7,I17&gt;J17)*EXACT($I$7=$J$7,I17=J17)*EXACT($I$7&lt;$J$7,I17&lt;J17)),$AO$7,0)))</f>
        <v>5</v>
      </c>
      <c r="L17" s="17" t="s">
        <v>78</v>
      </c>
      <c r="M17" s="18" t="s">
        <v>13</v>
      </c>
      <c r="N17" s="88">
        <f>IF(OR(EXACT($L$7,L17)*(EXACT($M$7,M17)))=TRUE,$AO$9,IF(($M$7-$L$7=M17-L17),$AO$8,IF(OR(EXACT($L$7&gt;$M$7,L17&gt;M17)*EXACT($L$7=$M$7,L17=M17)*EXACT($L$7&lt;$M$7,L17&lt;M17)),$AO$7,0)))*4</f>
        <v>12</v>
      </c>
      <c r="O17" s="17" t="s">
        <v>78</v>
      </c>
      <c r="P17" s="18" t="s">
        <v>78</v>
      </c>
      <c r="Q17" s="19">
        <f>IF(OR(EXACT($O$7,O17)*(EXACT($P$7,P17)))=TRUE,$AO$9,IF(($P$7-$O$7=P17-O17),$AO$8,IF(OR(EXACT($O$7&gt;$P$7,O17&gt;P17)*EXACT($O$7=$P$7,O17=P17)*EXACT($O$7&lt;$P$7,O17&lt;P17)),$AO$7,0)))</f>
        <v>0</v>
      </c>
      <c r="R17" s="17" t="s">
        <v>78</v>
      </c>
      <c r="S17" s="18" t="s">
        <v>13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2</v>
      </c>
      <c r="V17" s="18" t="s">
        <v>77</v>
      </c>
      <c r="W17" s="66">
        <f>IF(OR(EXACT($U$7,U17)*(EXACT($V$7,V17)))=TRUE,$AO$9,IF(($V$7-$U$7=V17-U17),$AO$8,IF(OR(EXACT($U$7&gt;$V$7,U17&gt;V17)*EXACT($U$7=$V$7,U17=V17)*EXACT($U$7&lt;$V$7,U17&lt;V17)),$AO$7,0)))</f>
        <v>0</v>
      </c>
      <c r="X17" s="17" t="s">
        <v>13</v>
      </c>
      <c r="Y17" s="18" t="s">
        <v>78</v>
      </c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 t="s">
        <v>78</v>
      </c>
      <c r="AB17" s="18" t="s">
        <v>13</v>
      </c>
      <c r="AC17" s="19" t="str">
        <f>IF(OR(EXACT($AA$7,AA17)*(EXACT($AB$7,AB17)))=TRUE,$AO$9,IF(($AB$7-$AA$7=AB17-AA17),$AO$8,IF(OR(EXACT($AA$7&gt;$AB$7,AA17&gt;AB17)*EXACT($AA$7=$AB$7,AA17=AB17)*EXACT($AA$7&lt;$AB$7,AA17&lt;AB17)),$AO$7,0)))</f>
        <v>2</v>
      </c>
      <c r="AD17" s="28"/>
      <c r="AE17" s="26"/>
      <c r="AF17" s="19"/>
      <c r="AG17" s="21">
        <f>E17+H17+K17+N17+Q17+T17+W17+Z17+AC17+AF17</f>
        <v>26</v>
      </c>
      <c r="AH17" s="22">
        <f>'5.Spieltag'!AJ10</f>
        <v>40</v>
      </c>
      <c r="AI17" s="23">
        <f>'5.Spieltag'!AK10</f>
        <v>10</v>
      </c>
      <c r="AJ17" s="24">
        <f>AG17+AH17</f>
        <v>66</v>
      </c>
      <c r="AK17" s="25">
        <f>RANK(AJ17,$AJ$8:$AJ$27)</f>
        <v>10</v>
      </c>
      <c r="AL17" s="1"/>
    </row>
    <row r="18" spans="1:38" ht="24.95" customHeight="1" thickBot="1">
      <c r="A18" s="29">
        <f>AK18</f>
        <v>11</v>
      </c>
      <c r="B18" s="21" t="str">
        <f>'5.Spieltag'!B8</f>
        <v>Franzi04</v>
      </c>
      <c r="C18" s="17" t="s">
        <v>13</v>
      </c>
      <c r="D18" s="18" t="s">
        <v>78</v>
      </c>
      <c r="E18" s="19" t="str">
        <f>IF(OR(EXACT($C$7,C18)*(EXACT($D$7,D18)))=TRUE,$AO$9,IF(($D$7-$C$7=D18-C18),$AO$8,IF(OR(EXACT($C$7&gt;$D$7,C18&gt;D18)*EXACT($C$7=$D$7,C18=D18)*EXACT($C$7&lt;$D$7,C18&lt;D18)),$AO$7,0)))</f>
        <v>5</v>
      </c>
      <c r="F18" s="17" t="s">
        <v>13</v>
      </c>
      <c r="G18" s="18" t="s">
        <v>77</v>
      </c>
      <c r="H18" s="19">
        <f>IF(OR(EXACT($F$7,F18)*(EXACT($G$7,G18)))=TRUE,$AO$9,IF(($G$7-$F$7=G18-F18),$AO$8,IF(OR(EXACT($F$7&gt;$G$7,F18&gt;G18)*EXACT($F$7=$G$7,F18=G18)*EXACT($F$7&lt;$G$7,F18&lt;G18)),$AO$7,0)))</f>
        <v>0</v>
      </c>
      <c r="I18" s="17" t="s">
        <v>78</v>
      </c>
      <c r="J18" s="18" t="s">
        <v>2</v>
      </c>
      <c r="K18" s="19">
        <f>IF(OR(EXACT($I$7,I18)*(EXACT($J$7,J18)))=TRUE,$AO$9,IF(($J$7-$I$7=J18-I18),$AO$8,IF(OR(EXACT($I$7&gt;$J$7,I18&gt;J18)*EXACT($I$7=$J$7,I18=J18)*EXACT($I$7&lt;$J$7,I18&lt;J18)),$AO$7,0)))</f>
        <v>0</v>
      </c>
      <c r="L18" s="17" t="s">
        <v>78</v>
      </c>
      <c r="M18" s="18" t="s">
        <v>13</v>
      </c>
      <c r="N18" s="88">
        <f>IF(OR(EXACT($L$7,L18)*(EXACT($M$7,M18)))=TRUE,$AO$9,IF(($M$7-$L$7=M18-L18),$AO$8,IF(OR(EXACT($L$7&gt;$M$7,L18&gt;M18)*EXACT($L$7=$M$7,L18=M18)*EXACT($L$7&lt;$M$7,L18&lt;M18)),$AO$7,0)))*4</f>
        <v>12</v>
      </c>
      <c r="O18" s="17" t="s">
        <v>78</v>
      </c>
      <c r="P18" s="18" t="s">
        <v>13</v>
      </c>
      <c r="Q18" s="19" t="str">
        <f>IF(OR(EXACT($O$7,O18)*(EXACT($P$7,P18)))=TRUE,$AO$9,IF(($P$7-$O$7=P18-O18),$AO$8,IF(OR(EXACT($O$7&gt;$P$7,O18&gt;P18)*EXACT($O$7=$P$7,O18=P18)*EXACT($O$7&lt;$P$7,O18&lt;P18)),$AO$7,0)))</f>
        <v>3</v>
      </c>
      <c r="R18" s="17" t="s">
        <v>78</v>
      </c>
      <c r="S18" s="18" t="s">
        <v>13</v>
      </c>
      <c r="T18" s="19">
        <f>IF(OR(EXACT($R$7,R18)*(EXACT($S$7,S18)))=TRUE,$AO$9,IF(($S$7-$R$7=S18-R18),$AO$8,IF(OR(EXACT($R$7&gt;$S$7,R18&gt;S18)*EXACT($R$7=$S$7,R18=S18)*EXACT($R$7&lt;$S$7,R18&lt;S18)),$AO$7,0)))</f>
        <v>0</v>
      </c>
      <c r="U18" s="17" t="s">
        <v>2</v>
      </c>
      <c r="V18" s="18" t="s">
        <v>78</v>
      </c>
      <c r="W18" s="66">
        <f>IF(OR(EXACT($U$7,U18)*(EXACT($V$7,V18)))=TRUE,$AO$9,IF(($V$7-$U$7=V18-U18),$AO$8,IF(OR(EXACT($U$7&gt;$V$7,U18&gt;V18)*EXACT($U$7=$V$7,U18=V18)*EXACT($U$7&lt;$V$7,U18&lt;V18)),$AO$7,0)))</f>
        <v>0</v>
      </c>
      <c r="X18" s="17" t="s">
        <v>13</v>
      </c>
      <c r="Y18" s="18" t="s">
        <v>78</v>
      </c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 t="s">
        <v>78</v>
      </c>
      <c r="AB18" s="18" t="s">
        <v>13</v>
      </c>
      <c r="AC18" s="19" t="str">
        <f>IF(OR(EXACT($AA$7,AA18)*(EXACT($AB$7,AB18)))=TRUE,$AO$9,IF(($AB$7-$AA$7=AB18-AA18),$AO$8,IF(OR(EXACT($AA$7&gt;$AB$7,AA18&gt;AB18)*EXACT($AA$7=$AB$7,AA18=AB18)*EXACT($AA$7&lt;$AB$7,AA18&lt;AB18)),$AO$7,0)))</f>
        <v>2</v>
      </c>
      <c r="AD18" s="28"/>
      <c r="AE18" s="26"/>
      <c r="AF18" s="19"/>
      <c r="AG18" s="21">
        <f>E18+H18+K18+N18+Q18+T18+W18+Z18+AC18+AF18</f>
        <v>27</v>
      </c>
      <c r="AH18" s="22">
        <f>'5.Spieltag'!AJ8</f>
        <v>38</v>
      </c>
      <c r="AI18" s="23">
        <f>'5.Spieltag'!AK8</f>
        <v>11</v>
      </c>
      <c r="AJ18" s="24">
        <f>AG18+AH18</f>
        <v>65</v>
      </c>
      <c r="AK18" s="25">
        <f>RANK(AJ18,$AJ$8:$AJ$27)</f>
        <v>11</v>
      </c>
      <c r="AL18" s="1"/>
    </row>
    <row r="19" spans="1:38" ht="24.95" customHeight="1" thickBot="1">
      <c r="A19" s="29">
        <f>AK19</f>
        <v>12</v>
      </c>
      <c r="B19" s="21" t="str">
        <f>'5.Spieltag'!B9</f>
        <v>jupp04</v>
      </c>
      <c r="C19" s="17" t="s">
        <v>13</v>
      </c>
      <c r="D19" s="18" t="s">
        <v>78</v>
      </c>
      <c r="E19" s="19" t="str">
        <f>IF(OR(EXACT($C$7,C19)*(EXACT($D$7,D19)))=TRUE,$AO$9,IF(($D$7-$C$7=D19-C19),$AO$8,IF(OR(EXACT($C$7&gt;$D$7,C19&gt;D19)*EXACT($C$7=$D$7,C19=D19)*EXACT($C$7&lt;$D$7,C19&lt;D19)),$AO$7,0)))</f>
        <v>5</v>
      </c>
      <c r="F19" s="17" t="s">
        <v>78</v>
      </c>
      <c r="G19" s="18" t="s">
        <v>2</v>
      </c>
      <c r="H19" s="19">
        <f>IF(OR(EXACT($F$7,F19)*(EXACT($G$7,G19)))=TRUE,$AO$9,IF(($G$7-$F$7=G19-F19),$AO$8,IF(OR(EXACT($F$7&gt;$G$7,F19&gt;G19)*EXACT($F$7=$G$7,F19=G19)*EXACT($F$7&lt;$G$7,F19&lt;G19)),$AO$7,0)))</f>
        <v>0</v>
      </c>
      <c r="I19" s="17" t="s">
        <v>13</v>
      </c>
      <c r="J19" s="18" t="s">
        <v>13</v>
      </c>
      <c r="K19" s="19">
        <f>IF(OR(EXACT($I$7,I19)*(EXACT($J$7,J19)))=TRUE,$AO$9,IF(($J$7-$I$7=J19-I19),$AO$8,IF(OR(EXACT($I$7&gt;$J$7,I19&gt;J19)*EXACT($I$7=$J$7,I19=J19)*EXACT($I$7&lt;$J$7,I19&lt;J19)),$AO$7,0)))</f>
        <v>0</v>
      </c>
      <c r="L19" s="17" t="s">
        <v>13</v>
      </c>
      <c r="M19" s="18" t="s">
        <v>2</v>
      </c>
      <c r="N19" s="88">
        <f>IF(OR(EXACT($L$7,L19)*(EXACT($M$7,M19)))=TRUE,$AO$9,IF(($M$7-$L$7=M19-L19),$AO$8,IF(OR(EXACT($L$7&gt;$M$7,L19&gt;M19)*EXACT($L$7=$M$7,L19=M19)*EXACT($L$7&lt;$M$7,L19&lt;M19)),$AO$7,0)))*4</f>
        <v>12</v>
      </c>
      <c r="O19" s="17" t="s">
        <v>13</v>
      </c>
      <c r="P19" s="18" t="s">
        <v>13</v>
      </c>
      <c r="Q19" s="19">
        <f>IF(OR(EXACT($O$7,O19)*(EXACT($P$7,P19)))=TRUE,$AO$9,IF(($P$7-$O$7=P19-O19),$AO$8,IF(OR(EXACT($O$7&gt;$P$7,O19&gt;P19)*EXACT($O$7=$P$7,O19=P19)*EXACT($O$7&lt;$P$7,O19&lt;P19)),$AO$7,0)))</f>
        <v>0</v>
      </c>
      <c r="R19" s="17" t="s">
        <v>13</v>
      </c>
      <c r="S19" s="18" t="s">
        <v>78</v>
      </c>
      <c r="T19" s="19" t="str">
        <f>IF(OR(EXACT($R$7,R19)*(EXACT($S$7,S19)))=TRUE,$AO$9,IF(($S$7-$R$7=S19-R19),$AO$8,IF(OR(EXACT($R$7&gt;$S$7,R19&gt;S19)*EXACT($R$7=$S$7,R19=S19)*EXACT($R$7&lt;$S$7,R19&lt;S19)),$AO$7,0)))</f>
        <v>3</v>
      </c>
      <c r="U19" s="17" t="s">
        <v>78</v>
      </c>
      <c r="V19" s="18" t="s">
        <v>13</v>
      </c>
      <c r="W19" s="66">
        <f>IF(OR(EXACT($U$7,U19)*(EXACT($V$7,V19)))=TRUE,$AO$9,IF(($V$7-$U$7=V19-U19),$AO$8,IF(OR(EXACT($U$7&gt;$V$7,U19&gt;V19)*EXACT($U$7=$V$7,U19=V19)*EXACT($U$7&lt;$V$7,U19&lt;V19)),$AO$7,0)))</f>
        <v>0</v>
      </c>
      <c r="X19" s="17" t="s">
        <v>78</v>
      </c>
      <c r="Y19" s="18" t="s">
        <v>13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78</v>
      </c>
      <c r="AB19" s="18" t="s">
        <v>13</v>
      </c>
      <c r="AC19" s="19" t="str">
        <f>IF(OR(EXACT($AA$7,AA19)*(EXACT($AB$7,AB19)))=TRUE,$AO$9,IF(($AB$7-$AA$7=AB19-AA19),$AO$8,IF(OR(EXACT($AA$7&gt;$AB$7,AA19&gt;AB19)*EXACT($AA$7=$AB$7,AA19=AB19)*EXACT($AA$7&lt;$AB$7,AA19&lt;AB19)),$AO$7,0)))</f>
        <v>2</v>
      </c>
      <c r="AD19" s="28"/>
      <c r="AE19" s="26"/>
      <c r="AF19" s="19"/>
      <c r="AG19" s="21">
        <f>E19+H19+K19+N19+Q19+T19+W19+Z19+AC19+AF19</f>
        <v>22</v>
      </c>
      <c r="AH19" s="22">
        <f>'5.Spieltag'!AJ9</f>
        <v>34</v>
      </c>
      <c r="AI19" s="23">
        <f>'5.Spieltag'!AK9</f>
        <v>12</v>
      </c>
      <c r="AJ19" s="24">
        <f>AG19+AH19</f>
        <v>56</v>
      </c>
      <c r="AK19" s="25">
        <f>RANK(AJ19,$AJ$8:$AJ$27)</f>
        <v>12</v>
      </c>
      <c r="AL19" s="1"/>
    </row>
    <row r="20" spans="1:38" ht="24.95" customHeight="1" thickBot="1">
      <c r="A20" s="29">
        <f>AK20</f>
        <v>13</v>
      </c>
      <c r="B20" s="21" t="str">
        <f>'5.Spieltag'!B18</f>
        <v>Skopp04</v>
      </c>
      <c r="C20" s="17" t="s">
        <v>13</v>
      </c>
      <c r="D20" s="18" t="s">
        <v>77</v>
      </c>
      <c r="E20" s="19" t="str">
        <f>IF(OR(EXACT($C$7,C20)*(EXACT($D$7,D20)))=TRUE,$AO$9,IF(($D$7-$C$7=D20-C20),$AO$8,IF(OR(EXACT($C$7&gt;$D$7,C20&gt;D20)*EXACT($C$7=$D$7,C20=D20)*EXACT($C$7&lt;$D$7,C20&lt;D20)),$AO$7,0)))</f>
        <v>2</v>
      </c>
      <c r="F20" s="17" t="s">
        <v>13</v>
      </c>
      <c r="G20" s="18" t="s">
        <v>13</v>
      </c>
      <c r="H20" s="19" t="str">
        <f>IF(OR(EXACT($F$7,F20)*(EXACT($G$7,G20)))=TRUE,$AO$9,IF(($G$7-$F$7=G20-F20),$AO$8,IF(OR(EXACT($F$7&gt;$G$7,F20&gt;G20)*EXACT($F$7=$G$7,F20=G20)*EXACT($F$7&lt;$G$7,F20&lt;G20)),$AO$7,0)))</f>
        <v>5</v>
      </c>
      <c r="I20" s="17" t="s">
        <v>78</v>
      </c>
      <c r="J20" s="18" t="s">
        <v>13</v>
      </c>
      <c r="K20" s="19">
        <f>IF(OR(EXACT($I$7,I20)*(EXACT($J$7,J20)))=TRUE,$AO$9,IF(($J$7-$I$7=J20-I20),$AO$8,IF(OR(EXACT($I$7&gt;$J$7,I20&gt;J20)*EXACT($I$7=$J$7,I20=J20)*EXACT($I$7&lt;$J$7,I20&lt;J20)),$AO$7,0)))</f>
        <v>0</v>
      </c>
      <c r="L20" s="17" t="s">
        <v>78</v>
      </c>
      <c r="M20" s="18" t="s">
        <v>91</v>
      </c>
      <c r="N20" s="88">
        <f>IF(OR(EXACT($L$7,L20)*(EXACT($M$7,M20)))=TRUE,$AO$9,IF(($M$7-$L$7=M20-L20),$AO$8,IF(OR(EXACT($L$7&gt;$M$7,L20&gt;M20)*EXACT($L$7=$M$7,L20=M20)*EXACT($L$7&lt;$M$7,L20&lt;M20)),$AO$7,0)))*4</f>
        <v>8</v>
      </c>
      <c r="O20" s="17" t="s">
        <v>77</v>
      </c>
      <c r="P20" s="18" t="s">
        <v>77</v>
      </c>
      <c r="Q20" s="19">
        <f>IF(OR(EXACT($O$7,O20)*(EXACT($P$7,P20)))=TRUE,$AO$9,IF(($P$7-$O$7=P20-O20),$AO$8,IF(OR(EXACT($O$7&gt;$P$7,O20&gt;P20)*EXACT($O$7=$P$7,O20=P20)*EXACT($O$7&lt;$P$7,O20&lt;P20)),$AO$7,0)))</f>
        <v>0</v>
      </c>
      <c r="R20" s="17" t="s">
        <v>13</v>
      </c>
      <c r="S20" s="18" t="s">
        <v>2</v>
      </c>
      <c r="T20" s="19">
        <f>IF(OR(EXACT($R$7,R20)*(EXACT($S$7,S20)))=TRUE,$AO$9,IF(($S$7-$R$7=S20-R20),$AO$8,IF(OR(EXACT($R$7&gt;$S$7,R20&gt;S20)*EXACT($R$7=$S$7,R20=S20)*EXACT($R$7&lt;$S$7,R20&lt;S20)),$AO$7,0)))</f>
        <v>0</v>
      </c>
      <c r="U20" s="17" t="s">
        <v>13</v>
      </c>
      <c r="V20" s="18" t="s">
        <v>77</v>
      </c>
      <c r="W20" s="66">
        <f>IF(OR(EXACT($U$7,U20)*(EXACT($V$7,V20)))=TRUE,$AO$9,IF(($V$7-$U$7=V20-U20),$AO$8,IF(OR(EXACT($U$7&gt;$V$7,U20&gt;V20)*EXACT($U$7=$V$7,U20=V20)*EXACT($U$7&lt;$V$7,U20&lt;V20)),$AO$7,0)))</f>
        <v>0</v>
      </c>
      <c r="X20" s="17" t="s">
        <v>78</v>
      </c>
      <c r="Y20" s="18" t="s">
        <v>77</v>
      </c>
      <c r="Z20" s="19" t="str">
        <f>IF(OR(EXACT($X$7,X20)*(EXACT($Y$7,Y20)))=TRUE,$AO$9,IF(($Y$7-$X$7=Y20-X20),$AO$8,IF(OR(EXACT($X$7&gt;$Y$7,X20&gt;Y20)*EXACT($X$7=$Y$7,X20=Y20)*EXACT($X$7&lt;$Y$7,X20&lt;Y20)),$AO$7,0)))</f>
        <v>3</v>
      </c>
      <c r="AA20" s="17" t="s">
        <v>78</v>
      </c>
      <c r="AB20" s="18" t="s">
        <v>13</v>
      </c>
      <c r="AC20" s="19" t="str">
        <f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20</v>
      </c>
      <c r="AH20" s="22">
        <f>'5.Spieltag'!AJ18</f>
        <v>28</v>
      </c>
      <c r="AI20" s="23">
        <f>'5.Spieltag'!AK18</f>
        <v>13</v>
      </c>
      <c r="AJ20" s="24">
        <f>AG20+AH20</f>
        <v>48</v>
      </c>
      <c r="AK20" s="25">
        <f>RANK(AJ20,$AJ$8:$AJ$27)</f>
        <v>13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C6 O6 AA4 F6 X6 L4 F4 I6 C4 L6 R4 R6 O4 U6 U4 X4 I4 AA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7">E8+H8+K8+N8+Q8+T8+W8+Z8+AC8+AF8</f>
        <v>45</v>
      </c>
      <c r="AH8" s="22">
        <f>'6.Spieltag'!AJ8</f>
        <v>97</v>
      </c>
      <c r="AI8" s="29">
        <f>'6.Spieltag'!AK8</f>
        <v>1</v>
      </c>
      <c r="AJ8" s="24">
        <f t="shared" ref="AJ8:AJ25" si="8">AG8+AH8</f>
        <v>142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'6.Spieltag'!AJ9</f>
        <v>91</v>
      </c>
      <c r="AI9" s="29">
        <f>'6.Spieltag'!AK9</f>
        <v>2</v>
      </c>
      <c r="AJ9" s="24">
        <f t="shared" si="8"/>
        <v>136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'6.Spieltag'!AJ10</f>
        <v>84</v>
      </c>
      <c r="AI10" s="29">
        <f>'6.Spieltag'!AK10</f>
        <v>3</v>
      </c>
      <c r="AJ10" s="24">
        <f t="shared" si="8"/>
        <v>129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'6.Spieltag'!AJ11</f>
        <v>78</v>
      </c>
      <c r="AI11" s="29">
        <f>'6.Spieltag'!AK11</f>
        <v>4</v>
      </c>
      <c r="AJ11" s="24">
        <f t="shared" si="8"/>
        <v>123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'6.Spieltag'!AJ12</f>
        <v>72</v>
      </c>
      <c r="AI12" s="29">
        <f>'6.Spieltag'!AK12</f>
        <v>5</v>
      </c>
      <c r="AJ12" s="24">
        <f t="shared" si="8"/>
        <v>117</v>
      </c>
      <c r="AK12" s="25">
        <f t="shared" si="9"/>
        <v>5</v>
      </c>
      <c r="AL12" s="1"/>
    </row>
    <row r="13" spans="1:42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'6.Spieltag'!AJ13</f>
        <v>71</v>
      </c>
      <c r="AI13" s="29">
        <f>'6.Spieltag'!AK13</f>
        <v>6</v>
      </c>
      <c r="AJ13" s="24">
        <f t="shared" si="8"/>
        <v>116</v>
      </c>
      <c r="AK13" s="25">
        <f t="shared" si="9"/>
        <v>6</v>
      </c>
      <c r="AL13" s="1"/>
    </row>
    <row r="14" spans="1:42" ht="24.95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'6.Spieltag'!AJ14</f>
        <v>71</v>
      </c>
      <c r="AI14" s="29">
        <f>'6.Spieltag'!AK14</f>
        <v>6</v>
      </c>
      <c r="AJ14" s="24">
        <f t="shared" si="8"/>
        <v>116</v>
      </c>
      <c r="AK14" s="25">
        <f t="shared" si="9"/>
        <v>6</v>
      </c>
      <c r="AL14" s="1"/>
    </row>
    <row r="15" spans="1:42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'6.Spieltag'!AJ15</f>
        <v>69</v>
      </c>
      <c r="AI15" s="29">
        <f>'6.Spieltag'!AK15</f>
        <v>8</v>
      </c>
      <c r="AJ15" s="24">
        <f t="shared" si="8"/>
        <v>114</v>
      </c>
      <c r="AK15" s="25">
        <f t="shared" si="9"/>
        <v>8</v>
      </c>
      <c r="AL15" s="1"/>
    </row>
    <row r="16" spans="1:42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'6.Spieltag'!AJ16</f>
        <v>67</v>
      </c>
      <c r="AI16" s="29">
        <f>'6.Spieltag'!AK16</f>
        <v>9</v>
      </c>
      <c r="AJ16" s="24">
        <f t="shared" si="8"/>
        <v>112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'6.Spieltag'!AJ17</f>
        <v>66</v>
      </c>
      <c r="AI17" s="29">
        <f>'6.Spieltag'!AK17</f>
        <v>10</v>
      </c>
      <c r="AJ17" s="24">
        <f t="shared" si="8"/>
        <v>111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'6.Spieltag'!AJ18</f>
        <v>65</v>
      </c>
      <c r="AI18" s="29">
        <f>'6.Spieltag'!AK18</f>
        <v>11</v>
      </c>
      <c r="AJ18" s="24">
        <f t="shared" si="8"/>
        <v>110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'6.Spieltag'!AJ19</f>
        <v>56</v>
      </c>
      <c r="AI19" s="29">
        <f>'6.Spieltag'!AK19</f>
        <v>12</v>
      </c>
      <c r="AJ19" s="24">
        <f t="shared" si="8"/>
        <v>101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'6.Spieltag'!AJ20</f>
        <v>48</v>
      </c>
      <c r="AI20" s="29">
        <f>'6.Spieltag'!AK20</f>
        <v>13</v>
      </c>
      <c r="AJ20" s="24">
        <f t="shared" si="8"/>
        <v>93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'6.Spieltag'!AJ21</f>
        <v>0</v>
      </c>
      <c r="AI21" s="29">
        <f>'6.Spieltag'!AK21</f>
        <v>0</v>
      </c>
      <c r="AJ21" s="24">
        <f t="shared" si="8"/>
        <v>45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'6.Spieltag'!AJ22</f>
        <v>0</v>
      </c>
      <c r="AI22" s="29">
        <f>'6.Spieltag'!AK22</f>
        <v>0</v>
      </c>
      <c r="AJ22" s="24">
        <f t="shared" si="8"/>
        <v>45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'6.Spieltag'!AJ23</f>
        <v>0</v>
      </c>
      <c r="AI23" s="29">
        <f>'6.Spieltag'!AK23</f>
        <v>0</v>
      </c>
      <c r="AJ23" s="24">
        <f t="shared" si="8"/>
        <v>45</v>
      </c>
      <c r="AK23" s="25">
        <f t="shared" si="9"/>
        <v>14</v>
      </c>
      <c r="AL23" s="1"/>
    </row>
    <row r="24" spans="1:38" ht="24.95" customHeight="1" thickBot="1">
      <c r="A24" s="29">
        <f t="shared" ref="A24:A26" si="13">AK24</f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'6.Spieltag'!AJ24</f>
        <v>0</v>
      </c>
      <c r="AI24" s="29">
        <f>'6.Spieltag'!AK24</f>
        <v>0</v>
      </c>
      <c r="AJ24" s="24">
        <f t="shared" si="8"/>
        <v>45</v>
      </c>
      <c r="AK24" s="25">
        <f t="shared" si="9"/>
        <v>14</v>
      </c>
      <c r="AL24" s="1"/>
    </row>
    <row r="25" spans="1:38" ht="24.95" customHeight="1" thickBot="1">
      <c r="A25" s="29">
        <f t="shared" si="13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'6.Spieltag'!AJ25</f>
        <v>0</v>
      </c>
      <c r="AI25" s="29">
        <f>'6.Spieltag'!AK25</f>
        <v>0</v>
      </c>
      <c r="AJ25" s="24">
        <f t="shared" si="8"/>
        <v>45</v>
      </c>
      <c r="AK25" s="25">
        <f t="shared" si="9"/>
        <v>14</v>
      </c>
      <c r="AL25" s="1"/>
    </row>
    <row r="26" spans="1:38" ht="28.15" customHeight="1" thickBot="1">
      <c r="A26" s="29">
        <f t="shared" si="13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4">E26+H26+K26+N26+Q26+T26+W26+Z26+AC26+AF26</f>
        <v>45</v>
      </c>
      <c r="AH26" s="22">
        <f>'6.Spieltag'!AJ26</f>
        <v>0</v>
      </c>
      <c r="AI26" s="29">
        <f>'6.Spieltag'!AK26</f>
        <v>0</v>
      </c>
      <c r="AJ26" s="24">
        <f t="shared" ref="AJ26" si="15">AG26+AH26</f>
        <v>45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'6.Spieltag'!AJ27</f>
        <v>0</v>
      </c>
      <c r="AI27" s="29">
        <f>'6.Spieltag'!AK27</f>
        <v>0</v>
      </c>
      <c r="AJ27" s="24">
        <f t="shared" ref="AJ27" si="18">AG27+AH27</f>
        <v>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L4 L6 I6 R6 I4 X6 R4 F6 C6 C4 F4 O6 O4 U4 U6 X4 AA4 AA6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7">E8+H8+K8+N8+Q8+T8+W8+Z8+AC8+AF8</f>
        <v>45</v>
      </c>
      <c r="AH8" s="22">
        <f>'7.Spieltag'!AJ8</f>
        <v>142</v>
      </c>
      <c r="AI8" s="29">
        <f>'7.Spieltag'!AK8</f>
        <v>1</v>
      </c>
      <c r="AJ8" s="24">
        <f t="shared" ref="AJ8:AJ25" si="8">AG8+AH8</f>
        <v>187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'7.Spieltag'!AJ9</f>
        <v>136</v>
      </c>
      <c r="AI9" s="29">
        <f>'7.Spieltag'!AK9</f>
        <v>2</v>
      </c>
      <c r="AJ9" s="24">
        <f t="shared" si="8"/>
        <v>181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'7.Spieltag'!AJ10</f>
        <v>129</v>
      </c>
      <c r="AI10" s="29">
        <f>'7.Spieltag'!AK10</f>
        <v>3</v>
      </c>
      <c r="AJ10" s="24">
        <f t="shared" si="8"/>
        <v>174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'7.Spieltag'!AJ11</f>
        <v>123</v>
      </c>
      <c r="AI11" s="29">
        <f>'7.Spieltag'!AK11</f>
        <v>4</v>
      </c>
      <c r="AJ11" s="24">
        <f t="shared" si="8"/>
        <v>168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'7.Spieltag'!AJ12</f>
        <v>117</v>
      </c>
      <c r="AI12" s="29">
        <f>'7.Spieltag'!AK12</f>
        <v>5</v>
      </c>
      <c r="AJ12" s="24">
        <f t="shared" si="8"/>
        <v>162</v>
      </c>
      <c r="AK12" s="25">
        <f t="shared" si="9"/>
        <v>5</v>
      </c>
      <c r="AL12" s="1"/>
    </row>
    <row r="13" spans="1:42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'7.Spieltag'!AJ13</f>
        <v>116</v>
      </c>
      <c r="AI13" s="29">
        <f>'7.Spieltag'!AK13</f>
        <v>6</v>
      </c>
      <c r="AJ13" s="24">
        <f t="shared" si="8"/>
        <v>161</v>
      </c>
      <c r="AK13" s="25">
        <f t="shared" si="9"/>
        <v>6</v>
      </c>
      <c r="AL13" s="1"/>
    </row>
    <row r="14" spans="1:42" ht="24.95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'7.Spieltag'!AJ14</f>
        <v>116</v>
      </c>
      <c r="AI14" s="29">
        <f>'7.Spieltag'!AK14</f>
        <v>6</v>
      </c>
      <c r="AJ14" s="24">
        <f t="shared" si="8"/>
        <v>161</v>
      </c>
      <c r="AK14" s="25">
        <f t="shared" si="9"/>
        <v>6</v>
      </c>
      <c r="AL14" s="1"/>
    </row>
    <row r="15" spans="1:42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'7.Spieltag'!AJ15</f>
        <v>114</v>
      </c>
      <c r="AI15" s="29">
        <f>'7.Spieltag'!AK15</f>
        <v>8</v>
      </c>
      <c r="AJ15" s="24">
        <f t="shared" si="8"/>
        <v>159</v>
      </c>
      <c r="AK15" s="25">
        <f t="shared" si="9"/>
        <v>8</v>
      </c>
      <c r="AL15" s="1"/>
    </row>
    <row r="16" spans="1:42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'7.Spieltag'!AJ16</f>
        <v>112</v>
      </c>
      <c r="AI16" s="29">
        <f>'7.Spieltag'!AK16</f>
        <v>9</v>
      </c>
      <c r="AJ16" s="24">
        <f t="shared" si="8"/>
        <v>157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'7.Spieltag'!AJ17</f>
        <v>111</v>
      </c>
      <c r="AI17" s="29">
        <f>'7.Spieltag'!AK17</f>
        <v>10</v>
      </c>
      <c r="AJ17" s="24">
        <f t="shared" si="8"/>
        <v>156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'7.Spieltag'!AJ18</f>
        <v>110</v>
      </c>
      <c r="AI18" s="29">
        <f>'7.Spieltag'!AK18</f>
        <v>11</v>
      </c>
      <c r="AJ18" s="24">
        <f t="shared" si="8"/>
        <v>155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'7.Spieltag'!AJ19</f>
        <v>101</v>
      </c>
      <c r="AI19" s="29">
        <f>'7.Spieltag'!AK19</f>
        <v>12</v>
      </c>
      <c r="AJ19" s="24">
        <f t="shared" si="8"/>
        <v>146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'7.Spieltag'!AJ20</f>
        <v>93</v>
      </c>
      <c r="AI20" s="29">
        <f>'7.Spieltag'!AK20</f>
        <v>13</v>
      </c>
      <c r="AJ20" s="24">
        <f t="shared" si="8"/>
        <v>138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'7.Spieltag'!AJ21</f>
        <v>45</v>
      </c>
      <c r="AI21" s="29">
        <f>'7.Spieltag'!AK21</f>
        <v>14</v>
      </c>
      <c r="AJ21" s="24">
        <f t="shared" si="8"/>
        <v>90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'7.Spieltag'!AJ22</f>
        <v>45</v>
      </c>
      <c r="AI22" s="29">
        <f>'7.Spieltag'!AK22</f>
        <v>14</v>
      </c>
      <c r="AJ22" s="24">
        <f t="shared" si="8"/>
        <v>90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'7.Spieltag'!AJ23</f>
        <v>45</v>
      </c>
      <c r="AI23" s="29">
        <f>'7.Spieltag'!AK23</f>
        <v>14</v>
      </c>
      <c r="AJ23" s="24">
        <f t="shared" si="8"/>
        <v>90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'7.Spieltag'!AJ24</f>
        <v>45</v>
      </c>
      <c r="AI24" s="29">
        <f>'7.Spieltag'!AK24</f>
        <v>14</v>
      </c>
      <c r="AJ24" s="24">
        <f t="shared" si="8"/>
        <v>90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'7.Spieltag'!AJ25</f>
        <v>45</v>
      </c>
      <c r="AI25" s="29">
        <f>'7.Spieltag'!AK25</f>
        <v>14</v>
      </c>
      <c r="AJ25" s="24">
        <f t="shared" si="8"/>
        <v>90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3">E26+H26+K26+N26+Q26+T26+W26+Z26+AC26+AF26</f>
        <v>45</v>
      </c>
      <c r="AH26" s="22">
        <f>'7.Spieltag'!AJ26</f>
        <v>45</v>
      </c>
      <c r="AI26" s="29">
        <f>'7.Spieltag'!AK26</f>
        <v>14</v>
      </c>
      <c r="AJ26" s="24">
        <f t="shared" ref="AJ26" si="14">AG26+AH26</f>
        <v>90</v>
      </c>
      <c r="AK26" s="25">
        <f t="shared" si="9"/>
        <v>14</v>
      </c>
      <c r="AL26" s="1"/>
    </row>
    <row r="27" spans="1:38" ht="28.15" customHeight="1" thickBot="1">
      <c r="A27" s="29">
        <f t="shared" ref="A27" si="15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6">E27+H27+K27+N27+Q27+T27+W27+Z27+AC27+AF27</f>
        <v>45</v>
      </c>
      <c r="AH27" s="22">
        <f>'7.Spieltag'!AJ27</f>
        <v>45</v>
      </c>
      <c r="AI27" s="29">
        <f>'7.Spieltag'!AK27</f>
        <v>14</v>
      </c>
      <c r="AJ27" s="24">
        <f t="shared" ref="AJ27" si="17">AG27+AH27</f>
        <v>90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C6 R6 AA6 O4 AA4 L6 I6 L4 F4 U4 R4 F6 X4 O6 I4 U6 C4 X6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AA4" sqref="AA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'8.Spieltag'!AJ8</f>
        <v>187</v>
      </c>
      <c r="AI8" s="29">
        <f>'8.Spieltag'!AK8</f>
        <v>1</v>
      </c>
      <c r="AJ8" s="24">
        <f t="shared" ref="AJ8" si="8">AG8+AH8</f>
        <v>232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'8.Spieltag'!AJ9</f>
        <v>181</v>
      </c>
      <c r="AI9" s="29">
        <f>'8.Spieltag'!AK9</f>
        <v>2</v>
      </c>
      <c r="AJ9" s="24">
        <f t="shared" ref="AJ9:AJ25" si="14">AG9+AH9</f>
        <v>226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'8.Spieltag'!AJ10</f>
        <v>174</v>
      </c>
      <c r="AI10" s="29">
        <f>'8.Spieltag'!AK10</f>
        <v>3</v>
      </c>
      <c r="AJ10" s="24">
        <f t="shared" si="14"/>
        <v>219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'8.Spieltag'!AJ11</f>
        <v>168</v>
      </c>
      <c r="AI11" s="29">
        <f>'8.Spieltag'!AK11</f>
        <v>4</v>
      </c>
      <c r="AJ11" s="24">
        <f t="shared" si="14"/>
        <v>213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'8.Spieltag'!AJ12</f>
        <v>162</v>
      </c>
      <c r="AI12" s="29">
        <f>'8.Spieltag'!AK12</f>
        <v>5</v>
      </c>
      <c r="AJ12" s="24">
        <f t="shared" si="14"/>
        <v>207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'8.Spieltag'!AJ13</f>
        <v>161</v>
      </c>
      <c r="AI13" s="29">
        <f>'8.Spieltag'!AK13</f>
        <v>6</v>
      </c>
      <c r="AJ13" s="24">
        <f t="shared" si="14"/>
        <v>206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'8.Spieltag'!AJ14</f>
        <v>161</v>
      </c>
      <c r="AI14" s="29">
        <f>'8.Spieltag'!AK14</f>
        <v>6</v>
      </c>
      <c r="AJ14" s="24">
        <f t="shared" si="14"/>
        <v>206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'8.Spieltag'!AJ15</f>
        <v>159</v>
      </c>
      <c r="AI15" s="29">
        <f>'8.Spieltag'!AK15</f>
        <v>8</v>
      </c>
      <c r="AJ15" s="24">
        <f t="shared" si="14"/>
        <v>204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'8.Spieltag'!AJ16</f>
        <v>157</v>
      </c>
      <c r="AI16" s="29">
        <f>'8.Spieltag'!AK16</f>
        <v>9</v>
      </c>
      <c r="AJ16" s="24">
        <f t="shared" si="14"/>
        <v>202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'8.Spieltag'!AJ17</f>
        <v>156</v>
      </c>
      <c r="AI17" s="29">
        <f>'8.Spieltag'!AK17</f>
        <v>10</v>
      </c>
      <c r="AJ17" s="24">
        <f t="shared" si="14"/>
        <v>201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'8.Spieltag'!AJ18</f>
        <v>155</v>
      </c>
      <c r="AI18" s="29">
        <f>'8.Spieltag'!AK18</f>
        <v>11</v>
      </c>
      <c r="AJ18" s="24">
        <f t="shared" si="14"/>
        <v>200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'8.Spieltag'!AJ19</f>
        <v>146</v>
      </c>
      <c r="AI19" s="29">
        <f>'8.Spieltag'!AK19</f>
        <v>12</v>
      </c>
      <c r="AJ19" s="24">
        <f t="shared" si="14"/>
        <v>191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'8.Spieltag'!AJ20</f>
        <v>138</v>
      </c>
      <c r="AI20" s="29">
        <f>'8.Spieltag'!AK20</f>
        <v>13</v>
      </c>
      <c r="AJ20" s="24">
        <f t="shared" si="14"/>
        <v>183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'8.Spieltag'!AJ21</f>
        <v>90</v>
      </c>
      <c r="AI21" s="29">
        <f>'8.Spieltag'!AK21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'8.Spieltag'!AJ22</f>
        <v>90</v>
      </c>
      <c r="AI22" s="29">
        <f>'8.Spieltag'!AK22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'8.Spieltag'!AJ23</f>
        <v>90</v>
      </c>
      <c r="AI23" s="29">
        <f>'8.Spieltag'!AK23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'8.Spieltag'!AJ24</f>
        <v>90</v>
      </c>
      <c r="AI24" s="29">
        <f>'8.Spieltag'!AK24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'8.Spieltag'!AJ25</f>
        <v>90</v>
      </c>
      <c r="AI25" s="29">
        <f>'8.Spieltag'!AK25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'8.Spieltag'!AJ26</f>
        <v>90</v>
      </c>
      <c r="AI26" s="29">
        <f>'8.Spieltag'!AK26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'8.Spieltag'!AJ27</f>
        <v>90</v>
      </c>
      <c r="AI27" s="29">
        <f>'8.Spieltag'!AK27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C4 U4 L4 R6 F6 I4 AA6 L6 X6 I6 U6 C6 F4 O6 O4 R4 X4 AA4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X6" sqref="X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'9.Spieltag'!AJ8</f>
        <v>232</v>
      </c>
      <c r="AI8" s="29">
        <f>'9.Spieltag'!AK8</f>
        <v>1</v>
      </c>
      <c r="AJ8" s="24">
        <f t="shared" ref="AJ8" si="8">AG8+AH8</f>
        <v>277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'9.Spieltag'!AJ9</f>
        <v>226</v>
      </c>
      <c r="AI9" s="29">
        <f>'9.Spieltag'!AK9</f>
        <v>2</v>
      </c>
      <c r="AJ9" s="24">
        <f t="shared" ref="AJ9:AJ25" si="14">AG9+AH9</f>
        <v>271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'9.Spieltag'!AJ10</f>
        <v>219</v>
      </c>
      <c r="AI10" s="29">
        <f>'9.Spieltag'!AK10</f>
        <v>3</v>
      </c>
      <c r="AJ10" s="24">
        <f t="shared" si="14"/>
        <v>264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'9.Spieltag'!AJ11</f>
        <v>213</v>
      </c>
      <c r="AI11" s="29">
        <f>'9.Spieltag'!AK11</f>
        <v>4</v>
      </c>
      <c r="AJ11" s="24">
        <f t="shared" si="14"/>
        <v>258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'9.Spieltag'!AJ12</f>
        <v>207</v>
      </c>
      <c r="AI12" s="29">
        <f>'9.Spieltag'!AK12</f>
        <v>5</v>
      </c>
      <c r="AJ12" s="24">
        <f t="shared" si="14"/>
        <v>252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'9.Spieltag'!AJ13</f>
        <v>206</v>
      </c>
      <c r="AI13" s="29">
        <f>'9.Spieltag'!AK13</f>
        <v>6</v>
      </c>
      <c r="AJ13" s="24">
        <f t="shared" si="14"/>
        <v>251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'9.Spieltag'!AJ14</f>
        <v>206</v>
      </c>
      <c r="AI14" s="29">
        <f>'9.Spieltag'!AK14</f>
        <v>6</v>
      </c>
      <c r="AJ14" s="24">
        <f t="shared" si="14"/>
        <v>251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'9.Spieltag'!AJ15</f>
        <v>204</v>
      </c>
      <c r="AI15" s="29">
        <f>'9.Spieltag'!AK15</f>
        <v>8</v>
      </c>
      <c r="AJ15" s="24">
        <f t="shared" si="14"/>
        <v>249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'9.Spieltag'!AJ16</f>
        <v>202</v>
      </c>
      <c r="AI16" s="29">
        <f>'9.Spieltag'!AK16</f>
        <v>9</v>
      </c>
      <c r="AJ16" s="24">
        <f t="shared" si="14"/>
        <v>247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'9.Spieltag'!AJ17</f>
        <v>201</v>
      </c>
      <c r="AI17" s="29">
        <f>'9.Spieltag'!AK17</f>
        <v>10</v>
      </c>
      <c r="AJ17" s="24">
        <f t="shared" si="14"/>
        <v>246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'9.Spieltag'!AJ18</f>
        <v>200</v>
      </c>
      <c r="AI18" s="29">
        <f>'9.Spieltag'!AK18</f>
        <v>11</v>
      </c>
      <c r="AJ18" s="24">
        <f t="shared" si="14"/>
        <v>245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'9.Spieltag'!AJ19</f>
        <v>191</v>
      </c>
      <c r="AI19" s="29">
        <f>'9.Spieltag'!AK19</f>
        <v>12</v>
      </c>
      <c r="AJ19" s="24">
        <f t="shared" si="14"/>
        <v>236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'9.Spieltag'!AJ20</f>
        <v>183</v>
      </c>
      <c r="AI20" s="29">
        <f>'9.Spieltag'!AK20</f>
        <v>13</v>
      </c>
      <c r="AJ20" s="24">
        <f t="shared" si="14"/>
        <v>228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'9.Spieltag'!AJ21</f>
        <v>135</v>
      </c>
      <c r="AI21" s="29">
        <f>'9.Spieltag'!AK21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'9.Spieltag'!AJ22</f>
        <v>135</v>
      </c>
      <c r="AI22" s="29">
        <f>'9.Spieltag'!AK22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'9.Spieltag'!AJ23</f>
        <v>135</v>
      </c>
      <c r="AI23" s="29">
        <f>'9.Spieltag'!AK23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'9.Spieltag'!AJ24</f>
        <v>135</v>
      </c>
      <c r="AI24" s="29">
        <f>'9.Spieltag'!AK24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'9.Spieltag'!AJ25</f>
        <v>135</v>
      </c>
      <c r="AI25" s="29">
        <f>'9.Spieltag'!AK25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'9.Spieltag'!AJ26</f>
        <v>135</v>
      </c>
      <c r="AI26" s="29">
        <f>'9.Spieltag'!AK26</f>
        <v>14</v>
      </c>
      <c r="AJ26" s="24">
        <f t="shared" ref="AJ26" si="17">AG26+AH26</f>
        <v>180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'9.Spieltag'!AJ27</f>
        <v>135</v>
      </c>
      <c r="AI27" s="29">
        <f>'9.Spieltag'!AK27</f>
        <v>14</v>
      </c>
      <c r="AJ27" s="24">
        <f t="shared" ref="AJ27" si="20">AG27+AH27</f>
        <v>180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L4 F6 C6 O6 R4 AA4 AA6 L6 I4 I6 C4 R6 F4 O4 U6 U4 X4 X6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'10.Spieltag'!AJ8</f>
        <v>277</v>
      </c>
      <c r="AI8" s="29">
        <f>'10.Spieltag'!AK8</f>
        <v>1</v>
      </c>
      <c r="AJ8" s="24">
        <f t="shared" ref="AJ8" si="8">AG8+AH8</f>
        <v>322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'10.Spieltag'!AJ9</f>
        <v>271</v>
      </c>
      <c r="AI9" s="29">
        <f>'10.Spieltag'!AK9</f>
        <v>2</v>
      </c>
      <c r="AJ9" s="24">
        <f t="shared" ref="AJ9:AJ25" si="14">AG9+AH9</f>
        <v>316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'10.Spieltag'!AJ10</f>
        <v>264</v>
      </c>
      <c r="AI10" s="29">
        <f>'10.Spieltag'!AK10</f>
        <v>3</v>
      </c>
      <c r="AJ10" s="24">
        <f t="shared" si="14"/>
        <v>309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'10.Spieltag'!AJ11</f>
        <v>258</v>
      </c>
      <c r="AI11" s="29">
        <f>'10.Spieltag'!AK11</f>
        <v>4</v>
      </c>
      <c r="AJ11" s="24">
        <f t="shared" si="14"/>
        <v>303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'10.Spieltag'!AJ12</f>
        <v>252</v>
      </c>
      <c r="AI12" s="29">
        <f>'10.Spieltag'!AK12</f>
        <v>5</v>
      </c>
      <c r="AJ12" s="24">
        <f t="shared" si="14"/>
        <v>297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'10.Spieltag'!AJ13</f>
        <v>251</v>
      </c>
      <c r="AI13" s="29">
        <f>'10.Spieltag'!AK13</f>
        <v>6</v>
      </c>
      <c r="AJ13" s="24">
        <f t="shared" si="14"/>
        <v>296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'10.Spieltag'!AJ14</f>
        <v>251</v>
      </c>
      <c r="AI14" s="29">
        <f>'10.Spieltag'!AK14</f>
        <v>6</v>
      </c>
      <c r="AJ14" s="24">
        <f t="shared" si="14"/>
        <v>296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'10.Spieltag'!AJ15</f>
        <v>249</v>
      </c>
      <c r="AI15" s="29">
        <f>'10.Spieltag'!AK15</f>
        <v>8</v>
      </c>
      <c r="AJ15" s="24">
        <f t="shared" si="14"/>
        <v>294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'10.Spieltag'!AJ16</f>
        <v>247</v>
      </c>
      <c r="AI16" s="29">
        <f>'10.Spieltag'!AK16</f>
        <v>9</v>
      </c>
      <c r="AJ16" s="24">
        <f t="shared" si="14"/>
        <v>292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'10.Spieltag'!AJ17</f>
        <v>246</v>
      </c>
      <c r="AI17" s="29">
        <f>'10.Spieltag'!AK17</f>
        <v>10</v>
      </c>
      <c r="AJ17" s="24">
        <f t="shared" si="14"/>
        <v>291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'10.Spieltag'!AJ18</f>
        <v>245</v>
      </c>
      <c r="AI18" s="29">
        <f>'10.Spieltag'!AK18</f>
        <v>11</v>
      </c>
      <c r="AJ18" s="24">
        <f t="shared" si="14"/>
        <v>290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'10.Spieltag'!AJ19</f>
        <v>236</v>
      </c>
      <c r="AI19" s="29">
        <f>'10.Spieltag'!AK19</f>
        <v>12</v>
      </c>
      <c r="AJ19" s="24">
        <f t="shared" si="14"/>
        <v>281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'10.Spieltag'!AJ20</f>
        <v>228</v>
      </c>
      <c r="AI20" s="29">
        <f>'10.Spieltag'!AK20</f>
        <v>13</v>
      </c>
      <c r="AJ20" s="24">
        <f t="shared" si="14"/>
        <v>273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'10.Spieltag'!AJ21</f>
        <v>180</v>
      </c>
      <c r="AI21" s="29">
        <f>'10.Spieltag'!AK21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'10.Spieltag'!AJ22</f>
        <v>180</v>
      </c>
      <c r="AI22" s="29">
        <f>'10.Spieltag'!AK22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'10.Spieltag'!AJ23</f>
        <v>180</v>
      </c>
      <c r="AI23" s="29">
        <f>'10.Spieltag'!AK23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'10.Spieltag'!AJ24</f>
        <v>180</v>
      </c>
      <c r="AI24" s="29">
        <f>'10.Spieltag'!AK24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'10.Spieltag'!AJ25</f>
        <v>180</v>
      </c>
      <c r="AI25" s="29">
        <f>'10.Spieltag'!AK25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'10.Spieltag'!AJ26</f>
        <v>180</v>
      </c>
      <c r="AI26" s="29">
        <f>'10.Spieltag'!AK26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'10.Spieltag'!AJ27</f>
        <v>180</v>
      </c>
      <c r="AI27" s="29">
        <f>'10.Spieltag'!AK27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R6 C6 X6 U6 F4 F6 L4 I6 C4 L6 O4 R4 U4 O6 X4 AA4 I4 AA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'11.Spieltag'!AJ8</f>
        <v>322</v>
      </c>
      <c r="AI8" s="29">
        <f>'11.Spieltag'!AK8</f>
        <v>1</v>
      </c>
      <c r="AJ8" s="24">
        <f t="shared" ref="AJ8" si="8">AG8+AH8</f>
        <v>367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'11.Spieltag'!AJ9</f>
        <v>316</v>
      </c>
      <c r="AI9" s="29">
        <f>'11.Spieltag'!AK9</f>
        <v>2</v>
      </c>
      <c r="AJ9" s="24">
        <f t="shared" ref="AJ9:AJ25" si="14">AG9+AH9</f>
        <v>361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'11.Spieltag'!AJ10</f>
        <v>309</v>
      </c>
      <c r="AI10" s="29">
        <f>'11.Spieltag'!AK10</f>
        <v>3</v>
      </c>
      <c r="AJ10" s="24">
        <f t="shared" si="14"/>
        <v>354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'11.Spieltag'!AJ11</f>
        <v>303</v>
      </c>
      <c r="AI11" s="29">
        <f>'11.Spieltag'!AK11</f>
        <v>4</v>
      </c>
      <c r="AJ11" s="24">
        <f t="shared" si="14"/>
        <v>348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'11.Spieltag'!AJ12</f>
        <v>297</v>
      </c>
      <c r="AI12" s="29">
        <f>'11.Spieltag'!AK12</f>
        <v>5</v>
      </c>
      <c r="AJ12" s="24">
        <f t="shared" si="14"/>
        <v>342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'11.Spieltag'!AJ13</f>
        <v>296</v>
      </c>
      <c r="AI13" s="29">
        <f>'11.Spieltag'!AK13</f>
        <v>6</v>
      </c>
      <c r="AJ13" s="24">
        <f t="shared" si="14"/>
        <v>341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'11.Spieltag'!AJ14</f>
        <v>296</v>
      </c>
      <c r="AI14" s="29">
        <f>'11.Spieltag'!AK14</f>
        <v>6</v>
      </c>
      <c r="AJ14" s="24">
        <f t="shared" si="14"/>
        <v>341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'11.Spieltag'!AJ15</f>
        <v>294</v>
      </c>
      <c r="AI15" s="29">
        <f>'11.Spieltag'!AK15</f>
        <v>8</v>
      </c>
      <c r="AJ15" s="24">
        <f t="shared" si="14"/>
        <v>339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'11.Spieltag'!AJ16</f>
        <v>292</v>
      </c>
      <c r="AI16" s="29">
        <f>'11.Spieltag'!AK16</f>
        <v>9</v>
      </c>
      <c r="AJ16" s="24">
        <f t="shared" si="14"/>
        <v>337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'11.Spieltag'!AJ17</f>
        <v>291</v>
      </c>
      <c r="AI17" s="29">
        <f>'11.Spieltag'!AK17</f>
        <v>10</v>
      </c>
      <c r="AJ17" s="24">
        <f t="shared" si="14"/>
        <v>336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'11.Spieltag'!AJ18</f>
        <v>290</v>
      </c>
      <c r="AI18" s="29">
        <f>'11.Spieltag'!AK18</f>
        <v>11</v>
      </c>
      <c r="AJ18" s="24">
        <f t="shared" si="14"/>
        <v>335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'11.Spieltag'!AJ19</f>
        <v>281</v>
      </c>
      <c r="AI19" s="29">
        <f>'11.Spieltag'!AK19</f>
        <v>12</v>
      </c>
      <c r="AJ19" s="24">
        <f t="shared" si="14"/>
        <v>326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'11.Spieltag'!AJ20</f>
        <v>273</v>
      </c>
      <c r="AI20" s="29">
        <f>'11.Spieltag'!AK20</f>
        <v>13</v>
      </c>
      <c r="AJ20" s="24">
        <f t="shared" si="14"/>
        <v>318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'11.Spieltag'!AJ21</f>
        <v>225</v>
      </c>
      <c r="AI21" s="29">
        <f>'11.Spieltag'!AK21</f>
        <v>14</v>
      </c>
      <c r="AJ21" s="24">
        <f t="shared" si="14"/>
        <v>270</v>
      </c>
      <c r="AK21" s="25">
        <f t="shared" si="9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'11.Spieltag'!AJ22</f>
        <v>225</v>
      </c>
      <c r="AI22" s="29">
        <f>'11.Spieltag'!AK22</f>
        <v>14</v>
      </c>
      <c r="AJ22" s="24">
        <f t="shared" si="14"/>
        <v>270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'11.Spieltag'!AJ23</f>
        <v>225</v>
      </c>
      <c r="AI23" s="29">
        <f>'11.Spieltag'!AK23</f>
        <v>14</v>
      </c>
      <c r="AJ23" s="24">
        <f t="shared" si="14"/>
        <v>270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'11.Spieltag'!AJ24</f>
        <v>225</v>
      </c>
      <c r="AI24" s="29">
        <f>'11.Spieltag'!AK24</f>
        <v>14</v>
      </c>
      <c r="AJ24" s="24">
        <f t="shared" si="14"/>
        <v>270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'11.Spieltag'!AJ25</f>
        <v>225</v>
      </c>
      <c r="AI25" s="29">
        <f>'11.Spieltag'!AK25</f>
        <v>14</v>
      </c>
      <c r="AJ25" s="24">
        <f t="shared" si="14"/>
        <v>270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'11.Spieltag'!AJ26</f>
        <v>225</v>
      </c>
      <c r="AI26" s="29">
        <f>'11.Spieltag'!AK26</f>
        <v>14</v>
      </c>
      <c r="AJ26" s="24">
        <f t="shared" ref="AJ26" si="17">AG26+AH26</f>
        <v>270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'11.Spieltag'!AJ27</f>
        <v>225</v>
      </c>
      <c r="AI27" s="29">
        <f>'11.Spieltag'!AK27</f>
        <v>14</v>
      </c>
      <c r="AJ27" s="24">
        <f t="shared" ref="AJ27" si="20">AG27+AH27</f>
        <v>270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R6 X6 AA6 R4 AA4 F6 L4 I6 C6 I4 F4 U4 O4 L6 C4 O6 X4 U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367</v>
      </c>
      <c r="AI8" s="29">
        <f>'12.Spieltag'!AK8</f>
        <v>1</v>
      </c>
      <c r="AJ8" s="24">
        <f t="shared" ref="AJ8" si="8">AG8+AH8</f>
        <v>412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'12.Spieltag'!AJ9</f>
        <v>361</v>
      </c>
      <c r="AI9" s="29">
        <f>'12.Spieltag'!AK9</f>
        <v>2</v>
      </c>
      <c r="AJ9" s="24">
        <f t="shared" ref="AJ9:AJ25" si="14">AG9+AH9</f>
        <v>406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'12.Spieltag'!AJ10</f>
        <v>354</v>
      </c>
      <c r="AI10" s="29">
        <f>'12.Spieltag'!AK10</f>
        <v>3</v>
      </c>
      <c r="AJ10" s="24">
        <f t="shared" si="14"/>
        <v>399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'12.Spieltag'!AJ11</f>
        <v>348</v>
      </c>
      <c r="AI11" s="29">
        <f>'12.Spieltag'!AK11</f>
        <v>4</v>
      </c>
      <c r="AJ11" s="24">
        <f t="shared" si="14"/>
        <v>393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'12.Spieltag'!AJ12</f>
        <v>342</v>
      </c>
      <c r="AI12" s="29">
        <f>'12.Spieltag'!AK12</f>
        <v>5</v>
      </c>
      <c r="AJ12" s="24">
        <f t="shared" si="14"/>
        <v>387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'12.Spieltag'!AJ13</f>
        <v>341</v>
      </c>
      <c r="AI13" s="29">
        <f>'12.Spieltag'!AK13</f>
        <v>6</v>
      </c>
      <c r="AJ13" s="24">
        <f t="shared" si="14"/>
        <v>386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'12.Spieltag'!AJ14</f>
        <v>341</v>
      </c>
      <c r="AI14" s="29">
        <f>'12.Spieltag'!AK14</f>
        <v>6</v>
      </c>
      <c r="AJ14" s="24">
        <f t="shared" si="14"/>
        <v>386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'12.Spieltag'!AJ15</f>
        <v>339</v>
      </c>
      <c r="AI15" s="29">
        <f>'12.Spieltag'!AK15</f>
        <v>8</v>
      </c>
      <c r="AJ15" s="24">
        <f t="shared" si="14"/>
        <v>384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'12.Spieltag'!AJ16</f>
        <v>337</v>
      </c>
      <c r="AI16" s="29">
        <f>'12.Spieltag'!AK16</f>
        <v>9</v>
      </c>
      <c r="AJ16" s="24">
        <f t="shared" si="14"/>
        <v>382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'12.Spieltag'!AJ17</f>
        <v>336</v>
      </c>
      <c r="AI17" s="29">
        <f>'12.Spieltag'!AK17</f>
        <v>10</v>
      </c>
      <c r="AJ17" s="24">
        <f t="shared" si="14"/>
        <v>381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'12.Spieltag'!AJ18</f>
        <v>335</v>
      </c>
      <c r="AI18" s="29">
        <f>'12.Spieltag'!AK18</f>
        <v>11</v>
      </c>
      <c r="AJ18" s="24">
        <f t="shared" si="14"/>
        <v>380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'12.Spieltag'!AJ19</f>
        <v>326</v>
      </c>
      <c r="AI19" s="29">
        <f>'12.Spieltag'!AK19</f>
        <v>12</v>
      </c>
      <c r="AJ19" s="24">
        <f t="shared" si="14"/>
        <v>371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'12.Spieltag'!AJ20</f>
        <v>318</v>
      </c>
      <c r="AI20" s="29">
        <f>'12.Spieltag'!AK20</f>
        <v>13</v>
      </c>
      <c r="AJ20" s="24">
        <f t="shared" si="14"/>
        <v>363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'12.Spieltag'!AJ21</f>
        <v>270</v>
      </c>
      <c r="AI21" s="29">
        <f>'12.Spieltag'!AK21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'12.Spieltag'!AJ22</f>
        <v>270</v>
      </c>
      <c r="AI22" s="29">
        <f>'12.Spieltag'!AK22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'12.Spieltag'!AJ23</f>
        <v>270</v>
      </c>
      <c r="AI23" s="29">
        <f>'12.Spieltag'!AK23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'12.Spieltag'!AJ24</f>
        <v>270</v>
      </c>
      <c r="AI24" s="29">
        <f>'12.Spieltag'!AK24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'12.Spieltag'!AJ25</f>
        <v>270</v>
      </c>
      <c r="AI25" s="29">
        <f>'12.Spieltag'!AK25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270</v>
      </c>
      <c r="AI26" s="29">
        <f>'12.Spieltag'!AK26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270</v>
      </c>
      <c r="AI27" s="29">
        <f>'12.Spieltag'!AK27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R6 X6 X4 AA4 I6 O6 C6 R4 L4 C4 L6 F4 F6 O4 I4 U6 U4 AA6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412</v>
      </c>
      <c r="AI8" s="29">
        <f>'13.Spieltag'!AK8</f>
        <v>1</v>
      </c>
      <c r="AJ8" s="24">
        <f t="shared" ref="AJ8" si="8">AG8+AH8</f>
        <v>457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'13.Spieltag'!AJ9</f>
        <v>406</v>
      </c>
      <c r="AI9" s="29">
        <f>'13.Spieltag'!AK9</f>
        <v>2</v>
      </c>
      <c r="AJ9" s="24">
        <f t="shared" ref="AJ9:AJ25" si="14">AG9+AH9</f>
        <v>451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'13.Spieltag'!AJ10</f>
        <v>399</v>
      </c>
      <c r="AI10" s="29">
        <f>'13.Spieltag'!AK10</f>
        <v>3</v>
      </c>
      <c r="AJ10" s="24">
        <f t="shared" si="14"/>
        <v>444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'13.Spieltag'!AJ11</f>
        <v>393</v>
      </c>
      <c r="AI11" s="29">
        <f>'13.Spieltag'!AK11</f>
        <v>4</v>
      </c>
      <c r="AJ11" s="24">
        <f t="shared" si="14"/>
        <v>438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'13.Spieltag'!AJ12</f>
        <v>387</v>
      </c>
      <c r="AI12" s="29">
        <f>'13.Spieltag'!AK12</f>
        <v>5</v>
      </c>
      <c r="AJ12" s="24">
        <f t="shared" si="14"/>
        <v>432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'13.Spieltag'!AJ13</f>
        <v>386</v>
      </c>
      <c r="AI13" s="29">
        <f>'13.Spieltag'!AK13</f>
        <v>6</v>
      </c>
      <c r="AJ13" s="24">
        <f t="shared" si="14"/>
        <v>431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'13.Spieltag'!AJ14</f>
        <v>386</v>
      </c>
      <c r="AI14" s="29">
        <f>'13.Spieltag'!AK14</f>
        <v>6</v>
      </c>
      <c r="AJ14" s="24">
        <f t="shared" si="14"/>
        <v>431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'13.Spieltag'!AJ15</f>
        <v>384</v>
      </c>
      <c r="AI15" s="29">
        <f>'13.Spieltag'!AK15</f>
        <v>8</v>
      </c>
      <c r="AJ15" s="24">
        <f t="shared" si="14"/>
        <v>429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'13.Spieltag'!AJ16</f>
        <v>382</v>
      </c>
      <c r="AI16" s="29">
        <f>'13.Spieltag'!AK16</f>
        <v>9</v>
      </c>
      <c r="AJ16" s="24">
        <f t="shared" si="14"/>
        <v>427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'13.Spieltag'!AJ17</f>
        <v>381</v>
      </c>
      <c r="AI17" s="29">
        <f>'13.Spieltag'!AK17</f>
        <v>10</v>
      </c>
      <c r="AJ17" s="24">
        <f t="shared" si="14"/>
        <v>426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'13.Spieltag'!AJ18</f>
        <v>380</v>
      </c>
      <c r="AI18" s="29">
        <f>'13.Spieltag'!AK18</f>
        <v>11</v>
      </c>
      <c r="AJ18" s="24">
        <f t="shared" si="14"/>
        <v>425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'13.Spieltag'!AJ19</f>
        <v>371</v>
      </c>
      <c r="AI19" s="29">
        <f>'13.Spieltag'!AK19</f>
        <v>12</v>
      </c>
      <c r="AJ19" s="24">
        <f t="shared" si="14"/>
        <v>416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'13.Spieltag'!AJ20</f>
        <v>363</v>
      </c>
      <c r="AI20" s="29">
        <f>'13.Spieltag'!AK20</f>
        <v>13</v>
      </c>
      <c r="AJ20" s="24">
        <f t="shared" si="14"/>
        <v>408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'13.Spieltag'!AJ21</f>
        <v>315</v>
      </c>
      <c r="AI21" s="29">
        <f>'13.Spieltag'!AK21</f>
        <v>14</v>
      </c>
      <c r="AJ21" s="24">
        <f t="shared" si="14"/>
        <v>360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'13.Spieltag'!AJ22</f>
        <v>315</v>
      </c>
      <c r="AI22" s="29">
        <f>'13.Spieltag'!AK22</f>
        <v>14</v>
      </c>
      <c r="AJ22" s="24">
        <f t="shared" si="14"/>
        <v>360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'13.Spieltag'!AJ23</f>
        <v>315</v>
      </c>
      <c r="AI23" s="29">
        <f>'13.Spieltag'!AK23</f>
        <v>14</v>
      </c>
      <c r="AJ23" s="24">
        <f t="shared" si="14"/>
        <v>360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'13.Spieltag'!AJ24</f>
        <v>315</v>
      </c>
      <c r="AI24" s="29">
        <f>'13.Spieltag'!AK24</f>
        <v>14</v>
      </c>
      <c r="AJ24" s="24">
        <f t="shared" si="14"/>
        <v>360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'13.Spieltag'!AJ25</f>
        <v>315</v>
      </c>
      <c r="AI25" s="29">
        <f>'13.Spieltag'!AK25</f>
        <v>14</v>
      </c>
      <c r="AJ25" s="24">
        <f t="shared" si="14"/>
        <v>360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315</v>
      </c>
      <c r="AI26" s="29">
        <f>'13.Spieltag'!AK26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315</v>
      </c>
      <c r="AI27" s="29">
        <f>'13.Spieltag'!AK27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R4 L4 C4 X6 U6 F6 AA4 L6 I4 O6 I6 AA6 C6 O4 R6 F4 U4 X4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29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12</v>
      </c>
      <c r="I6" s="68" t="s">
        <v>67</v>
      </c>
      <c r="L6" s="68" t="s">
        <v>74</v>
      </c>
      <c r="O6" s="68" t="s">
        <v>63</v>
      </c>
      <c r="R6" s="68" t="s">
        <v>61</v>
      </c>
      <c r="U6" s="68" t="s">
        <v>64</v>
      </c>
      <c r="X6" s="68" t="s">
        <v>70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457</v>
      </c>
      <c r="AI8" s="29">
        <f>'14.Spieltag'!AK8</f>
        <v>1</v>
      </c>
      <c r="AJ8" s="24">
        <f t="shared" ref="AJ8" si="8">AG8+AH8</f>
        <v>502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451</v>
      </c>
      <c r="AI9" s="29">
        <f>'14.Spieltag'!AK9</f>
        <v>2</v>
      </c>
      <c r="AJ9" s="24">
        <f t="shared" ref="AJ9:AJ25" si="14">AG9+AH9</f>
        <v>496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444</v>
      </c>
      <c r="AI10" s="29">
        <f>'14.Spieltag'!AK10</f>
        <v>3</v>
      </c>
      <c r="AJ10" s="24">
        <f t="shared" si="14"/>
        <v>489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438</v>
      </c>
      <c r="AI11" s="29">
        <f>'14.Spieltag'!AK11</f>
        <v>4</v>
      </c>
      <c r="AJ11" s="24">
        <f t="shared" si="14"/>
        <v>483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432</v>
      </c>
      <c r="AI12" s="29">
        <f>'14.Spieltag'!AK12</f>
        <v>5</v>
      </c>
      <c r="AJ12" s="24">
        <f t="shared" si="14"/>
        <v>477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431</v>
      </c>
      <c r="AI13" s="29">
        <f>'14.Spieltag'!AK13</f>
        <v>6</v>
      </c>
      <c r="AJ13" s="24">
        <f t="shared" si="14"/>
        <v>476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431</v>
      </c>
      <c r="AI14" s="29">
        <f>'14.Spieltag'!AK14</f>
        <v>6</v>
      </c>
      <c r="AJ14" s="24">
        <f t="shared" si="14"/>
        <v>476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429</v>
      </c>
      <c r="AI15" s="29">
        <f>'14.Spieltag'!AK15</f>
        <v>8</v>
      </c>
      <c r="AJ15" s="24">
        <f t="shared" si="14"/>
        <v>474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427</v>
      </c>
      <c r="AI16" s="29">
        <f>'14.Spieltag'!AK16</f>
        <v>9</v>
      </c>
      <c r="AJ16" s="24">
        <f t="shared" si="14"/>
        <v>472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426</v>
      </c>
      <c r="AI17" s="29">
        <f>'14.Spieltag'!AK17</f>
        <v>10</v>
      </c>
      <c r="AJ17" s="24">
        <f t="shared" si="14"/>
        <v>471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425</v>
      </c>
      <c r="AI18" s="29">
        <f>'14.Spieltag'!AK18</f>
        <v>11</v>
      </c>
      <c r="AJ18" s="24">
        <f t="shared" si="14"/>
        <v>470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416</v>
      </c>
      <c r="AI19" s="29">
        <f>'14.Spieltag'!AK19</f>
        <v>12</v>
      </c>
      <c r="AJ19" s="24">
        <f t="shared" si="14"/>
        <v>461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408</v>
      </c>
      <c r="AI20" s="29">
        <f>'14.Spieltag'!AK20</f>
        <v>13</v>
      </c>
      <c r="AJ20" s="24">
        <f t="shared" si="14"/>
        <v>453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360</v>
      </c>
      <c r="AI21" s="29">
        <f>'14.Spieltag'!AK21</f>
        <v>14</v>
      </c>
      <c r="AJ21" s="24">
        <f t="shared" si="14"/>
        <v>405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360</v>
      </c>
      <c r="AI22" s="29">
        <f>'14.Spieltag'!AK22</f>
        <v>14</v>
      </c>
      <c r="AJ22" s="24">
        <f t="shared" si="14"/>
        <v>405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360</v>
      </c>
      <c r="AI23" s="29">
        <f>'14.Spieltag'!AK23</f>
        <v>14</v>
      </c>
      <c r="AJ23" s="24">
        <f t="shared" si="14"/>
        <v>405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360</v>
      </c>
      <c r="AI24" s="29">
        <f>'14.Spieltag'!AK24</f>
        <v>14</v>
      </c>
      <c r="AJ24" s="24">
        <f t="shared" si="14"/>
        <v>405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360</v>
      </c>
      <c r="AI25" s="29">
        <f>'14.Spieltag'!AK25</f>
        <v>14</v>
      </c>
      <c r="AJ25" s="24">
        <f t="shared" si="14"/>
        <v>405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360</v>
      </c>
      <c r="AI26" s="29">
        <f>'14.Spieltag'!AK26</f>
        <v>14</v>
      </c>
      <c r="AJ26" s="24">
        <f t="shared" ref="AJ26" si="17">AG26+AH26</f>
        <v>405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360</v>
      </c>
      <c r="AI27" s="29">
        <f>'14.Spieltag'!AK27</f>
        <v>14</v>
      </c>
      <c r="AJ27" s="24">
        <f t="shared" ref="AJ27" si="20">AG27+AH27</f>
        <v>405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C6 L6 F6 X4 L4 AA4 O6 I6 X6 R6 C4 I4 O4 U4 R4 U6 F4 AA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71</v>
      </c>
      <c r="L6" s="68" t="s">
        <v>11</v>
      </c>
      <c r="O6" s="68" t="s">
        <v>65</v>
      </c>
      <c r="R6" s="68" t="s">
        <v>60</v>
      </c>
      <c r="U6" s="68" t="s">
        <v>75</v>
      </c>
      <c r="X6" s="68" t="s">
        <v>62</v>
      </c>
      <c r="AA6" s="68" t="s">
        <v>67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502</v>
      </c>
      <c r="AI8" s="29">
        <f>'15.Spieltag'!AK8</f>
        <v>1</v>
      </c>
      <c r="AJ8" s="24">
        <f t="shared" ref="AJ8" si="8">AG8+AH8</f>
        <v>547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496</v>
      </c>
      <c r="AI9" s="29">
        <f>'15.Spieltag'!AK9</f>
        <v>2</v>
      </c>
      <c r="AJ9" s="24">
        <f t="shared" ref="AJ9:AJ25" si="14">AG9+AH9</f>
        <v>541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489</v>
      </c>
      <c r="AI10" s="29">
        <f>'15.Spieltag'!AK10</f>
        <v>3</v>
      </c>
      <c r="AJ10" s="24">
        <f t="shared" si="14"/>
        <v>534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483</v>
      </c>
      <c r="AI11" s="29">
        <f>'15.Spieltag'!AK11</f>
        <v>4</v>
      </c>
      <c r="AJ11" s="24">
        <f t="shared" si="14"/>
        <v>528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477</v>
      </c>
      <c r="AI12" s="29">
        <f>'15.Spieltag'!AK12</f>
        <v>5</v>
      </c>
      <c r="AJ12" s="24">
        <f t="shared" si="14"/>
        <v>522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476</v>
      </c>
      <c r="AI13" s="29">
        <f>'15.Spieltag'!AK13</f>
        <v>6</v>
      </c>
      <c r="AJ13" s="24">
        <f t="shared" si="14"/>
        <v>521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476</v>
      </c>
      <c r="AI14" s="29">
        <f>'15.Spieltag'!AK14</f>
        <v>6</v>
      </c>
      <c r="AJ14" s="24">
        <f t="shared" si="14"/>
        <v>521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474</v>
      </c>
      <c r="AI15" s="29">
        <f>'15.Spieltag'!AK15</f>
        <v>8</v>
      </c>
      <c r="AJ15" s="24">
        <f t="shared" si="14"/>
        <v>519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472</v>
      </c>
      <c r="AI16" s="29">
        <f>'15.Spieltag'!AK16</f>
        <v>9</v>
      </c>
      <c r="AJ16" s="24">
        <f t="shared" si="14"/>
        <v>517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471</v>
      </c>
      <c r="AI17" s="29">
        <f>'15.Spieltag'!AK17</f>
        <v>10</v>
      </c>
      <c r="AJ17" s="24">
        <f t="shared" si="14"/>
        <v>516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470</v>
      </c>
      <c r="AI18" s="29">
        <f>'15.Spieltag'!AK18</f>
        <v>11</v>
      </c>
      <c r="AJ18" s="24">
        <f t="shared" si="14"/>
        <v>515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461</v>
      </c>
      <c r="AI19" s="29">
        <f>'15.Spieltag'!AK19</f>
        <v>12</v>
      </c>
      <c r="AJ19" s="24">
        <f t="shared" si="14"/>
        <v>506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453</v>
      </c>
      <c r="AI20" s="29">
        <f>'15.Spieltag'!AK20</f>
        <v>13</v>
      </c>
      <c r="AJ20" s="24">
        <f t="shared" si="14"/>
        <v>498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405</v>
      </c>
      <c r="AI21" s="29">
        <f>'15.Spieltag'!AK21</f>
        <v>14</v>
      </c>
      <c r="AJ21" s="24">
        <f t="shared" si="14"/>
        <v>450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405</v>
      </c>
      <c r="AI22" s="29">
        <f>'15.Spieltag'!AK22</f>
        <v>14</v>
      </c>
      <c r="AJ22" s="24">
        <f t="shared" si="14"/>
        <v>450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405</v>
      </c>
      <c r="AI23" s="29">
        <f>'15.Spieltag'!AK23</f>
        <v>14</v>
      </c>
      <c r="AJ23" s="24">
        <f t="shared" si="14"/>
        <v>450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405</v>
      </c>
      <c r="AI24" s="29">
        <f>'15.Spieltag'!AK24</f>
        <v>14</v>
      </c>
      <c r="AJ24" s="24">
        <f t="shared" si="14"/>
        <v>450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405</v>
      </c>
      <c r="AI25" s="29">
        <f>'15.Spieltag'!AK25</f>
        <v>14</v>
      </c>
      <c r="AJ25" s="24">
        <f t="shared" si="14"/>
        <v>450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405</v>
      </c>
      <c r="AI26" s="29">
        <f>'15.Spieltag'!AK26</f>
        <v>14</v>
      </c>
      <c r="AJ26" s="24">
        <f t="shared" ref="AJ26" si="17">AG26+AH26</f>
        <v>450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405</v>
      </c>
      <c r="AI27" s="29">
        <f>'15.Spieltag'!AK27</f>
        <v>14</v>
      </c>
      <c r="AJ27" s="24">
        <f t="shared" ref="AJ27" si="20">AG27+AH27</f>
        <v>450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4 I4 C6 F6 I6 R4 AA6 O6 U6 L4 X6 R6 C4 L6 F4 X4 U4 AA4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69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72</v>
      </c>
      <c r="I6" s="68" t="s">
        <v>61</v>
      </c>
      <c r="L6" s="68" t="s">
        <v>64</v>
      </c>
      <c r="O6" s="68" t="s">
        <v>74</v>
      </c>
      <c r="R6" s="68" t="s">
        <v>70</v>
      </c>
      <c r="U6" s="68" t="s">
        <v>66</v>
      </c>
      <c r="X6" s="68" t="s">
        <v>12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547</v>
      </c>
      <c r="AI8" s="29">
        <f>'16.Spieltag'!AK8</f>
        <v>1</v>
      </c>
      <c r="AJ8" s="24">
        <f t="shared" ref="AJ8" si="8">AG8+AH8</f>
        <v>592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541</v>
      </c>
      <c r="AI9" s="29">
        <f>'16.Spieltag'!AK9</f>
        <v>2</v>
      </c>
      <c r="AJ9" s="24">
        <f t="shared" ref="AJ9:AJ25" si="14">AG9+AH9</f>
        <v>586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534</v>
      </c>
      <c r="AI10" s="29">
        <f>'16.Spieltag'!AK10</f>
        <v>3</v>
      </c>
      <c r="AJ10" s="24">
        <f t="shared" si="14"/>
        <v>579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528</v>
      </c>
      <c r="AI11" s="29">
        <f>'16.Spieltag'!AK11</f>
        <v>4</v>
      </c>
      <c r="AJ11" s="24">
        <f t="shared" si="14"/>
        <v>573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522</v>
      </c>
      <c r="AI12" s="29">
        <f>'16.Spieltag'!AK12</f>
        <v>5</v>
      </c>
      <c r="AJ12" s="24">
        <f t="shared" si="14"/>
        <v>567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521</v>
      </c>
      <c r="AI13" s="29">
        <f>'16.Spieltag'!AK13</f>
        <v>6</v>
      </c>
      <c r="AJ13" s="24">
        <f t="shared" si="14"/>
        <v>566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521</v>
      </c>
      <c r="AI14" s="29">
        <f>'16.Spieltag'!AK14</f>
        <v>6</v>
      </c>
      <c r="AJ14" s="24">
        <f t="shared" si="14"/>
        <v>566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519</v>
      </c>
      <c r="AI15" s="29">
        <f>'16.Spieltag'!AK15</f>
        <v>8</v>
      </c>
      <c r="AJ15" s="24">
        <f t="shared" si="14"/>
        <v>564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517</v>
      </c>
      <c r="AI16" s="29">
        <f>'16.Spieltag'!AK16</f>
        <v>9</v>
      </c>
      <c r="AJ16" s="24">
        <f t="shared" si="14"/>
        <v>562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516</v>
      </c>
      <c r="AI17" s="29">
        <f>'16.Spieltag'!AK17</f>
        <v>10</v>
      </c>
      <c r="AJ17" s="24">
        <f t="shared" si="14"/>
        <v>561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515</v>
      </c>
      <c r="AI18" s="29">
        <f>'16.Spieltag'!AK18</f>
        <v>11</v>
      </c>
      <c r="AJ18" s="24">
        <f t="shared" si="14"/>
        <v>560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506</v>
      </c>
      <c r="AI19" s="29">
        <f>'16.Spieltag'!AK19</f>
        <v>12</v>
      </c>
      <c r="AJ19" s="24">
        <f t="shared" si="14"/>
        <v>551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498</v>
      </c>
      <c r="AI20" s="29">
        <f>'16.Spieltag'!AK20</f>
        <v>13</v>
      </c>
      <c r="AJ20" s="24">
        <f t="shared" si="14"/>
        <v>543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450</v>
      </c>
      <c r="AI21" s="29">
        <f>'16.Spieltag'!AK21</f>
        <v>14</v>
      </c>
      <c r="AJ21" s="24">
        <f t="shared" si="14"/>
        <v>495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450</v>
      </c>
      <c r="AI22" s="29">
        <f>'16.Spieltag'!AK22</f>
        <v>14</v>
      </c>
      <c r="AJ22" s="24">
        <f t="shared" si="14"/>
        <v>495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450</v>
      </c>
      <c r="AI23" s="29">
        <f>'16.Spieltag'!AK23</f>
        <v>14</v>
      </c>
      <c r="AJ23" s="24">
        <f t="shared" si="14"/>
        <v>495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450</v>
      </c>
      <c r="AI24" s="29">
        <f>'16.Spieltag'!AK24</f>
        <v>14</v>
      </c>
      <c r="AJ24" s="24">
        <f t="shared" si="14"/>
        <v>495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450</v>
      </c>
      <c r="AI25" s="29">
        <f>'16.Spieltag'!AK25</f>
        <v>14</v>
      </c>
      <c r="AJ25" s="24">
        <f t="shared" si="14"/>
        <v>495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450</v>
      </c>
      <c r="AI26" s="29">
        <f>'16.Spieltag'!AK26</f>
        <v>14</v>
      </c>
      <c r="AJ26" s="24">
        <f t="shared" ref="AJ26" si="17">AG26+AH26</f>
        <v>495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450</v>
      </c>
      <c r="AI27" s="29">
        <f>'16.Spieltag'!AK27</f>
        <v>14</v>
      </c>
      <c r="AJ27" s="24">
        <f t="shared" ref="AJ27" si="20">AG27+AH27</f>
        <v>495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C6 F6 O6 U4 L4 X4 AA6 AA4 R6 R4 L6 O4 I6 C4 F4 U6 I4 X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592</v>
      </c>
      <c r="AI8" s="29">
        <f>'17.Spieltag'!AK8</f>
        <v>1</v>
      </c>
      <c r="AJ8" s="24">
        <f t="shared" ref="AJ8" si="8">AG8+AH8</f>
        <v>637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586</v>
      </c>
      <c r="AI9" s="29">
        <f>'17.Spieltag'!AK9</f>
        <v>2</v>
      </c>
      <c r="AJ9" s="24">
        <f t="shared" ref="AJ9:AJ25" si="14">AG9+AH9</f>
        <v>631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579</v>
      </c>
      <c r="AI10" s="29">
        <f>'17.Spieltag'!AK10</f>
        <v>3</v>
      </c>
      <c r="AJ10" s="24">
        <f t="shared" si="14"/>
        <v>624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573</v>
      </c>
      <c r="AI11" s="29">
        <f>'17.Spieltag'!AK11</f>
        <v>4</v>
      </c>
      <c r="AJ11" s="24">
        <f t="shared" si="14"/>
        <v>618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567</v>
      </c>
      <c r="AI12" s="29">
        <f>'17.Spieltag'!AK12</f>
        <v>5</v>
      </c>
      <c r="AJ12" s="24">
        <f t="shared" si="14"/>
        <v>612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566</v>
      </c>
      <c r="AI13" s="29">
        <f>'17.Spieltag'!AK13</f>
        <v>6</v>
      </c>
      <c r="AJ13" s="24">
        <f t="shared" si="14"/>
        <v>611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566</v>
      </c>
      <c r="AI14" s="29">
        <f>'17.Spieltag'!AK14</f>
        <v>6</v>
      </c>
      <c r="AJ14" s="24">
        <f t="shared" si="14"/>
        <v>611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564</v>
      </c>
      <c r="AI15" s="29">
        <f>'17.Spieltag'!AK15</f>
        <v>8</v>
      </c>
      <c r="AJ15" s="24">
        <f t="shared" si="14"/>
        <v>609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562</v>
      </c>
      <c r="AI16" s="29">
        <f>'17.Spieltag'!AK16</f>
        <v>9</v>
      </c>
      <c r="AJ16" s="24">
        <f t="shared" si="14"/>
        <v>607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561</v>
      </c>
      <c r="AI17" s="29">
        <f>'17.Spieltag'!AK17</f>
        <v>10</v>
      </c>
      <c r="AJ17" s="24">
        <f t="shared" si="14"/>
        <v>606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560</v>
      </c>
      <c r="AI18" s="29">
        <f>'17.Spieltag'!AK18</f>
        <v>11</v>
      </c>
      <c r="AJ18" s="24">
        <f t="shared" si="14"/>
        <v>605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551</v>
      </c>
      <c r="AI19" s="29">
        <f>'17.Spieltag'!AK19</f>
        <v>12</v>
      </c>
      <c r="AJ19" s="24">
        <f t="shared" si="14"/>
        <v>596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543</v>
      </c>
      <c r="AI20" s="29">
        <f>'17.Spieltag'!AK20</f>
        <v>13</v>
      </c>
      <c r="AJ20" s="24">
        <f t="shared" si="14"/>
        <v>588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495</v>
      </c>
      <c r="AI21" s="29">
        <f>'17.Spieltag'!AK21</f>
        <v>14</v>
      </c>
      <c r="AJ21" s="24">
        <f t="shared" si="14"/>
        <v>540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495</v>
      </c>
      <c r="AI22" s="29">
        <f>'17.Spieltag'!AK22</f>
        <v>14</v>
      </c>
      <c r="AJ22" s="24">
        <f t="shared" si="14"/>
        <v>540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495</v>
      </c>
      <c r="AI23" s="29">
        <f>'17.Spieltag'!AK23</f>
        <v>14</v>
      </c>
      <c r="AJ23" s="24">
        <f t="shared" si="14"/>
        <v>540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495</v>
      </c>
      <c r="AI24" s="29">
        <f>'17.Spieltag'!AK24</f>
        <v>14</v>
      </c>
      <c r="AJ24" s="24">
        <f t="shared" si="14"/>
        <v>540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495</v>
      </c>
      <c r="AI25" s="29">
        <f>'17.Spieltag'!AK25</f>
        <v>14</v>
      </c>
      <c r="AJ25" s="24">
        <f t="shared" si="14"/>
        <v>540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495</v>
      </c>
      <c r="AI26" s="29">
        <f>'17.Spieltag'!AK26</f>
        <v>14</v>
      </c>
      <c r="AJ26" s="24">
        <f t="shared" ref="AJ26" si="17">AG26+AH26</f>
        <v>540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495</v>
      </c>
      <c r="AI27" s="29">
        <f>'17.Spieltag'!AK27</f>
        <v>14</v>
      </c>
      <c r="AJ27" s="24">
        <f t="shared" ref="AJ27" si="19">AG27+AH27</f>
        <v>540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637</v>
      </c>
      <c r="AI8" s="29">
        <f>'18.Spieltag'!AK8</f>
        <v>1</v>
      </c>
      <c r="AJ8" s="24">
        <f t="shared" ref="AJ8" si="8">AG8+AH8</f>
        <v>682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631</v>
      </c>
      <c r="AI9" s="29">
        <f>'18.Spieltag'!AK9</f>
        <v>2</v>
      </c>
      <c r="AJ9" s="24">
        <f t="shared" ref="AJ9:AJ25" si="14">AG9+AH9</f>
        <v>676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624</v>
      </c>
      <c r="AI10" s="29">
        <f>'18.Spieltag'!AK10</f>
        <v>3</v>
      </c>
      <c r="AJ10" s="24">
        <f t="shared" si="14"/>
        <v>669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618</v>
      </c>
      <c r="AI11" s="29">
        <f>'18.Spieltag'!AK11</f>
        <v>4</v>
      </c>
      <c r="AJ11" s="24">
        <f t="shared" si="14"/>
        <v>663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612</v>
      </c>
      <c r="AI12" s="29">
        <f>'18.Spieltag'!AK12</f>
        <v>5</v>
      </c>
      <c r="AJ12" s="24">
        <f t="shared" si="14"/>
        <v>657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611</v>
      </c>
      <c r="AI13" s="29">
        <f>'18.Spieltag'!AK13</f>
        <v>6</v>
      </c>
      <c r="AJ13" s="24">
        <f t="shared" si="14"/>
        <v>656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611</v>
      </c>
      <c r="AI14" s="29">
        <f>'18.Spieltag'!AK14</f>
        <v>6</v>
      </c>
      <c r="AJ14" s="24">
        <f t="shared" si="14"/>
        <v>656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609</v>
      </c>
      <c r="AI15" s="29">
        <f>'18.Spieltag'!AK15</f>
        <v>8</v>
      </c>
      <c r="AJ15" s="24">
        <f t="shared" si="14"/>
        <v>654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607</v>
      </c>
      <c r="AI16" s="29">
        <f>'18.Spieltag'!AK16</f>
        <v>9</v>
      </c>
      <c r="AJ16" s="24">
        <f t="shared" si="14"/>
        <v>652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606</v>
      </c>
      <c r="AI17" s="29">
        <f>'18.Spieltag'!AK17</f>
        <v>10</v>
      </c>
      <c r="AJ17" s="24">
        <f t="shared" si="14"/>
        <v>651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605</v>
      </c>
      <c r="AI18" s="29">
        <f>'18.Spieltag'!AK18</f>
        <v>11</v>
      </c>
      <c r="AJ18" s="24">
        <f t="shared" si="14"/>
        <v>650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596</v>
      </c>
      <c r="AI19" s="29">
        <f>'18.Spieltag'!AK19</f>
        <v>12</v>
      </c>
      <c r="AJ19" s="24">
        <f t="shared" si="14"/>
        <v>641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588</v>
      </c>
      <c r="AI20" s="29">
        <f>'18.Spieltag'!AK20</f>
        <v>13</v>
      </c>
      <c r="AJ20" s="24">
        <f t="shared" si="14"/>
        <v>633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540</v>
      </c>
      <c r="AI21" s="29">
        <f>'18.Spieltag'!AK21</f>
        <v>14</v>
      </c>
      <c r="AJ21" s="24">
        <f t="shared" si="14"/>
        <v>585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540</v>
      </c>
      <c r="AI22" s="29">
        <f>'18.Spieltag'!AK22</f>
        <v>14</v>
      </c>
      <c r="AJ22" s="24">
        <f t="shared" si="14"/>
        <v>585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540</v>
      </c>
      <c r="AI23" s="29">
        <f>'18.Spieltag'!AK23</f>
        <v>14</v>
      </c>
      <c r="AJ23" s="24">
        <f t="shared" si="14"/>
        <v>585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540</v>
      </c>
      <c r="AI24" s="29">
        <f>'18.Spieltag'!AK24</f>
        <v>14</v>
      </c>
      <c r="AJ24" s="24">
        <f t="shared" si="14"/>
        <v>585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540</v>
      </c>
      <c r="AI25" s="29">
        <f>'18.Spieltag'!AK25</f>
        <v>14</v>
      </c>
      <c r="AJ25" s="24">
        <f t="shared" si="14"/>
        <v>585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540</v>
      </c>
      <c r="AI26" s="29">
        <f>'18.Spieltag'!AK26</f>
        <v>14</v>
      </c>
      <c r="AJ26" s="24">
        <f t="shared" ref="AJ26" si="17">AG26+AH26</f>
        <v>585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540</v>
      </c>
      <c r="AI27" s="29">
        <f>'18.Spieltag'!AK27</f>
        <v>14</v>
      </c>
      <c r="AJ27" s="24">
        <f t="shared" ref="AJ27" si="20">AG27+AH27</f>
        <v>585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682</v>
      </c>
      <c r="AI8" s="29">
        <f>'19.Spieltag'!AK8</f>
        <v>1</v>
      </c>
      <c r="AJ8" s="24">
        <f t="shared" ref="AJ8" si="8">AG8+AH8</f>
        <v>727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676</v>
      </c>
      <c r="AI9" s="29">
        <f>'19.Spieltag'!AK9</f>
        <v>2</v>
      </c>
      <c r="AJ9" s="24">
        <f t="shared" ref="AJ9:AJ25" si="14">AG9+AH9</f>
        <v>721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669</v>
      </c>
      <c r="AI10" s="29">
        <f>'19.Spieltag'!AK10</f>
        <v>3</v>
      </c>
      <c r="AJ10" s="24">
        <f t="shared" si="14"/>
        <v>714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663</v>
      </c>
      <c r="AI11" s="29">
        <f>'19.Spieltag'!AK11</f>
        <v>4</v>
      </c>
      <c r="AJ11" s="24">
        <f t="shared" si="14"/>
        <v>708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657</v>
      </c>
      <c r="AI12" s="29">
        <f>'19.Spieltag'!AK12</f>
        <v>5</v>
      </c>
      <c r="AJ12" s="24">
        <f t="shared" si="14"/>
        <v>702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656</v>
      </c>
      <c r="AI13" s="29">
        <f>'19.Spieltag'!AK13</f>
        <v>6</v>
      </c>
      <c r="AJ13" s="24">
        <f t="shared" si="14"/>
        <v>701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656</v>
      </c>
      <c r="AI14" s="29">
        <f>'19.Spieltag'!AK14</f>
        <v>6</v>
      </c>
      <c r="AJ14" s="24">
        <f t="shared" si="14"/>
        <v>701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654</v>
      </c>
      <c r="AI15" s="29">
        <f>'19.Spieltag'!AK15</f>
        <v>8</v>
      </c>
      <c r="AJ15" s="24">
        <f t="shared" si="14"/>
        <v>699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652</v>
      </c>
      <c r="AI16" s="29">
        <f>'19.Spieltag'!AK16</f>
        <v>9</v>
      </c>
      <c r="AJ16" s="24">
        <f t="shared" si="14"/>
        <v>697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651</v>
      </c>
      <c r="AI17" s="29">
        <f>'19.Spieltag'!AK17</f>
        <v>10</v>
      </c>
      <c r="AJ17" s="24">
        <f t="shared" si="14"/>
        <v>696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650</v>
      </c>
      <c r="AI18" s="29">
        <f>'19.Spieltag'!AK18</f>
        <v>11</v>
      </c>
      <c r="AJ18" s="24">
        <f t="shared" si="14"/>
        <v>695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641</v>
      </c>
      <c r="AI19" s="29">
        <f>'19.Spieltag'!AK19</f>
        <v>12</v>
      </c>
      <c r="AJ19" s="24">
        <f t="shared" si="14"/>
        <v>686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633</v>
      </c>
      <c r="AI20" s="29">
        <f>'19.Spieltag'!AK20</f>
        <v>13</v>
      </c>
      <c r="AJ20" s="24">
        <f t="shared" si="14"/>
        <v>678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585</v>
      </c>
      <c r="AI21" s="29">
        <f>'19.Spieltag'!AK21</f>
        <v>14</v>
      </c>
      <c r="AJ21" s="24">
        <f t="shared" si="14"/>
        <v>630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585</v>
      </c>
      <c r="AI22" s="29">
        <f>'19.Spieltag'!AK22</f>
        <v>14</v>
      </c>
      <c r="AJ22" s="24">
        <f t="shared" si="14"/>
        <v>630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585</v>
      </c>
      <c r="AI23" s="29">
        <f>'19.Spieltag'!AK23</f>
        <v>14</v>
      </c>
      <c r="AJ23" s="24">
        <f t="shared" si="14"/>
        <v>630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585</v>
      </c>
      <c r="AI24" s="29">
        <f>'19.Spieltag'!AK24</f>
        <v>14</v>
      </c>
      <c r="AJ24" s="24">
        <f t="shared" si="14"/>
        <v>630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585</v>
      </c>
      <c r="AI25" s="29">
        <f>'19.Spieltag'!AK25</f>
        <v>14</v>
      </c>
      <c r="AJ25" s="24">
        <f t="shared" si="14"/>
        <v>630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585</v>
      </c>
      <c r="AI26" s="29">
        <f>'19.Spieltag'!AK26</f>
        <v>14</v>
      </c>
      <c r="AJ26" s="24">
        <f t="shared" ref="AJ26" si="17">AG26+AH26</f>
        <v>630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585</v>
      </c>
      <c r="AI27" s="29">
        <f>'19.Spieltag'!AK27</f>
        <v>14</v>
      </c>
      <c r="AJ27" s="24">
        <f t="shared" ref="AJ27" si="20">AG27+AH27</f>
        <v>630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727</v>
      </c>
      <c r="AI8" s="29">
        <f>'20.Spieltag'!AK8</f>
        <v>1</v>
      </c>
      <c r="AJ8" s="24">
        <f t="shared" ref="AJ8" si="8">AG8+AH8</f>
        <v>772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721</v>
      </c>
      <c r="AI9" s="29">
        <f>'20.Spieltag'!AK9</f>
        <v>2</v>
      </c>
      <c r="AJ9" s="24">
        <f t="shared" ref="AJ9:AJ25" si="14">AG9+AH9</f>
        <v>766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714</v>
      </c>
      <c r="AI10" s="29">
        <f>'20.Spieltag'!AK10</f>
        <v>3</v>
      </c>
      <c r="AJ10" s="24">
        <f t="shared" si="14"/>
        <v>759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708</v>
      </c>
      <c r="AI11" s="29">
        <f>'20.Spieltag'!AK11</f>
        <v>4</v>
      </c>
      <c r="AJ11" s="24">
        <f t="shared" si="14"/>
        <v>753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702</v>
      </c>
      <c r="AI12" s="29">
        <f>'20.Spieltag'!AK12</f>
        <v>5</v>
      </c>
      <c r="AJ12" s="24">
        <f t="shared" si="14"/>
        <v>747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701</v>
      </c>
      <c r="AI13" s="29">
        <f>'20.Spieltag'!AK13</f>
        <v>6</v>
      </c>
      <c r="AJ13" s="24">
        <f t="shared" si="14"/>
        <v>746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701</v>
      </c>
      <c r="AI14" s="29">
        <f>'20.Spieltag'!AK14</f>
        <v>6</v>
      </c>
      <c r="AJ14" s="24">
        <f t="shared" si="14"/>
        <v>746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699</v>
      </c>
      <c r="AI15" s="29">
        <f>'20.Spieltag'!AK15</f>
        <v>8</v>
      </c>
      <c r="AJ15" s="24">
        <f t="shared" si="14"/>
        <v>744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697</v>
      </c>
      <c r="AI16" s="29">
        <f>'20.Spieltag'!AK16</f>
        <v>9</v>
      </c>
      <c r="AJ16" s="24">
        <f t="shared" si="14"/>
        <v>742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696</v>
      </c>
      <c r="AI17" s="29">
        <f>'20.Spieltag'!AK17</f>
        <v>10</v>
      </c>
      <c r="AJ17" s="24">
        <f t="shared" si="14"/>
        <v>741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695</v>
      </c>
      <c r="AI18" s="29">
        <f>'20.Spieltag'!AK18</f>
        <v>11</v>
      </c>
      <c r="AJ18" s="24">
        <f t="shared" si="14"/>
        <v>740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686</v>
      </c>
      <c r="AI19" s="29">
        <f>'20.Spieltag'!AK19</f>
        <v>12</v>
      </c>
      <c r="AJ19" s="24">
        <f t="shared" si="14"/>
        <v>731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678</v>
      </c>
      <c r="AI20" s="29">
        <f>'20.Spieltag'!AK20</f>
        <v>13</v>
      </c>
      <c r="AJ20" s="24">
        <f t="shared" si="14"/>
        <v>723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630</v>
      </c>
      <c r="AI21" s="29">
        <f>'20.Spieltag'!AK21</f>
        <v>14</v>
      </c>
      <c r="AJ21" s="24">
        <f t="shared" si="14"/>
        <v>675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630</v>
      </c>
      <c r="AI22" s="29">
        <f>'20.Spieltag'!AK22</f>
        <v>14</v>
      </c>
      <c r="AJ22" s="24">
        <f t="shared" si="14"/>
        <v>675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630</v>
      </c>
      <c r="AI23" s="29">
        <f>'20.Spieltag'!AK23</f>
        <v>14</v>
      </c>
      <c r="AJ23" s="24">
        <f t="shared" si="14"/>
        <v>675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630</v>
      </c>
      <c r="AI24" s="29">
        <f>'20.Spieltag'!AK24</f>
        <v>14</v>
      </c>
      <c r="AJ24" s="24">
        <f t="shared" si="14"/>
        <v>675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630</v>
      </c>
      <c r="AI25" s="29">
        <f>'20.Spieltag'!AK25</f>
        <v>14</v>
      </c>
      <c r="AJ25" s="24">
        <f t="shared" si="14"/>
        <v>675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630</v>
      </c>
      <c r="AI26" s="29">
        <f>'20.Spieltag'!AK26</f>
        <v>14</v>
      </c>
      <c r="AJ26" s="24">
        <f t="shared" ref="AJ26" si="17">AG26+AH26</f>
        <v>675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630</v>
      </c>
      <c r="AI27" s="29">
        <f>'20.Spieltag'!AK27</f>
        <v>14</v>
      </c>
      <c r="AJ27" s="24">
        <f t="shared" ref="AJ27" si="20">AG27+AH27</f>
        <v>675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772</v>
      </c>
      <c r="AI8" s="29">
        <f>'21.Spieltag'!AK8</f>
        <v>1</v>
      </c>
      <c r="AJ8" s="24">
        <f t="shared" ref="AJ8" si="8">AG8+AH8</f>
        <v>817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766</v>
      </c>
      <c r="AI9" s="29">
        <f>'21.Spieltag'!AK9</f>
        <v>2</v>
      </c>
      <c r="AJ9" s="24">
        <f t="shared" ref="AJ9:AJ25" si="14">AG9+AH9</f>
        <v>811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759</v>
      </c>
      <c r="AI10" s="29">
        <f>'21.Spieltag'!AK10</f>
        <v>3</v>
      </c>
      <c r="AJ10" s="24">
        <f t="shared" si="14"/>
        <v>804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753</v>
      </c>
      <c r="AI11" s="29">
        <f>'21.Spieltag'!AK11</f>
        <v>4</v>
      </c>
      <c r="AJ11" s="24">
        <f t="shared" si="14"/>
        <v>798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747</v>
      </c>
      <c r="AI12" s="29">
        <f>'21.Spieltag'!AK12</f>
        <v>5</v>
      </c>
      <c r="AJ12" s="24">
        <f t="shared" si="14"/>
        <v>792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746</v>
      </c>
      <c r="AI13" s="29">
        <f>'21.Spieltag'!AK13</f>
        <v>6</v>
      </c>
      <c r="AJ13" s="24">
        <f t="shared" si="14"/>
        <v>791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746</v>
      </c>
      <c r="AI14" s="29">
        <f>'21.Spieltag'!AK14</f>
        <v>6</v>
      </c>
      <c r="AJ14" s="24">
        <f t="shared" si="14"/>
        <v>791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744</v>
      </c>
      <c r="AI15" s="29">
        <f>'21.Spieltag'!AK15</f>
        <v>8</v>
      </c>
      <c r="AJ15" s="24">
        <f t="shared" si="14"/>
        <v>789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742</v>
      </c>
      <c r="AI16" s="29">
        <f>'21.Spieltag'!AK16</f>
        <v>9</v>
      </c>
      <c r="AJ16" s="24">
        <f t="shared" si="14"/>
        <v>787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741</v>
      </c>
      <c r="AI17" s="29">
        <f>'21.Spieltag'!AK17</f>
        <v>10</v>
      </c>
      <c r="AJ17" s="24">
        <f t="shared" si="14"/>
        <v>786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740</v>
      </c>
      <c r="AI18" s="29">
        <f>'21.Spieltag'!AK18</f>
        <v>11</v>
      </c>
      <c r="AJ18" s="24">
        <f t="shared" si="14"/>
        <v>785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731</v>
      </c>
      <c r="AI19" s="29">
        <f>'21.Spieltag'!AK19</f>
        <v>12</v>
      </c>
      <c r="AJ19" s="24">
        <f t="shared" si="14"/>
        <v>776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723</v>
      </c>
      <c r="AI20" s="29">
        <f>'21.Spieltag'!AK20</f>
        <v>13</v>
      </c>
      <c r="AJ20" s="24">
        <f t="shared" si="14"/>
        <v>768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675</v>
      </c>
      <c r="AI21" s="29">
        <f>'21.Spieltag'!AK21</f>
        <v>14</v>
      </c>
      <c r="AJ21" s="24">
        <f t="shared" si="14"/>
        <v>720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675</v>
      </c>
      <c r="AI22" s="29">
        <f>'21.Spieltag'!AK22</f>
        <v>14</v>
      </c>
      <c r="AJ22" s="24">
        <f t="shared" si="14"/>
        <v>720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675</v>
      </c>
      <c r="AI23" s="29">
        <f>'21.Spieltag'!AK23</f>
        <v>14</v>
      </c>
      <c r="AJ23" s="24">
        <f t="shared" si="14"/>
        <v>720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675</v>
      </c>
      <c r="AI24" s="29">
        <f>'21.Spieltag'!AK24</f>
        <v>14</v>
      </c>
      <c r="AJ24" s="24">
        <f t="shared" si="14"/>
        <v>720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675</v>
      </c>
      <c r="AI25" s="29">
        <f>'21.Spieltag'!AK25</f>
        <v>14</v>
      </c>
      <c r="AJ25" s="24">
        <f t="shared" si="14"/>
        <v>720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675</v>
      </c>
      <c r="AI26" s="29">
        <f>'21.Spieltag'!AK26</f>
        <v>14</v>
      </c>
      <c r="AJ26" s="24">
        <f t="shared" ref="AJ26" si="17">AG26+AH26</f>
        <v>720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675</v>
      </c>
      <c r="AI27" s="29">
        <f>'21.Spieltag'!AK27</f>
        <v>14</v>
      </c>
      <c r="AJ27" s="24">
        <f t="shared" ref="AJ27" si="20">AG27+AH27</f>
        <v>720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817</v>
      </c>
      <c r="AI8" s="29">
        <f>'22.Spieltag'!AK8</f>
        <v>1</v>
      </c>
      <c r="AJ8" s="24">
        <f t="shared" ref="AJ8" si="7">AG8+AH8</f>
        <v>862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811</v>
      </c>
      <c r="AI9" s="29">
        <f>'22.Spieltag'!AK9</f>
        <v>2</v>
      </c>
      <c r="AJ9" s="24">
        <f t="shared" ref="AJ9:AJ25" si="13">AG9+AH9</f>
        <v>856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804</v>
      </c>
      <c r="AI10" s="29">
        <f>'22.Spieltag'!AK10</f>
        <v>3</v>
      </c>
      <c r="AJ10" s="24">
        <f t="shared" si="13"/>
        <v>849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798</v>
      </c>
      <c r="AI11" s="29">
        <f>'22.Spieltag'!AK11</f>
        <v>4</v>
      </c>
      <c r="AJ11" s="24">
        <f t="shared" si="13"/>
        <v>843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792</v>
      </c>
      <c r="AI12" s="29">
        <f>'22.Spieltag'!AK12</f>
        <v>5</v>
      </c>
      <c r="AJ12" s="24">
        <f t="shared" si="13"/>
        <v>837</v>
      </c>
      <c r="AK12" s="25">
        <f t="shared" si="8"/>
        <v>5</v>
      </c>
      <c r="AL12" s="1"/>
    </row>
    <row r="13" spans="1:42" ht="24.95" customHeight="1" thickBot="1">
      <c r="A13" s="29">
        <f t="shared" si="9"/>
        <v>6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791</v>
      </c>
      <c r="AI13" s="29">
        <f>'22.Spieltag'!AK13</f>
        <v>6</v>
      </c>
      <c r="AJ13" s="24">
        <f t="shared" si="13"/>
        <v>836</v>
      </c>
      <c r="AK13" s="25">
        <f t="shared" si="8"/>
        <v>6</v>
      </c>
      <c r="AL13" s="1"/>
    </row>
    <row r="14" spans="1:42" ht="24.95" customHeight="1" thickBot="1">
      <c r="A14" s="29">
        <f t="shared" si="9"/>
        <v>6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791</v>
      </c>
      <c r="AI14" s="29">
        <f>'22.Spieltag'!AK14</f>
        <v>6</v>
      </c>
      <c r="AJ14" s="24">
        <f t="shared" si="13"/>
        <v>836</v>
      </c>
      <c r="AK14" s="25">
        <f t="shared" si="8"/>
        <v>6</v>
      </c>
      <c r="AL14" s="1"/>
    </row>
    <row r="15" spans="1:42" ht="24.95" customHeight="1" thickBot="1">
      <c r="A15" s="29">
        <f t="shared" si="9"/>
        <v>8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789</v>
      </c>
      <c r="AI15" s="29">
        <f>'22.Spieltag'!AK15</f>
        <v>8</v>
      </c>
      <c r="AJ15" s="24">
        <f t="shared" si="13"/>
        <v>834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787</v>
      </c>
      <c r="AI16" s="29">
        <f>'22.Spieltag'!AK16</f>
        <v>9</v>
      </c>
      <c r="AJ16" s="24">
        <f t="shared" si="13"/>
        <v>832</v>
      </c>
      <c r="AK16" s="25">
        <f t="shared" si="8"/>
        <v>9</v>
      </c>
      <c r="AL16" s="1"/>
    </row>
    <row r="17" spans="1:38" ht="24.95" customHeight="1" thickBot="1">
      <c r="A17" s="29">
        <f t="shared" si="9"/>
        <v>10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786</v>
      </c>
      <c r="AI17" s="29">
        <f>'22.Spieltag'!AK17</f>
        <v>10</v>
      </c>
      <c r="AJ17" s="24">
        <f t="shared" si="13"/>
        <v>831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785</v>
      </c>
      <c r="AI18" s="29">
        <f>'22.Spieltag'!AK18</f>
        <v>11</v>
      </c>
      <c r="AJ18" s="24">
        <f t="shared" si="13"/>
        <v>830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776</v>
      </c>
      <c r="AI19" s="29">
        <f>'22.Spieltag'!AK19</f>
        <v>12</v>
      </c>
      <c r="AJ19" s="24">
        <f t="shared" si="13"/>
        <v>821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768</v>
      </c>
      <c r="AI20" s="29">
        <f>'22.Spieltag'!AK20</f>
        <v>13</v>
      </c>
      <c r="AJ20" s="24">
        <f t="shared" si="13"/>
        <v>813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720</v>
      </c>
      <c r="AI21" s="29">
        <f>'22.Spieltag'!AK21</f>
        <v>14</v>
      </c>
      <c r="AJ21" s="24">
        <f t="shared" si="13"/>
        <v>765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720</v>
      </c>
      <c r="AI22" s="29">
        <f>'22.Spieltag'!AK22</f>
        <v>14</v>
      </c>
      <c r="AJ22" s="24">
        <f t="shared" si="13"/>
        <v>765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720</v>
      </c>
      <c r="AI23" s="29">
        <f>'22.Spieltag'!AK23</f>
        <v>14</v>
      </c>
      <c r="AJ23" s="24">
        <f t="shared" si="13"/>
        <v>765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720</v>
      </c>
      <c r="AI24" s="29">
        <f>'22.Spieltag'!AK24</f>
        <v>14</v>
      </c>
      <c r="AJ24" s="24">
        <f t="shared" si="13"/>
        <v>765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720</v>
      </c>
      <c r="AI25" s="29">
        <f>'22.Spieltag'!AK25</f>
        <v>14</v>
      </c>
      <c r="AJ25" s="24">
        <f t="shared" si="13"/>
        <v>765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720</v>
      </c>
      <c r="AI26" s="29">
        <f>'22.Spieltag'!AK26</f>
        <v>14</v>
      </c>
      <c r="AJ26" s="24">
        <f t="shared" ref="AJ26" si="16">AG26+AH26</f>
        <v>765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720</v>
      </c>
      <c r="AI27" s="29">
        <f>'22.Spieltag'!AK27</f>
        <v>14</v>
      </c>
      <c r="AJ27" s="24">
        <f t="shared" ref="AJ27" si="19">AG27+AH27</f>
        <v>765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862</v>
      </c>
      <c r="AI8" s="29">
        <f>'23.Spieltag'!AK8</f>
        <v>1</v>
      </c>
      <c r="AJ8" s="24">
        <f t="shared" ref="AJ8" si="8">AG8+AH8</f>
        <v>907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856</v>
      </c>
      <c r="AI9" s="29">
        <f>'23.Spieltag'!AK9</f>
        <v>2</v>
      </c>
      <c r="AJ9" s="24">
        <f t="shared" ref="AJ9:AJ25" si="14">AG9+AH9</f>
        <v>901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849</v>
      </c>
      <c r="AI10" s="29">
        <f>'23.Spieltag'!AK10</f>
        <v>3</v>
      </c>
      <c r="AJ10" s="24">
        <f t="shared" si="14"/>
        <v>894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843</v>
      </c>
      <c r="AI11" s="29">
        <f>'23.Spieltag'!AK11</f>
        <v>4</v>
      </c>
      <c r="AJ11" s="24">
        <f t="shared" si="14"/>
        <v>888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837</v>
      </c>
      <c r="AI12" s="29">
        <f>'23.Spieltag'!AK12</f>
        <v>5</v>
      </c>
      <c r="AJ12" s="24">
        <f t="shared" si="14"/>
        <v>882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836</v>
      </c>
      <c r="AI13" s="29">
        <f>'23.Spieltag'!AK13</f>
        <v>6</v>
      </c>
      <c r="AJ13" s="24">
        <f t="shared" si="14"/>
        <v>881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836</v>
      </c>
      <c r="AI14" s="29">
        <f>'23.Spieltag'!AK14</f>
        <v>6</v>
      </c>
      <c r="AJ14" s="24">
        <f t="shared" si="14"/>
        <v>881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834</v>
      </c>
      <c r="AI15" s="29">
        <f>'23.Spieltag'!AK15</f>
        <v>8</v>
      </c>
      <c r="AJ15" s="24">
        <f t="shared" si="14"/>
        <v>879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832</v>
      </c>
      <c r="AI16" s="29">
        <f>'23.Spieltag'!AK16</f>
        <v>9</v>
      </c>
      <c r="AJ16" s="24">
        <f t="shared" si="14"/>
        <v>877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831</v>
      </c>
      <c r="AI17" s="29">
        <f>'23.Spieltag'!AK17</f>
        <v>10</v>
      </c>
      <c r="AJ17" s="24">
        <f t="shared" si="14"/>
        <v>876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830</v>
      </c>
      <c r="AI18" s="29">
        <f>'23.Spieltag'!AK18</f>
        <v>11</v>
      </c>
      <c r="AJ18" s="24">
        <f t="shared" si="14"/>
        <v>875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821</v>
      </c>
      <c r="AI19" s="29">
        <f>'23.Spieltag'!AK19</f>
        <v>12</v>
      </c>
      <c r="AJ19" s="24">
        <f t="shared" si="14"/>
        <v>866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813</v>
      </c>
      <c r="AI20" s="29">
        <f>'23.Spieltag'!AK20</f>
        <v>13</v>
      </c>
      <c r="AJ20" s="24">
        <f t="shared" si="14"/>
        <v>858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765</v>
      </c>
      <c r="AI21" s="29">
        <f>'23.Spieltag'!AK21</f>
        <v>14</v>
      </c>
      <c r="AJ21" s="24">
        <f t="shared" si="14"/>
        <v>810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765</v>
      </c>
      <c r="AI22" s="29">
        <f>'23.Spieltag'!AK22</f>
        <v>14</v>
      </c>
      <c r="AJ22" s="24">
        <f t="shared" si="14"/>
        <v>810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765</v>
      </c>
      <c r="AI23" s="29">
        <f>'23.Spieltag'!AK23</f>
        <v>14</v>
      </c>
      <c r="AJ23" s="24">
        <f t="shared" si="14"/>
        <v>810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765</v>
      </c>
      <c r="AI24" s="29">
        <f>'23.Spieltag'!AK24</f>
        <v>14</v>
      </c>
      <c r="AJ24" s="24">
        <f t="shared" si="14"/>
        <v>810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765</v>
      </c>
      <c r="AI25" s="29">
        <f>'23.Spieltag'!AK25</f>
        <v>14</v>
      </c>
      <c r="AJ25" s="24">
        <f t="shared" si="14"/>
        <v>810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765</v>
      </c>
      <c r="AI26" s="29">
        <f>'23.Spieltag'!AK26</f>
        <v>14</v>
      </c>
      <c r="AJ26" s="24">
        <f t="shared" ref="AJ26" si="17">AG26+AH26</f>
        <v>810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765</v>
      </c>
      <c r="AI27" s="29">
        <f>'23.Spieltag'!AK27</f>
        <v>14</v>
      </c>
      <c r="AJ27" s="24">
        <f t="shared" ref="AJ27" si="20">AG27+AH27</f>
        <v>810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907</v>
      </c>
      <c r="AI8" s="29">
        <f>'24.Spieltag'!AK8</f>
        <v>1</v>
      </c>
      <c r="AJ8" s="24">
        <f t="shared" ref="AJ8" si="8">AG8+AH8</f>
        <v>952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901</v>
      </c>
      <c r="AI9" s="29">
        <f>'24.Spieltag'!AK9</f>
        <v>2</v>
      </c>
      <c r="AJ9" s="24">
        <f t="shared" ref="AJ9:AJ25" si="14">AG9+AH9</f>
        <v>946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894</v>
      </c>
      <c r="AI10" s="29">
        <f>'24.Spieltag'!AK10</f>
        <v>3</v>
      </c>
      <c r="AJ10" s="24">
        <f t="shared" si="14"/>
        <v>939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888</v>
      </c>
      <c r="AI11" s="29">
        <f>'24.Spieltag'!AK11</f>
        <v>4</v>
      </c>
      <c r="AJ11" s="24">
        <f t="shared" si="14"/>
        <v>933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882</v>
      </c>
      <c r="AI12" s="29">
        <f>'24.Spieltag'!AK12</f>
        <v>5</v>
      </c>
      <c r="AJ12" s="24">
        <f t="shared" si="14"/>
        <v>927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881</v>
      </c>
      <c r="AI13" s="29">
        <f>'24.Spieltag'!AK13</f>
        <v>6</v>
      </c>
      <c r="AJ13" s="24">
        <f t="shared" si="14"/>
        <v>926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881</v>
      </c>
      <c r="AI14" s="29">
        <f>'24.Spieltag'!AK14</f>
        <v>6</v>
      </c>
      <c r="AJ14" s="24">
        <f t="shared" si="14"/>
        <v>926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879</v>
      </c>
      <c r="AI15" s="29">
        <f>'24.Spieltag'!AK15</f>
        <v>8</v>
      </c>
      <c r="AJ15" s="24">
        <f t="shared" si="14"/>
        <v>924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877</v>
      </c>
      <c r="AI16" s="29">
        <f>'24.Spieltag'!AK16</f>
        <v>9</v>
      </c>
      <c r="AJ16" s="24">
        <f t="shared" si="14"/>
        <v>922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876</v>
      </c>
      <c r="AI17" s="29">
        <f>'24.Spieltag'!AK17</f>
        <v>10</v>
      </c>
      <c r="AJ17" s="24">
        <f t="shared" si="14"/>
        <v>921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875</v>
      </c>
      <c r="AI18" s="29">
        <f>'24.Spieltag'!AK18</f>
        <v>11</v>
      </c>
      <c r="AJ18" s="24">
        <f t="shared" si="14"/>
        <v>920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866</v>
      </c>
      <c r="AI19" s="29">
        <f>'24.Spieltag'!AK19</f>
        <v>12</v>
      </c>
      <c r="AJ19" s="24">
        <f t="shared" si="14"/>
        <v>911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858</v>
      </c>
      <c r="AI20" s="29">
        <f>'24.Spieltag'!AK20</f>
        <v>13</v>
      </c>
      <c r="AJ20" s="24">
        <f t="shared" si="14"/>
        <v>903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810</v>
      </c>
      <c r="AI21" s="29">
        <f>'24.Spieltag'!AK21</f>
        <v>14</v>
      </c>
      <c r="AJ21" s="24">
        <f t="shared" si="14"/>
        <v>855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810</v>
      </c>
      <c r="AI22" s="29">
        <f>'24.Spieltag'!AK22</f>
        <v>14</v>
      </c>
      <c r="AJ22" s="24">
        <f t="shared" si="14"/>
        <v>855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810</v>
      </c>
      <c r="AI23" s="29">
        <f>'24.Spieltag'!AK23</f>
        <v>14</v>
      </c>
      <c r="AJ23" s="24">
        <f t="shared" si="14"/>
        <v>855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810</v>
      </c>
      <c r="AI24" s="29">
        <f>'24.Spieltag'!AK24</f>
        <v>14</v>
      </c>
      <c r="AJ24" s="24">
        <f t="shared" si="14"/>
        <v>855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810</v>
      </c>
      <c r="AI25" s="29">
        <f>'24.Spieltag'!AK25</f>
        <v>14</v>
      </c>
      <c r="AJ25" s="24">
        <f t="shared" si="14"/>
        <v>855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810</v>
      </c>
      <c r="AI26" s="29">
        <f>'24.Spieltag'!AK26</f>
        <v>14</v>
      </c>
      <c r="AJ26" s="24">
        <f t="shared" ref="AJ26" si="17">AG26+AH26</f>
        <v>855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810</v>
      </c>
      <c r="AI27" s="29">
        <f>'24.Spieltag'!AK27</f>
        <v>14</v>
      </c>
      <c r="AJ27" s="24">
        <f t="shared" ref="AJ27" si="20">AG27+AH27</f>
        <v>855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952</v>
      </c>
      <c r="AI8" s="29">
        <f>'25.Spieltag'!AK8</f>
        <v>1</v>
      </c>
      <c r="AJ8" s="24">
        <f t="shared" ref="AJ8" si="8">AG8+AH8</f>
        <v>997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946</v>
      </c>
      <c r="AI9" s="29">
        <f>'25.Spieltag'!AK9</f>
        <v>2</v>
      </c>
      <c r="AJ9" s="24">
        <f t="shared" ref="AJ9:AJ25" si="14">AG9+AH9</f>
        <v>991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939</v>
      </c>
      <c r="AI10" s="29">
        <f>'25.Spieltag'!AK10</f>
        <v>3</v>
      </c>
      <c r="AJ10" s="24">
        <f t="shared" si="14"/>
        <v>984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933</v>
      </c>
      <c r="AI11" s="29">
        <f>'25.Spieltag'!AK11</f>
        <v>4</v>
      </c>
      <c r="AJ11" s="24">
        <f t="shared" si="14"/>
        <v>978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927</v>
      </c>
      <c r="AI12" s="29">
        <f>'25.Spieltag'!AK12</f>
        <v>5</v>
      </c>
      <c r="AJ12" s="24">
        <f t="shared" si="14"/>
        <v>972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926</v>
      </c>
      <c r="AI13" s="29">
        <f>'25.Spieltag'!AK13</f>
        <v>6</v>
      </c>
      <c r="AJ13" s="24">
        <f t="shared" si="14"/>
        <v>971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926</v>
      </c>
      <c r="AI14" s="29">
        <f>'25.Spieltag'!AK14</f>
        <v>6</v>
      </c>
      <c r="AJ14" s="24">
        <f t="shared" si="14"/>
        <v>971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924</v>
      </c>
      <c r="AI15" s="29">
        <f>'25.Spieltag'!AK15</f>
        <v>8</v>
      </c>
      <c r="AJ15" s="24">
        <f t="shared" si="14"/>
        <v>969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922</v>
      </c>
      <c r="AI16" s="29">
        <f>'25.Spieltag'!AK16</f>
        <v>9</v>
      </c>
      <c r="AJ16" s="24">
        <f t="shared" si="14"/>
        <v>967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921</v>
      </c>
      <c r="AI17" s="29">
        <f>'25.Spieltag'!AK17</f>
        <v>10</v>
      </c>
      <c r="AJ17" s="24">
        <f t="shared" si="14"/>
        <v>966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920</v>
      </c>
      <c r="AI18" s="29">
        <f>'25.Spieltag'!AK18</f>
        <v>11</v>
      </c>
      <c r="AJ18" s="24">
        <f t="shared" si="14"/>
        <v>965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911</v>
      </c>
      <c r="AI19" s="29">
        <f>'25.Spieltag'!AK19</f>
        <v>12</v>
      </c>
      <c r="AJ19" s="24">
        <f t="shared" si="14"/>
        <v>956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903</v>
      </c>
      <c r="AI20" s="29">
        <f>'25.Spieltag'!AK20</f>
        <v>13</v>
      </c>
      <c r="AJ20" s="24">
        <f t="shared" si="14"/>
        <v>948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855</v>
      </c>
      <c r="AI21" s="29">
        <f>'25.Spieltag'!AK21</f>
        <v>14</v>
      </c>
      <c r="AJ21" s="24">
        <f t="shared" si="14"/>
        <v>900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855</v>
      </c>
      <c r="AI22" s="29">
        <f>'25.Spieltag'!AK22</f>
        <v>14</v>
      </c>
      <c r="AJ22" s="24">
        <f t="shared" si="14"/>
        <v>900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855</v>
      </c>
      <c r="AI23" s="29">
        <f>'25.Spieltag'!AK23</f>
        <v>14</v>
      </c>
      <c r="AJ23" s="24">
        <f t="shared" si="14"/>
        <v>900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855</v>
      </c>
      <c r="AI24" s="29">
        <f>'25.Spieltag'!AK24</f>
        <v>14</v>
      </c>
      <c r="AJ24" s="24">
        <f t="shared" si="14"/>
        <v>900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855</v>
      </c>
      <c r="AI25" s="29">
        <f>'25.Spieltag'!AK25</f>
        <v>14</v>
      </c>
      <c r="AJ25" s="24">
        <f t="shared" si="14"/>
        <v>900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855</v>
      </c>
      <c r="AI26" s="29">
        <f>'25.Spieltag'!AK26</f>
        <v>14</v>
      </c>
      <c r="AJ26" s="24">
        <f t="shared" ref="AJ26" si="17">AG26+AH26</f>
        <v>900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855</v>
      </c>
      <c r="AI27" s="29">
        <f>'25.Spieltag'!AK27</f>
        <v>14</v>
      </c>
      <c r="AJ27" s="24">
        <f t="shared" ref="AJ27" si="20">AG27+AH27</f>
        <v>900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997</v>
      </c>
      <c r="AI8" s="29">
        <f>'26.Spieltag'!AK8</f>
        <v>1</v>
      </c>
      <c r="AJ8" s="24">
        <f t="shared" ref="AJ8" si="8">AG8+AH8</f>
        <v>1042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991</v>
      </c>
      <c r="AI9" s="29">
        <f>'26.Spieltag'!AK9</f>
        <v>2</v>
      </c>
      <c r="AJ9" s="24">
        <f t="shared" ref="AJ9:AJ25" si="14">AG9+AH9</f>
        <v>1036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984</v>
      </c>
      <c r="AI10" s="29">
        <f>'26.Spieltag'!AK10</f>
        <v>3</v>
      </c>
      <c r="AJ10" s="24">
        <f t="shared" si="14"/>
        <v>1029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978</v>
      </c>
      <c r="AI11" s="29">
        <f>'26.Spieltag'!AK11</f>
        <v>4</v>
      </c>
      <c r="AJ11" s="24">
        <f t="shared" si="14"/>
        <v>1023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972</v>
      </c>
      <c r="AI12" s="29">
        <f>'26.Spieltag'!AK12</f>
        <v>5</v>
      </c>
      <c r="AJ12" s="24">
        <f t="shared" si="14"/>
        <v>1017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971</v>
      </c>
      <c r="AI13" s="29">
        <f>'26.Spieltag'!AK13</f>
        <v>6</v>
      </c>
      <c r="AJ13" s="24">
        <f t="shared" si="14"/>
        <v>1016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971</v>
      </c>
      <c r="AI14" s="29">
        <f>'26.Spieltag'!AK14</f>
        <v>6</v>
      </c>
      <c r="AJ14" s="24">
        <f t="shared" si="14"/>
        <v>1016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969</v>
      </c>
      <c r="AI15" s="29">
        <f>'26.Spieltag'!AK15</f>
        <v>8</v>
      </c>
      <c r="AJ15" s="24">
        <f t="shared" si="14"/>
        <v>1014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967</v>
      </c>
      <c r="AI16" s="29">
        <f>'26.Spieltag'!AK16</f>
        <v>9</v>
      </c>
      <c r="AJ16" s="24">
        <f t="shared" si="14"/>
        <v>1012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966</v>
      </c>
      <c r="AI17" s="29">
        <f>'26.Spieltag'!AK17</f>
        <v>10</v>
      </c>
      <c r="AJ17" s="24">
        <f t="shared" si="14"/>
        <v>1011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965</v>
      </c>
      <c r="AI18" s="29">
        <f>'26.Spieltag'!AK18</f>
        <v>11</v>
      </c>
      <c r="AJ18" s="24">
        <f t="shared" si="14"/>
        <v>1010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956</v>
      </c>
      <c r="AI19" s="29">
        <f>'26.Spieltag'!AK19</f>
        <v>12</v>
      </c>
      <c r="AJ19" s="24">
        <f t="shared" si="14"/>
        <v>1001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948</v>
      </c>
      <c r="AI20" s="29">
        <f>'26.Spieltag'!AK20</f>
        <v>13</v>
      </c>
      <c r="AJ20" s="24">
        <f t="shared" si="14"/>
        <v>993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900</v>
      </c>
      <c r="AI21" s="29">
        <f>'26.Spieltag'!AK21</f>
        <v>14</v>
      </c>
      <c r="AJ21" s="24">
        <f t="shared" si="14"/>
        <v>945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900</v>
      </c>
      <c r="AI22" s="29">
        <f>'26.Spieltag'!AK22</f>
        <v>14</v>
      </c>
      <c r="AJ22" s="24">
        <f t="shared" si="14"/>
        <v>945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900</v>
      </c>
      <c r="AI23" s="29">
        <f>'26.Spieltag'!AK23</f>
        <v>14</v>
      </c>
      <c r="AJ23" s="24">
        <f t="shared" si="14"/>
        <v>945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900</v>
      </c>
      <c r="AI24" s="29">
        <f>'26.Spieltag'!AK24</f>
        <v>14</v>
      </c>
      <c r="AJ24" s="24">
        <f t="shared" si="14"/>
        <v>945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900</v>
      </c>
      <c r="AI25" s="29">
        <f>'26.Spieltag'!AK25</f>
        <v>14</v>
      </c>
      <c r="AJ25" s="24">
        <f t="shared" si="14"/>
        <v>945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900</v>
      </c>
      <c r="AI26" s="29">
        <f>'26.Spieltag'!AK26</f>
        <v>14</v>
      </c>
      <c r="AJ26" s="24">
        <f t="shared" ref="AJ26" si="17">AG26+AH26</f>
        <v>945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900</v>
      </c>
      <c r="AI27" s="29">
        <f>'26.Spieltag'!AK27</f>
        <v>14</v>
      </c>
      <c r="AJ27" s="24">
        <f t="shared" ref="AJ27" si="20">AG27+AH27</f>
        <v>945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1042</v>
      </c>
      <c r="AI8" s="29">
        <f>'27.Spieltag'!AK8</f>
        <v>1</v>
      </c>
      <c r="AJ8" s="24">
        <f t="shared" ref="AJ8" si="8">AG8+AH8</f>
        <v>1087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1036</v>
      </c>
      <c r="AI9" s="29">
        <f>'27.Spieltag'!AK9</f>
        <v>2</v>
      </c>
      <c r="AJ9" s="24">
        <f t="shared" ref="AJ9:AJ25" si="14">AG9+AH9</f>
        <v>1081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1029</v>
      </c>
      <c r="AI10" s="29">
        <f>'27.Spieltag'!AK10</f>
        <v>3</v>
      </c>
      <c r="AJ10" s="24">
        <f t="shared" si="14"/>
        <v>1074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1023</v>
      </c>
      <c r="AI11" s="29">
        <f>'27.Spieltag'!AK11</f>
        <v>4</v>
      </c>
      <c r="AJ11" s="24">
        <f t="shared" si="14"/>
        <v>1068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1017</v>
      </c>
      <c r="AI12" s="29">
        <f>'27.Spieltag'!AK12</f>
        <v>5</v>
      </c>
      <c r="AJ12" s="24">
        <f t="shared" si="14"/>
        <v>1062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1016</v>
      </c>
      <c r="AI13" s="29">
        <f>'27.Spieltag'!AK13</f>
        <v>6</v>
      </c>
      <c r="AJ13" s="24">
        <f t="shared" si="14"/>
        <v>1061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1016</v>
      </c>
      <c r="AI14" s="29">
        <f>'27.Spieltag'!AK14</f>
        <v>6</v>
      </c>
      <c r="AJ14" s="24">
        <f t="shared" si="14"/>
        <v>1061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1014</v>
      </c>
      <c r="AI15" s="29">
        <f>'27.Spieltag'!AK15</f>
        <v>8</v>
      </c>
      <c r="AJ15" s="24">
        <f t="shared" si="14"/>
        <v>1059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1012</v>
      </c>
      <c r="AI16" s="29">
        <f>'27.Spieltag'!AK16</f>
        <v>9</v>
      </c>
      <c r="AJ16" s="24">
        <f t="shared" si="14"/>
        <v>1057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1011</v>
      </c>
      <c r="AI17" s="29">
        <f>'27.Spieltag'!AK17</f>
        <v>10</v>
      </c>
      <c r="AJ17" s="24">
        <f t="shared" si="14"/>
        <v>1056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1010</v>
      </c>
      <c r="AI18" s="29">
        <f>'27.Spieltag'!AK18</f>
        <v>11</v>
      </c>
      <c r="AJ18" s="24">
        <f t="shared" si="14"/>
        <v>1055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1001</v>
      </c>
      <c r="AI19" s="29">
        <f>'27.Spieltag'!AK19</f>
        <v>12</v>
      </c>
      <c r="AJ19" s="24">
        <f t="shared" si="14"/>
        <v>1046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993</v>
      </c>
      <c r="AI20" s="29">
        <f>'27.Spieltag'!AK20</f>
        <v>13</v>
      </c>
      <c r="AJ20" s="24">
        <f t="shared" si="14"/>
        <v>1038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945</v>
      </c>
      <c r="AI21" s="29">
        <f>'27.Spieltag'!AK21</f>
        <v>14</v>
      </c>
      <c r="AJ21" s="24">
        <f t="shared" si="14"/>
        <v>990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945</v>
      </c>
      <c r="AI22" s="29">
        <f>'27.Spieltag'!AK22</f>
        <v>14</v>
      </c>
      <c r="AJ22" s="24">
        <f t="shared" si="14"/>
        <v>990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945</v>
      </c>
      <c r="AI23" s="29">
        <f>'27.Spieltag'!AK23</f>
        <v>14</v>
      </c>
      <c r="AJ23" s="24">
        <f t="shared" si="14"/>
        <v>990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945</v>
      </c>
      <c r="AI24" s="29">
        <f>'27.Spieltag'!AK24</f>
        <v>14</v>
      </c>
      <c r="AJ24" s="24">
        <f t="shared" si="14"/>
        <v>990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945</v>
      </c>
      <c r="AI25" s="29">
        <f>'27.Spieltag'!AK25</f>
        <v>14</v>
      </c>
      <c r="AJ25" s="24">
        <f t="shared" si="14"/>
        <v>990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945</v>
      </c>
      <c r="AI26" s="29">
        <f>'27.Spieltag'!AK26</f>
        <v>14</v>
      </c>
      <c r="AJ26" s="24">
        <f t="shared" ref="AJ26" si="17">AG26+AH26</f>
        <v>990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945</v>
      </c>
      <c r="AI27" s="29">
        <f>'27.Spieltag'!AK27</f>
        <v>14</v>
      </c>
      <c r="AJ27" s="24">
        <f t="shared" ref="AJ27" si="20">AG27+AH27</f>
        <v>990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2">
      <c r="B2" s="16"/>
      <c r="AC2" s="32"/>
      <c r="AD2" s="68"/>
      <c r="AE2" s="70"/>
      <c r="AF2" s="70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5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1087</v>
      </c>
      <c r="AI8" s="29">
        <f>'28.Spieltag'!AK8</f>
        <v>1</v>
      </c>
      <c r="AJ8" s="24">
        <f t="shared" ref="AJ8:AJ27" si="8">AG8+AH8</f>
        <v>1132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1081</v>
      </c>
      <c r="AI9" s="29">
        <f>'28.Spieltag'!AK9</f>
        <v>2</v>
      </c>
      <c r="AJ9" s="24">
        <f t="shared" si="8"/>
        <v>1126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1074</v>
      </c>
      <c r="AI10" s="29">
        <f>'28.Spieltag'!AK10</f>
        <v>3</v>
      </c>
      <c r="AJ10" s="24">
        <f t="shared" si="8"/>
        <v>1119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1068</v>
      </c>
      <c r="AI11" s="29">
        <f>'28.Spieltag'!AK11</f>
        <v>4</v>
      </c>
      <c r="AJ11" s="24">
        <f t="shared" si="8"/>
        <v>1113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1062</v>
      </c>
      <c r="AI12" s="29">
        <f>'28.Spieltag'!AK12</f>
        <v>5</v>
      </c>
      <c r="AJ12" s="24">
        <f t="shared" si="8"/>
        <v>1107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1061</v>
      </c>
      <c r="AI13" s="29">
        <f>'28.Spieltag'!AK13</f>
        <v>6</v>
      </c>
      <c r="AJ13" s="24">
        <f t="shared" si="8"/>
        <v>1106</v>
      </c>
      <c r="AK13" s="25">
        <f t="shared" si="9"/>
        <v>6</v>
      </c>
      <c r="AL13" s="1"/>
    </row>
    <row r="14" spans="1:41" ht="24.95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1061</v>
      </c>
      <c r="AI14" s="29">
        <f>'28.Spieltag'!AK14</f>
        <v>6</v>
      </c>
      <c r="AJ14" s="24">
        <f t="shared" si="8"/>
        <v>1106</v>
      </c>
      <c r="AK14" s="25">
        <f t="shared" si="9"/>
        <v>6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1059</v>
      </c>
      <c r="AI15" s="29">
        <f>'28.Spieltag'!AK15</f>
        <v>8</v>
      </c>
      <c r="AJ15" s="24">
        <f t="shared" si="8"/>
        <v>1104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1057</v>
      </c>
      <c r="AI16" s="29">
        <f>'28.Spieltag'!AK16</f>
        <v>9</v>
      </c>
      <c r="AJ16" s="24">
        <f t="shared" si="8"/>
        <v>1102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1056</v>
      </c>
      <c r="AI17" s="29">
        <f>'28.Spieltag'!AK17</f>
        <v>10</v>
      </c>
      <c r="AJ17" s="24">
        <f t="shared" si="8"/>
        <v>1101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1055</v>
      </c>
      <c r="AI18" s="29">
        <f>'28.Spieltag'!AK18</f>
        <v>11</v>
      </c>
      <c r="AJ18" s="24">
        <f t="shared" si="8"/>
        <v>1100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1046</v>
      </c>
      <c r="AI19" s="29">
        <f>'28.Spieltag'!AK19</f>
        <v>12</v>
      </c>
      <c r="AJ19" s="24">
        <f t="shared" si="8"/>
        <v>1091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1038</v>
      </c>
      <c r="AI20" s="29">
        <f>'28.Spieltag'!AK20</f>
        <v>13</v>
      </c>
      <c r="AJ20" s="24">
        <f t="shared" si="8"/>
        <v>1083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990</v>
      </c>
      <c r="AI21" s="29">
        <f>'28.Spieltag'!AK21</f>
        <v>14</v>
      </c>
      <c r="AJ21" s="24">
        <f t="shared" si="8"/>
        <v>1035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990</v>
      </c>
      <c r="AI22" s="29">
        <f>'28.Spieltag'!AK22</f>
        <v>14</v>
      </c>
      <c r="AJ22" s="24">
        <f t="shared" si="8"/>
        <v>1035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990</v>
      </c>
      <c r="AI23" s="29">
        <f>'28.Spieltag'!AK23</f>
        <v>14</v>
      </c>
      <c r="AJ23" s="24">
        <f t="shared" si="8"/>
        <v>1035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990</v>
      </c>
      <c r="AI24" s="29">
        <f>'28.Spieltag'!AK24</f>
        <v>14</v>
      </c>
      <c r="AJ24" s="24">
        <f t="shared" si="8"/>
        <v>1035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990</v>
      </c>
      <c r="AI25" s="29">
        <f>'28.Spieltag'!AK25</f>
        <v>14</v>
      </c>
      <c r="AJ25" s="24">
        <f t="shared" si="8"/>
        <v>1035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990</v>
      </c>
      <c r="AI26" s="29">
        <f>'28.Spieltag'!AK26</f>
        <v>14</v>
      </c>
      <c r="AJ26" s="24">
        <f t="shared" si="8"/>
        <v>1035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990</v>
      </c>
      <c r="AI27" s="29">
        <f>'28.Spieltag'!AK27</f>
        <v>14</v>
      </c>
      <c r="AJ27" s="24">
        <f t="shared" si="8"/>
        <v>1035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2">
      <c r="B2" s="16"/>
      <c r="AC2" s="32"/>
      <c r="AD2" s="16"/>
      <c r="AE2" s="83"/>
      <c r="AF2" s="83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5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1087</v>
      </c>
      <c r="AI8" s="29">
        <f>'29.Spieltag'!AK8</f>
        <v>1</v>
      </c>
      <c r="AJ8" s="24">
        <f t="shared" ref="AJ8:AJ27" si="8">AG8+AH8</f>
        <v>1132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1081</v>
      </c>
      <c r="AI9" s="29">
        <f>'29.Spieltag'!AK9</f>
        <v>2</v>
      </c>
      <c r="AJ9" s="24">
        <f t="shared" si="8"/>
        <v>1126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1074</v>
      </c>
      <c r="AI10" s="29">
        <f>'29.Spieltag'!AK10</f>
        <v>3</v>
      </c>
      <c r="AJ10" s="24">
        <f t="shared" si="8"/>
        <v>1119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1068</v>
      </c>
      <c r="AI11" s="29">
        <f>'29.Spieltag'!AK11</f>
        <v>4</v>
      </c>
      <c r="AJ11" s="24">
        <f t="shared" si="8"/>
        <v>1113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1062</v>
      </c>
      <c r="AI12" s="29">
        <f>'29.Spieltag'!AK12</f>
        <v>5</v>
      </c>
      <c r="AJ12" s="24">
        <f t="shared" si="8"/>
        <v>1107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1061</v>
      </c>
      <c r="AI13" s="29">
        <f>'29.Spieltag'!AK13</f>
        <v>6</v>
      </c>
      <c r="AJ13" s="24">
        <f t="shared" si="8"/>
        <v>1106</v>
      </c>
      <c r="AK13" s="25">
        <f t="shared" si="9"/>
        <v>6</v>
      </c>
      <c r="AL13" s="1"/>
    </row>
    <row r="14" spans="1:41" ht="24.95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1061</v>
      </c>
      <c r="AI14" s="29">
        <f>'29.Spieltag'!AK14</f>
        <v>6</v>
      </c>
      <c r="AJ14" s="24">
        <f t="shared" si="8"/>
        <v>1106</v>
      </c>
      <c r="AK14" s="25">
        <f t="shared" si="9"/>
        <v>6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1059</v>
      </c>
      <c r="AI15" s="29">
        <f>'29.Spieltag'!AK15</f>
        <v>8</v>
      </c>
      <c r="AJ15" s="24">
        <f t="shared" si="8"/>
        <v>1104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1057</v>
      </c>
      <c r="AI16" s="29">
        <f>'29.Spieltag'!AK16</f>
        <v>9</v>
      </c>
      <c r="AJ16" s="24">
        <f t="shared" si="8"/>
        <v>1102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1056</v>
      </c>
      <c r="AI17" s="29">
        <f>'29.Spieltag'!AK17</f>
        <v>10</v>
      </c>
      <c r="AJ17" s="24">
        <f t="shared" si="8"/>
        <v>1101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1055</v>
      </c>
      <c r="AI18" s="29">
        <f>'29.Spieltag'!AK18</f>
        <v>11</v>
      </c>
      <c r="AJ18" s="24">
        <f t="shared" si="8"/>
        <v>1100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1046</v>
      </c>
      <c r="AI19" s="29">
        <f>'29.Spieltag'!AK19</f>
        <v>12</v>
      </c>
      <c r="AJ19" s="24">
        <f t="shared" si="8"/>
        <v>1091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1038</v>
      </c>
      <c r="AI20" s="29">
        <f>'29.Spieltag'!AK20</f>
        <v>13</v>
      </c>
      <c r="AJ20" s="24">
        <f t="shared" si="8"/>
        <v>1083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990</v>
      </c>
      <c r="AI21" s="29">
        <f>'29.Spieltag'!AK21</f>
        <v>14</v>
      </c>
      <c r="AJ21" s="24">
        <f t="shared" si="8"/>
        <v>1035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990</v>
      </c>
      <c r="AI22" s="29">
        <f>'29.Spieltag'!AK22</f>
        <v>14</v>
      </c>
      <c r="AJ22" s="24">
        <f t="shared" si="8"/>
        <v>1035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990</v>
      </c>
      <c r="AI23" s="29">
        <f>'29.Spieltag'!AK23</f>
        <v>14</v>
      </c>
      <c r="AJ23" s="24">
        <f t="shared" si="8"/>
        <v>1035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990</v>
      </c>
      <c r="AI24" s="29">
        <f>'29.Spieltag'!AK24</f>
        <v>14</v>
      </c>
      <c r="AJ24" s="24">
        <f t="shared" si="8"/>
        <v>1035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990</v>
      </c>
      <c r="AI25" s="29">
        <f>'29.Spieltag'!AK25</f>
        <v>14</v>
      </c>
      <c r="AJ25" s="24">
        <f t="shared" si="8"/>
        <v>1035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990</v>
      </c>
      <c r="AI26" s="29">
        <f>'29.Spieltag'!AK26</f>
        <v>14</v>
      </c>
      <c r="AJ26" s="24">
        <f t="shared" si="8"/>
        <v>1035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990</v>
      </c>
      <c r="AI27" s="29">
        <f>'29.Spieltag'!AK27</f>
        <v>14</v>
      </c>
      <c r="AJ27" s="24">
        <f t="shared" si="8"/>
        <v>1035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1132</v>
      </c>
      <c r="AI8" s="29">
        <f>'30.Spieltag'!AK8</f>
        <v>1</v>
      </c>
      <c r="AJ8" s="24">
        <f t="shared" ref="AJ8" si="8">AG8+AH8</f>
        <v>1177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1126</v>
      </c>
      <c r="AI9" s="29">
        <f>'30.Spieltag'!AK9</f>
        <v>2</v>
      </c>
      <c r="AJ9" s="24">
        <f t="shared" ref="AJ9:AJ25" si="14">AG9+AH9</f>
        <v>1171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1119</v>
      </c>
      <c r="AI10" s="29">
        <f>'30.Spieltag'!AK10</f>
        <v>3</v>
      </c>
      <c r="AJ10" s="24">
        <f t="shared" si="14"/>
        <v>1164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1113</v>
      </c>
      <c r="AI11" s="29">
        <f>'30.Spieltag'!AK11</f>
        <v>4</v>
      </c>
      <c r="AJ11" s="24">
        <f t="shared" si="14"/>
        <v>1158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1107</v>
      </c>
      <c r="AI12" s="29">
        <f>'30.Spieltag'!AK12</f>
        <v>5</v>
      </c>
      <c r="AJ12" s="24">
        <f t="shared" si="14"/>
        <v>1152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1106</v>
      </c>
      <c r="AI13" s="29">
        <f>'30.Spieltag'!AK13</f>
        <v>6</v>
      </c>
      <c r="AJ13" s="24">
        <f t="shared" si="14"/>
        <v>1151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1106</v>
      </c>
      <c r="AI14" s="29">
        <f>'30.Spieltag'!AK14</f>
        <v>6</v>
      </c>
      <c r="AJ14" s="24">
        <f t="shared" si="14"/>
        <v>1151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1104</v>
      </c>
      <c r="AI15" s="29">
        <f>'30.Spieltag'!AK15</f>
        <v>8</v>
      </c>
      <c r="AJ15" s="24">
        <f t="shared" si="14"/>
        <v>1149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1102</v>
      </c>
      <c r="AI16" s="29">
        <f>'30.Spieltag'!AK16</f>
        <v>9</v>
      </c>
      <c r="AJ16" s="24">
        <f t="shared" si="14"/>
        <v>1147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1101</v>
      </c>
      <c r="AI17" s="29">
        <f>'30.Spieltag'!AK17</f>
        <v>10</v>
      </c>
      <c r="AJ17" s="24">
        <f t="shared" si="14"/>
        <v>1146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1100</v>
      </c>
      <c r="AI18" s="29">
        <f>'30.Spieltag'!AK18</f>
        <v>11</v>
      </c>
      <c r="AJ18" s="24">
        <f t="shared" si="14"/>
        <v>1145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1091</v>
      </c>
      <c r="AI19" s="29">
        <f>'30.Spieltag'!AK19</f>
        <v>12</v>
      </c>
      <c r="AJ19" s="24">
        <f t="shared" si="14"/>
        <v>1136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1083</v>
      </c>
      <c r="AI20" s="29">
        <f>'30.Spieltag'!AK20</f>
        <v>13</v>
      </c>
      <c r="AJ20" s="24">
        <f t="shared" si="14"/>
        <v>1128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1035</v>
      </c>
      <c r="AI21" s="29">
        <f>'30.Spieltag'!AK21</f>
        <v>14</v>
      </c>
      <c r="AJ21" s="24">
        <f t="shared" si="14"/>
        <v>1080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1035</v>
      </c>
      <c r="AI22" s="29">
        <f>'30.Spieltag'!AK22</f>
        <v>14</v>
      </c>
      <c r="AJ22" s="24">
        <f t="shared" si="14"/>
        <v>1080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1035</v>
      </c>
      <c r="AI23" s="29">
        <f>'30.Spieltag'!AK23</f>
        <v>14</v>
      </c>
      <c r="AJ23" s="24">
        <f t="shared" si="14"/>
        <v>1080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1035</v>
      </c>
      <c r="AI24" s="29">
        <f>'30.Spieltag'!AK24</f>
        <v>14</v>
      </c>
      <c r="AJ24" s="24">
        <f t="shared" si="14"/>
        <v>1080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1035</v>
      </c>
      <c r="AI25" s="29">
        <f>'30.Spieltag'!AK25</f>
        <v>14</v>
      </c>
      <c r="AJ25" s="24">
        <f t="shared" si="14"/>
        <v>1080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1035</v>
      </c>
      <c r="AI26" s="29">
        <f>'30.Spieltag'!AK26</f>
        <v>14</v>
      </c>
      <c r="AJ26" s="24">
        <f t="shared" ref="AJ26" si="17">AG26+AH26</f>
        <v>1080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1035</v>
      </c>
      <c r="AI27" s="29">
        <f>'30.Spieltag'!AK27</f>
        <v>14</v>
      </c>
      <c r="AJ27" s="24">
        <f t="shared" ref="AJ27" si="20">AG27+AH27</f>
        <v>1080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1177</v>
      </c>
      <c r="AI8" s="29">
        <f>'31.Spieltag'!AK8</f>
        <v>1</v>
      </c>
      <c r="AJ8" s="24">
        <f t="shared" ref="AJ8" si="8">AG8+AH8</f>
        <v>1222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1171</v>
      </c>
      <c r="AI9" s="29">
        <f>'31.Spieltag'!AK9</f>
        <v>2</v>
      </c>
      <c r="AJ9" s="24">
        <f t="shared" ref="AJ9:AJ25" si="14">AG9+AH9</f>
        <v>1216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1164</v>
      </c>
      <c r="AI10" s="29">
        <f>'31.Spieltag'!AK10</f>
        <v>3</v>
      </c>
      <c r="AJ10" s="24">
        <f t="shared" si="14"/>
        <v>1209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1158</v>
      </c>
      <c r="AI11" s="29">
        <f>'31.Spieltag'!AK11</f>
        <v>4</v>
      </c>
      <c r="AJ11" s="24">
        <f t="shared" si="14"/>
        <v>1203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1152</v>
      </c>
      <c r="AI12" s="29">
        <f>'31.Spieltag'!AK12</f>
        <v>5</v>
      </c>
      <c r="AJ12" s="24">
        <f t="shared" si="14"/>
        <v>1197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1151</v>
      </c>
      <c r="AI13" s="29">
        <f>'31.Spieltag'!AK13</f>
        <v>6</v>
      </c>
      <c r="AJ13" s="24">
        <f t="shared" si="14"/>
        <v>1196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1151</v>
      </c>
      <c r="AI14" s="29">
        <f>'31.Spieltag'!AK14</f>
        <v>6</v>
      </c>
      <c r="AJ14" s="24">
        <f t="shared" si="14"/>
        <v>1196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1149</v>
      </c>
      <c r="AI15" s="29">
        <f>'31.Spieltag'!AK15</f>
        <v>8</v>
      </c>
      <c r="AJ15" s="24">
        <f t="shared" si="14"/>
        <v>1194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1147</v>
      </c>
      <c r="AI16" s="29">
        <f>'31.Spieltag'!AK16</f>
        <v>9</v>
      </c>
      <c r="AJ16" s="24">
        <f t="shared" si="14"/>
        <v>1192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1146</v>
      </c>
      <c r="AI17" s="29">
        <f>'31.Spieltag'!AK17</f>
        <v>10</v>
      </c>
      <c r="AJ17" s="24">
        <f t="shared" si="14"/>
        <v>1191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1145</v>
      </c>
      <c r="AI18" s="29">
        <f>'31.Spieltag'!AK18</f>
        <v>11</v>
      </c>
      <c r="AJ18" s="24">
        <f t="shared" si="14"/>
        <v>1190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1136</v>
      </c>
      <c r="AI19" s="29">
        <f>'31.Spieltag'!AK19</f>
        <v>12</v>
      </c>
      <c r="AJ19" s="24">
        <f t="shared" si="14"/>
        <v>1181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1128</v>
      </c>
      <c r="AI20" s="29">
        <f>'31.Spieltag'!AK20</f>
        <v>13</v>
      </c>
      <c r="AJ20" s="24">
        <f t="shared" si="14"/>
        <v>1173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1080</v>
      </c>
      <c r="AI21" s="29">
        <f>'31.Spieltag'!AK21</f>
        <v>14</v>
      </c>
      <c r="AJ21" s="24">
        <f t="shared" si="14"/>
        <v>1125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1080</v>
      </c>
      <c r="AI22" s="29">
        <f>'31.Spieltag'!AK22</f>
        <v>14</v>
      </c>
      <c r="AJ22" s="24">
        <f t="shared" si="14"/>
        <v>1125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1080</v>
      </c>
      <c r="AI23" s="29">
        <f>'31.Spieltag'!AK23</f>
        <v>14</v>
      </c>
      <c r="AJ23" s="24">
        <f t="shared" si="14"/>
        <v>1125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1080</v>
      </c>
      <c r="AI24" s="29">
        <f>'31.Spieltag'!AK24</f>
        <v>14</v>
      </c>
      <c r="AJ24" s="24">
        <f t="shared" si="14"/>
        <v>1125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1080</v>
      </c>
      <c r="AI25" s="29">
        <f>'31.Spieltag'!AK25</f>
        <v>14</v>
      </c>
      <c r="AJ25" s="24">
        <f t="shared" si="14"/>
        <v>1125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1080</v>
      </c>
      <c r="AI26" s="29">
        <f>'31.Spieltag'!AK26</f>
        <v>14</v>
      </c>
      <c r="AJ26" s="24">
        <f t="shared" ref="AJ26" si="17">AG26+AH26</f>
        <v>1125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1080</v>
      </c>
      <c r="AI27" s="29">
        <f>'31.Spieltag'!AK27</f>
        <v>14</v>
      </c>
      <c r="AJ27" s="24">
        <f t="shared" ref="AJ27" si="20">AG27+AH27</f>
        <v>1125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5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1222</v>
      </c>
      <c r="AI8" s="29">
        <f>'32.Spieltag'!AK8</f>
        <v>1</v>
      </c>
      <c r="AJ8" s="24">
        <f t="shared" ref="AJ8" si="8">AG8+AH8</f>
        <v>1267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1216</v>
      </c>
      <c r="AI9" s="29">
        <f>'32.Spieltag'!AK9</f>
        <v>2</v>
      </c>
      <c r="AJ9" s="24">
        <f t="shared" ref="AJ9:AJ25" si="14">AG9+AH9</f>
        <v>1261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1209</v>
      </c>
      <c r="AI10" s="29">
        <f>'32.Spieltag'!AK10</f>
        <v>3</v>
      </c>
      <c r="AJ10" s="24">
        <f t="shared" si="14"/>
        <v>1254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1203</v>
      </c>
      <c r="AI11" s="29">
        <f>'32.Spieltag'!AK11</f>
        <v>4</v>
      </c>
      <c r="AJ11" s="24">
        <f t="shared" si="14"/>
        <v>1248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1197</v>
      </c>
      <c r="AI12" s="29">
        <f>'32.Spieltag'!AK12</f>
        <v>5</v>
      </c>
      <c r="AJ12" s="24">
        <f t="shared" si="14"/>
        <v>1242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1196</v>
      </c>
      <c r="AI13" s="29">
        <f>'32.Spieltag'!AK13</f>
        <v>6</v>
      </c>
      <c r="AJ13" s="24">
        <f t="shared" si="14"/>
        <v>1241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1196</v>
      </c>
      <c r="AI14" s="29">
        <f>'32.Spieltag'!AK14</f>
        <v>6</v>
      </c>
      <c r="AJ14" s="24">
        <f t="shared" si="14"/>
        <v>1241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1194</v>
      </c>
      <c r="AI15" s="29">
        <f>'32.Spieltag'!AK15</f>
        <v>8</v>
      </c>
      <c r="AJ15" s="24">
        <f t="shared" si="14"/>
        <v>1239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1192</v>
      </c>
      <c r="AI16" s="29">
        <f>'32.Spieltag'!AK16</f>
        <v>9</v>
      </c>
      <c r="AJ16" s="24">
        <f t="shared" si="14"/>
        <v>1237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1191</v>
      </c>
      <c r="AI17" s="29">
        <f>'32.Spieltag'!AK17</f>
        <v>10</v>
      </c>
      <c r="AJ17" s="24">
        <f t="shared" si="14"/>
        <v>1236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1190</v>
      </c>
      <c r="AI18" s="29">
        <f>'32.Spieltag'!AK18</f>
        <v>11</v>
      </c>
      <c r="AJ18" s="24">
        <f t="shared" si="14"/>
        <v>1235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1181</v>
      </c>
      <c r="AI19" s="29">
        <f>'32.Spieltag'!AK19</f>
        <v>12</v>
      </c>
      <c r="AJ19" s="24">
        <f t="shared" si="14"/>
        <v>1226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1173</v>
      </c>
      <c r="AI20" s="29">
        <f>'32.Spieltag'!AK20</f>
        <v>13</v>
      </c>
      <c r="AJ20" s="24">
        <f t="shared" si="14"/>
        <v>1218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1125</v>
      </c>
      <c r="AI21" s="29">
        <f>'32.Spieltag'!AK21</f>
        <v>14</v>
      </c>
      <c r="AJ21" s="24">
        <f t="shared" si="14"/>
        <v>1170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1125</v>
      </c>
      <c r="AI22" s="29">
        <f>'32.Spieltag'!AK22</f>
        <v>14</v>
      </c>
      <c r="AJ22" s="24">
        <f t="shared" si="14"/>
        <v>1170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1125</v>
      </c>
      <c r="AI23" s="29">
        <f>'32.Spieltag'!AK23</f>
        <v>14</v>
      </c>
      <c r="AJ23" s="24">
        <f t="shared" si="14"/>
        <v>1170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1125</v>
      </c>
      <c r="AI24" s="29">
        <f>'32.Spieltag'!AK24</f>
        <v>14</v>
      </c>
      <c r="AJ24" s="24">
        <f t="shared" si="14"/>
        <v>1170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1125</v>
      </c>
      <c r="AI25" s="29">
        <f>'32.Spieltag'!AK25</f>
        <v>14</v>
      </c>
      <c r="AJ25" s="24">
        <f t="shared" si="14"/>
        <v>1170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1125</v>
      </c>
      <c r="AI26" s="29">
        <f>'32.Spieltag'!AK26</f>
        <v>14</v>
      </c>
      <c r="AJ26" s="24">
        <f t="shared" ref="AJ26" si="16">AG26+AH26</f>
        <v>1170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1125</v>
      </c>
      <c r="AI27" s="29">
        <f>'32.Spieltag'!AK27</f>
        <v>14</v>
      </c>
      <c r="AJ27" s="24">
        <f t="shared" ref="AJ27" si="19">AG27+AH27</f>
        <v>1170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1267</v>
      </c>
      <c r="AI8" s="29">
        <f>'33.Spieltag'!AK8</f>
        <v>1</v>
      </c>
      <c r="AJ8" s="24">
        <f t="shared" ref="AJ8" si="8">AG8+AH8</f>
        <v>1312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1261</v>
      </c>
      <c r="AI9" s="29">
        <f>'33.Spieltag'!AK9</f>
        <v>2</v>
      </c>
      <c r="AJ9" s="24">
        <f t="shared" ref="AJ9:AJ25" si="14">AG9+AH9</f>
        <v>1306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1254</v>
      </c>
      <c r="AI10" s="29">
        <f>'33.Spieltag'!AK10</f>
        <v>3</v>
      </c>
      <c r="AJ10" s="24">
        <f t="shared" si="14"/>
        <v>1299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1248</v>
      </c>
      <c r="AI11" s="29">
        <f>'33.Spieltag'!AK11</f>
        <v>4</v>
      </c>
      <c r="AJ11" s="24">
        <f t="shared" si="14"/>
        <v>1293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1242</v>
      </c>
      <c r="AI12" s="29">
        <f>'33.Spieltag'!AK12</f>
        <v>5</v>
      </c>
      <c r="AJ12" s="24">
        <f t="shared" si="14"/>
        <v>1287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1241</v>
      </c>
      <c r="AI13" s="29">
        <f>'33.Spieltag'!AK13</f>
        <v>6</v>
      </c>
      <c r="AJ13" s="24">
        <f t="shared" si="14"/>
        <v>1286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1241</v>
      </c>
      <c r="AI14" s="29">
        <f>'33.Spieltag'!AK14</f>
        <v>6</v>
      </c>
      <c r="AJ14" s="24">
        <f t="shared" si="14"/>
        <v>1286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1239</v>
      </c>
      <c r="AI15" s="29">
        <f>'33.Spieltag'!AK15</f>
        <v>8</v>
      </c>
      <c r="AJ15" s="24">
        <f t="shared" si="14"/>
        <v>1284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1237</v>
      </c>
      <c r="AI16" s="29">
        <f>'33.Spieltag'!AK16</f>
        <v>9</v>
      </c>
      <c r="AJ16" s="24">
        <f t="shared" si="14"/>
        <v>1282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1236</v>
      </c>
      <c r="AI17" s="29">
        <f>'33.Spieltag'!AK17</f>
        <v>10</v>
      </c>
      <c r="AJ17" s="24">
        <f t="shared" si="14"/>
        <v>1281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1235</v>
      </c>
      <c r="AI18" s="29">
        <f>'33.Spieltag'!AK18</f>
        <v>11</v>
      </c>
      <c r="AJ18" s="24">
        <f t="shared" si="14"/>
        <v>1280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1226</v>
      </c>
      <c r="AI19" s="29">
        <f>'33.Spieltag'!AK19</f>
        <v>12</v>
      </c>
      <c r="AJ19" s="24">
        <f t="shared" si="14"/>
        <v>1271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1218</v>
      </c>
      <c r="AI20" s="29">
        <f>'33.Spieltag'!AK20</f>
        <v>13</v>
      </c>
      <c r="AJ20" s="24">
        <f t="shared" si="14"/>
        <v>1263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1170</v>
      </c>
      <c r="AI21" s="29">
        <f>'33.Spieltag'!AK21</f>
        <v>14</v>
      </c>
      <c r="AJ21" s="24">
        <f t="shared" si="14"/>
        <v>1215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1170</v>
      </c>
      <c r="AI22" s="29">
        <f>'33.Spieltag'!AK22</f>
        <v>14</v>
      </c>
      <c r="AJ22" s="24">
        <f t="shared" si="14"/>
        <v>1215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1170</v>
      </c>
      <c r="AI23" s="29">
        <f>'33.Spieltag'!AK23</f>
        <v>14</v>
      </c>
      <c r="AJ23" s="24">
        <f t="shared" si="14"/>
        <v>1215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1170</v>
      </c>
      <c r="AI24" s="29">
        <f>'33.Spieltag'!AK24</f>
        <v>14</v>
      </c>
      <c r="AJ24" s="24">
        <f t="shared" si="14"/>
        <v>1215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1170</v>
      </c>
      <c r="AI25" s="29">
        <f>'33.Spieltag'!AK25</f>
        <v>14</v>
      </c>
      <c r="AJ25" s="24">
        <f t="shared" si="14"/>
        <v>1215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1170</v>
      </c>
      <c r="AI26" s="29">
        <f>'33.Spieltag'!AK26</f>
        <v>14</v>
      </c>
      <c r="AJ26" s="24">
        <f t="shared" ref="AJ26" si="17">AG26+AH26</f>
        <v>1215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1170</v>
      </c>
      <c r="AI27" s="29">
        <f>'33.Spieltag'!AK27</f>
        <v>14</v>
      </c>
      <c r="AJ27" s="24">
        <f t="shared" ref="AJ27" si="20">AG27+AH27</f>
        <v>1215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U9" sqref="AU9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29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1327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9</v>
      </c>
      <c r="AO3" s="59">
        <f t="shared" ref="AO3" si="4">SMALL($C3:$AJ3,4)</f>
        <v>10</v>
      </c>
      <c r="AP3" s="60">
        <f t="shared" ref="AP3" si="5">AK3-AO3-AN3-AM3-AL3</f>
        <v>1304</v>
      </c>
      <c r="AQ3" s="64">
        <f t="shared" ref="AQ3" si="6">SUM(AL3:AO3)</f>
        <v>23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30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1324</v>
      </c>
      <c r="AL4" s="59">
        <f t="shared" ref="AL4:AL25" si="8">SMALL($C4:$AJ4,1)</f>
        <v>2</v>
      </c>
      <c r="AM4" s="59">
        <f t="shared" ref="AM4:AM25" si="9">SMALL($C4:$AJ4,2)</f>
        <v>6</v>
      </c>
      <c r="AN4" s="59">
        <f t="shared" ref="AN4:AN25" si="10">SMALL($C4:$AJ4,3)</f>
        <v>8</v>
      </c>
      <c r="AO4" s="59">
        <f t="shared" ref="AO4:AO25" si="11">SMALL($C4:$AJ4,4)</f>
        <v>9</v>
      </c>
      <c r="AP4" s="60">
        <f t="shared" ref="AP4:AP21" si="12">AK4-AO4-AN4-AM4-AL4</f>
        <v>1299</v>
      </c>
      <c r="AQ4" s="64">
        <f t="shared" ref="AQ4:AQ18" si="13">SUM(AL4:AO4)</f>
        <v>25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30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1347</v>
      </c>
      <c r="AL5" s="59">
        <f t="shared" si="8"/>
        <v>2</v>
      </c>
      <c r="AM5" s="59">
        <f t="shared" si="9"/>
        <v>3</v>
      </c>
      <c r="AN5" s="59">
        <f t="shared" si="10"/>
        <v>8</v>
      </c>
      <c r="AO5" s="59">
        <f t="shared" si="11"/>
        <v>15</v>
      </c>
      <c r="AP5" s="60">
        <f t="shared" si="12"/>
        <v>1319</v>
      </c>
      <c r="AQ5" s="64">
        <f t="shared" si="13"/>
        <v>28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26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1343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20</v>
      </c>
      <c r="AP6" s="60">
        <f t="shared" si="12"/>
        <v>1311</v>
      </c>
      <c r="AQ6" s="64">
        <f t="shared" si="13"/>
        <v>32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19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1335</v>
      </c>
      <c r="AL7" s="59">
        <f t="shared" si="8"/>
        <v>0</v>
      </c>
      <c r="AM7" s="59">
        <f t="shared" si="9"/>
        <v>5</v>
      </c>
      <c r="AN7" s="59">
        <f t="shared" si="10"/>
        <v>12</v>
      </c>
      <c r="AO7" s="59">
        <f t="shared" si="11"/>
        <v>15</v>
      </c>
      <c r="AP7" s="60">
        <f t="shared" si="12"/>
        <v>1303</v>
      </c>
      <c r="AQ7" s="64">
        <f t="shared" si="13"/>
        <v>32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1335</v>
      </c>
      <c r="AL8" s="59">
        <f t="shared" si="8"/>
        <v>2</v>
      </c>
      <c r="AM8" s="59">
        <f t="shared" si="9"/>
        <v>8</v>
      </c>
      <c r="AN8" s="59">
        <f t="shared" si="10"/>
        <v>8</v>
      </c>
      <c r="AO8" s="59">
        <f t="shared" si="11"/>
        <v>10</v>
      </c>
      <c r="AP8" s="60">
        <f t="shared" si="12"/>
        <v>1307</v>
      </c>
      <c r="AQ8" s="64">
        <f t="shared" si="13"/>
        <v>28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20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1339</v>
      </c>
      <c r="AL9" s="59">
        <f t="shared" si="8"/>
        <v>8</v>
      </c>
      <c r="AM9" s="59">
        <f t="shared" si="9"/>
        <v>9</v>
      </c>
      <c r="AN9" s="59">
        <f t="shared" si="10"/>
        <v>10</v>
      </c>
      <c r="AO9" s="59">
        <f t="shared" si="11"/>
        <v>10</v>
      </c>
      <c r="AP9" s="60">
        <f t="shared" si="12"/>
        <v>1302</v>
      </c>
      <c r="AQ9" s="64">
        <f t="shared" si="13"/>
        <v>37</v>
      </c>
      <c r="AS9" s="54">
        <v>7</v>
      </c>
      <c r="AT9" s="55"/>
      <c r="AU9" s="57"/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1325</v>
      </c>
      <c r="AL10" s="59">
        <f t="shared" si="8"/>
        <v>2</v>
      </c>
      <c r="AM10" s="59">
        <f t="shared" si="9"/>
        <v>5</v>
      </c>
      <c r="AN10" s="59">
        <f t="shared" si="10"/>
        <v>7</v>
      </c>
      <c r="AO10" s="59">
        <f t="shared" si="11"/>
        <v>12</v>
      </c>
      <c r="AP10" s="60">
        <f t="shared" si="12"/>
        <v>1299</v>
      </c>
      <c r="AQ10" s="64">
        <f t="shared" si="13"/>
        <v>26</v>
      </c>
      <c r="AS10" s="54">
        <v>8</v>
      </c>
      <c r="AT10" s="55"/>
      <c r="AU10" s="57"/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25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1330</v>
      </c>
      <c r="AL11" s="59">
        <f t="shared" si="8"/>
        <v>2</v>
      </c>
      <c r="AM11" s="59">
        <f t="shared" si="9"/>
        <v>2</v>
      </c>
      <c r="AN11" s="59">
        <f t="shared" si="10"/>
        <v>8</v>
      </c>
      <c r="AO11" s="59">
        <f t="shared" si="11"/>
        <v>10</v>
      </c>
      <c r="AP11" s="60">
        <f t="shared" si="12"/>
        <v>1308</v>
      </c>
      <c r="AQ11" s="64">
        <f t="shared" si="13"/>
        <v>22</v>
      </c>
      <c r="AS11" s="54">
        <v>9</v>
      </c>
      <c r="AT11" s="55"/>
      <c r="AU11" s="57"/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26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1342</v>
      </c>
      <c r="AL12" s="59">
        <f t="shared" si="8"/>
        <v>2</v>
      </c>
      <c r="AM12" s="59">
        <f t="shared" si="9"/>
        <v>4</v>
      </c>
      <c r="AN12" s="59">
        <f t="shared" si="10"/>
        <v>9</v>
      </c>
      <c r="AO12" s="59">
        <f t="shared" si="11"/>
        <v>12</v>
      </c>
      <c r="AP12" s="60">
        <f t="shared" si="12"/>
        <v>1315</v>
      </c>
      <c r="AQ12" s="64">
        <f t="shared" si="13"/>
        <v>27</v>
      </c>
      <c r="AS12" s="54">
        <v>10</v>
      </c>
      <c r="AT12" s="55"/>
      <c r="AU12" s="57"/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27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1329</v>
      </c>
      <c r="AL13" s="59">
        <f t="shared" si="8"/>
        <v>3</v>
      </c>
      <c r="AM13" s="59">
        <f t="shared" si="9"/>
        <v>6</v>
      </c>
      <c r="AN13" s="59">
        <f t="shared" si="10"/>
        <v>7</v>
      </c>
      <c r="AO13" s="59">
        <f t="shared" si="11"/>
        <v>9</v>
      </c>
      <c r="AP13" s="60">
        <f t="shared" si="12"/>
        <v>1304</v>
      </c>
      <c r="AQ13" s="64">
        <f t="shared" si="13"/>
        <v>25</v>
      </c>
      <c r="AS13" s="54">
        <v>11</v>
      </c>
      <c r="AT13" s="55"/>
      <c r="AU13" s="57"/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22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1331</v>
      </c>
      <c r="AL14" s="59">
        <f t="shared" si="8"/>
        <v>0</v>
      </c>
      <c r="AM14" s="59">
        <f t="shared" si="9"/>
        <v>4</v>
      </c>
      <c r="AN14" s="59">
        <f t="shared" si="10"/>
        <v>5</v>
      </c>
      <c r="AO14" s="59">
        <f t="shared" si="11"/>
        <v>14</v>
      </c>
      <c r="AP14" s="60">
        <f t="shared" si="12"/>
        <v>1308</v>
      </c>
      <c r="AQ14" s="64">
        <f t="shared" si="13"/>
        <v>23</v>
      </c>
      <c r="AS14" s="54">
        <v>12</v>
      </c>
      <c r="AT14" s="55"/>
      <c r="AU14" s="57"/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20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1308</v>
      </c>
      <c r="AL15" s="59">
        <f t="shared" si="8"/>
        <v>0</v>
      </c>
      <c r="AM15" s="59">
        <f t="shared" si="9"/>
        <v>0</v>
      </c>
      <c r="AN15" s="59">
        <f t="shared" si="10"/>
        <v>2</v>
      </c>
      <c r="AO15" s="59">
        <f t="shared" si="11"/>
        <v>12</v>
      </c>
      <c r="AP15" s="60">
        <f t="shared" si="12"/>
        <v>1294</v>
      </c>
      <c r="AQ15" s="64">
        <f t="shared" si="13"/>
        <v>14</v>
      </c>
      <c r="AS15" s="54">
        <v>13</v>
      </c>
      <c r="AT15" s="55"/>
      <c r="AU15" s="57"/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0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1263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1263</v>
      </c>
      <c r="AQ16" s="64">
        <f t="shared" si="13"/>
        <v>0</v>
      </c>
      <c r="AS16" s="54">
        <v>14</v>
      </c>
      <c r="AT16" s="55"/>
      <c r="AU16" s="57"/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0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1263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1263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0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1263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1263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0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1263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1263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0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1263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1263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0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1263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1263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0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1263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1263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259</v>
      </c>
      <c r="I28" s="65">
        <f t="shared" si="18"/>
        <v>810</v>
      </c>
      <c r="J28" s="65">
        <f t="shared" si="18"/>
        <v>810</v>
      </c>
      <c r="K28" s="65">
        <f t="shared" si="18"/>
        <v>810</v>
      </c>
      <c r="L28" s="65">
        <f t="shared" si="18"/>
        <v>810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23505</v>
      </c>
      <c r="AL28" s="65">
        <f t="shared" si="18"/>
        <v>21</v>
      </c>
      <c r="AM28" s="65">
        <f t="shared" si="18"/>
        <v>51</v>
      </c>
      <c r="AN28" s="65">
        <f t="shared" si="18"/>
        <v>83</v>
      </c>
      <c r="AO28" s="65">
        <f t="shared" si="18"/>
        <v>139</v>
      </c>
      <c r="AP28" s="65">
        <f t="shared" si="18"/>
        <v>23211</v>
      </c>
      <c r="AQ28" s="65">
        <f t="shared" si="18"/>
        <v>294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2021-09-13T06:59:22Z</cp:lastPrinted>
  <dcterms:created xsi:type="dcterms:W3CDTF">1998-11-12T06:25:58Z</dcterms:created>
  <dcterms:modified xsi:type="dcterms:W3CDTF">2021-09-13T06:59:44Z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