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27382325-2DA1-4782-8338-C9698D597243}" xr6:coauthVersionLast="47" xr6:coauthVersionMax="47" xr10:uidLastSave="{00000000-0000-0000-0000-000000000000}"/>
  <bookViews>
    <workbookView xWindow="-120" yWindow="-120" windowWidth="29040" windowHeight="15840" tabRatio="514" firstSheet="7" activeTab="8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Tabelle1" sheetId="39" r:id="rId35"/>
    <sheet name="Ergebnisse" sheetId="35" r:id="rId36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9" i="31" l="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1" i="31"/>
  <c r="Z22" i="31"/>
  <c r="Z23" i="31"/>
  <c r="Z24" i="31"/>
  <c r="Z25" i="31"/>
  <c r="Z26" i="31"/>
  <c r="Z27" i="31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9" i="25"/>
  <c r="Z10" i="25"/>
  <c r="Z11" i="25"/>
  <c r="Z12" i="25"/>
  <c r="Z13" i="25"/>
  <c r="Z14" i="25"/>
  <c r="Z15" i="25"/>
  <c r="Z16" i="25"/>
  <c r="Z17" i="25"/>
  <c r="Z18" i="25"/>
  <c r="Z19" i="25"/>
  <c r="Z20" i="25"/>
  <c r="Z21" i="25"/>
  <c r="Z22" i="25"/>
  <c r="Z23" i="25"/>
  <c r="Z24" i="25"/>
  <c r="Z25" i="25"/>
  <c r="Z26" i="25"/>
  <c r="Z27" i="25"/>
  <c r="Z9" i="24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9" i="23"/>
  <c r="Z10" i="23"/>
  <c r="Z11" i="23"/>
  <c r="Z12" i="23"/>
  <c r="Z13" i="23"/>
  <c r="Z14" i="23"/>
  <c r="Z15" i="23"/>
  <c r="Z16" i="23"/>
  <c r="Z17" i="23"/>
  <c r="Z18" i="23"/>
  <c r="Z19" i="23"/>
  <c r="Z20" i="23"/>
  <c r="Z21" i="23"/>
  <c r="Z22" i="23"/>
  <c r="Z23" i="23"/>
  <c r="Z24" i="23"/>
  <c r="Z25" i="23"/>
  <c r="Z26" i="23"/>
  <c r="Z27" i="23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9" i="21"/>
  <c r="Z10" i="21"/>
  <c r="Z11" i="21"/>
  <c r="Z12" i="21"/>
  <c r="Z13" i="21"/>
  <c r="Z14" i="21"/>
  <c r="Z15" i="21"/>
  <c r="Z16" i="21"/>
  <c r="Z17" i="21"/>
  <c r="Z18" i="21"/>
  <c r="Z19" i="21"/>
  <c r="Z20" i="21"/>
  <c r="Z21" i="21"/>
  <c r="Z22" i="21"/>
  <c r="Z23" i="21"/>
  <c r="Z24" i="21"/>
  <c r="Z25" i="21"/>
  <c r="Z26" i="21"/>
  <c r="Z27" i="21"/>
  <c r="Z9" i="20"/>
  <c r="Z10" i="20"/>
  <c r="Z11" i="20"/>
  <c r="Z12" i="20"/>
  <c r="Z13" i="20"/>
  <c r="Z14" i="20"/>
  <c r="Z15" i="20"/>
  <c r="Z16" i="20"/>
  <c r="Z17" i="20"/>
  <c r="Z18" i="20"/>
  <c r="Z19" i="20"/>
  <c r="Z20" i="20"/>
  <c r="Z21" i="20"/>
  <c r="Z22" i="20"/>
  <c r="Z23" i="20"/>
  <c r="Z24" i="20"/>
  <c r="Z25" i="20"/>
  <c r="Z26" i="20"/>
  <c r="Z27" i="2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7" i="33"/>
  <c r="W27" i="33"/>
  <c r="T27" i="33"/>
  <c r="Q27" i="33"/>
  <c r="N27" i="33"/>
  <c r="K27" i="33"/>
  <c r="H27" i="33"/>
  <c r="E27" i="33"/>
  <c r="AC26" i="33"/>
  <c r="W26" i="33"/>
  <c r="T26" i="33"/>
  <c r="Q26" i="33"/>
  <c r="N26" i="33"/>
  <c r="K26" i="33"/>
  <c r="H26" i="33"/>
  <c r="E26" i="33"/>
  <c r="AC25" i="33"/>
  <c r="W25" i="33"/>
  <c r="T25" i="33"/>
  <c r="Q25" i="33"/>
  <c r="N25" i="33"/>
  <c r="K25" i="33"/>
  <c r="H25" i="33"/>
  <c r="E25" i="33"/>
  <c r="AC24" i="33"/>
  <c r="W24" i="33"/>
  <c r="T24" i="33"/>
  <c r="Q24" i="33"/>
  <c r="N24" i="33"/>
  <c r="K24" i="33"/>
  <c r="H24" i="33"/>
  <c r="E24" i="33"/>
  <c r="AC23" i="33"/>
  <c r="W23" i="33"/>
  <c r="T23" i="33"/>
  <c r="Q23" i="33"/>
  <c r="N23" i="33"/>
  <c r="K23" i="33"/>
  <c r="H23" i="33"/>
  <c r="E23" i="33"/>
  <c r="AC22" i="33"/>
  <c r="W22" i="33"/>
  <c r="T22" i="33"/>
  <c r="Q22" i="33"/>
  <c r="N22" i="33"/>
  <c r="K22" i="33"/>
  <c r="H22" i="33"/>
  <c r="E22" i="33"/>
  <c r="AC21" i="33"/>
  <c r="W21" i="33"/>
  <c r="T21" i="33"/>
  <c r="Q21" i="33"/>
  <c r="N21" i="33"/>
  <c r="K21" i="33"/>
  <c r="H21" i="33"/>
  <c r="E21" i="33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7" i="32"/>
  <c r="W27" i="32"/>
  <c r="T27" i="32"/>
  <c r="Q27" i="32"/>
  <c r="N27" i="32"/>
  <c r="K27" i="32"/>
  <c r="H27" i="32"/>
  <c r="E27" i="32"/>
  <c r="AC26" i="32"/>
  <c r="W26" i="32"/>
  <c r="T26" i="32"/>
  <c r="Q26" i="32"/>
  <c r="N26" i="32"/>
  <c r="K26" i="32"/>
  <c r="H26" i="32"/>
  <c r="E26" i="32"/>
  <c r="AC25" i="32"/>
  <c r="W25" i="32"/>
  <c r="T25" i="32"/>
  <c r="Q25" i="32"/>
  <c r="N25" i="32"/>
  <c r="K25" i="32"/>
  <c r="H25" i="32"/>
  <c r="E25" i="32"/>
  <c r="AC24" i="32"/>
  <c r="W24" i="32"/>
  <c r="T24" i="32"/>
  <c r="Q24" i="32"/>
  <c r="N24" i="32"/>
  <c r="K24" i="32"/>
  <c r="H24" i="32"/>
  <c r="E24" i="32"/>
  <c r="AC23" i="32"/>
  <c r="W23" i="32"/>
  <c r="T23" i="32"/>
  <c r="Q23" i="32"/>
  <c r="N23" i="32"/>
  <c r="K23" i="32"/>
  <c r="H23" i="32"/>
  <c r="E23" i="32"/>
  <c r="AC22" i="32"/>
  <c r="W22" i="32"/>
  <c r="T22" i="32"/>
  <c r="Q22" i="32"/>
  <c r="N22" i="32"/>
  <c r="K22" i="32"/>
  <c r="H22" i="32"/>
  <c r="E22" i="32"/>
  <c r="AC21" i="32"/>
  <c r="W21" i="32"/>
  <c r="T21" i="32"/>
  <c r="Q21" i="32"/>
  <c r="N21" i="32"/>
  <c r="K21" i="32"/>
  <c r="H21" i="32"/>
  <c r="E21" i="32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7" i="31"/>
  <c r="W27" i="31"/>
  <c r="T27" i="31"/>
  <c r="Q27" i="31"/>
  <c r="N27" i="31"/>
  <c r="K27" i="31"/>
  <c r="H27" i="31"/>
  <c r="E27" i="31"/>
  <c r="AC26" i="31"/>
  <c r="W26" i="31"/>
  <c r="T26" i="31"/>
  <c r="Q26" i="31"/>
  <c r="N26" i="31"/>
  <c r="K26" i="31"/>
  <c r="H26" i="31"/>
  <c r="E26" i="31"/>
  <c r="AC25" i="31"/>
  <c r="W25" i="31"/>
  <c r="T25" i="31"/>
  <c r="Q25" i="31"/>
  <c r="N25" i="31"/>
  <c r="K25" i="31"/>
  <c r="H25" i="31"/>
  <c r="E25" i="31"/>
  <c r="AC24" i="31"/>
  <c r="W24" i="31"/>
  <c r="T24" i="31"/>
  <c r="Q24" i="31"/>
  <c r="N24" i="31"/>
  <c r="K24" i="31"/>
  <c r="H24" i="31"/>
  <c r="E24" i="31"/>
  <c r="AC23" i="31"/>
  <c r="W23" i="31"/>
  <c r="T23" i="31"/>
  <c r="Q23" i="31"/>
  <c r="N23" i="31"/>
  <c r="K23" i="31"/>
  <c r="H23" i="31"/>
  <c r="E23" i="31"/>
  <c r="AC22" i="31"/>
  <c r="W22" i="31"/>
  <c r="T22" i="31"/>
  <c r="Q22" i="31"/>
  <c r="N22" i="31"/>
  <c r="K22" i="31"/>
  <c r="H22" i="31"/>
  <c r="E22" i="31"/>
  <c r="AC21" i="31"/>
  <c r="W21" i="31"/>
  <c r="T21" i="31"/>
  <c r="Q21" i="31"/>
  <c r="N21" i="31"/>
  <c r="K21" i="31"/>
  <c r="H21" i="31"/>
  <c r="E21" i="31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7" i="29"/>
  <c r="W27" i="29"/>
  <c r="T27" i="29"/>
  <c r="Q27" i="29"/>
  <c r="N27" i="29"/>
  <c r="K27" i="29"/>
  <c r="H27" i="29"/>
  <c r="E27" i="29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E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K20" i="29"/>
  <c r="H20" i="29"/>
  <c r="E20" i="29"/>
  <c r="AC19" i="29"/>
  <c r="W19" i="29"/>
  <c r="T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E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E16" i="29"/>
  <c r="AC15" i="29"/>
  <c r="W15" i="29"/>
  <c r="T15" i="29"/>
  <c r="Q15" i="29"/>
  <c r="N15" i="29"/>
  <c r="K15" i="29"/>
  <c r="H15" i="29"/>
  <c r="E15" i="29"/>
  <c r="AC14" i="29"/>
  <c r="W14" i="29"/>
  <c r="T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Q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W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E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Q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AC27" i="26"/>
  <c r="W27" i="26"/>
  <c r="T27" i="26"/>
  <c r="Q27" i="26"/>
  <c r="N27" i="26"/>
  <c r="K27" i="26"/>
  <c r="H27" i="26"/>
  <c r="E27" i="26"/>
  <c r="AC26" i="26"/>
  <c r="W26" i="26"/>
  <c r="T26" i="26"/>
  <c r="Q26" i="26"/>
  <c r="N26" i="26"/>
  <c r="K26" i="26"/>
  <c r="H26" i="26"/>
  <c r="E26" i="26"/>
  <c r="AC25" i="26"/>
  <c r="W25" i="26"/>
  <c r="T25" i="26"/>
  <c r="Q25" i="26"/>
  <c r="N25" i="26"/>
  <c r="K25" i="26"/>
  <c r="H25" i="26"/>
  <c r="E25" i="26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W10" i="26"/>
  <c r="T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W27" i="25"/>
  <c r="T27" i="25"/>
  <c r="Q27" i="25"/>
  <c r="N27" i="25"/>
  <c r="K27" i="25"/>
  <c r="H27" i="25"/>
  <c r="E27" i="25"/>
  <c r="AC26" i="25"/>
  <c r="W26" i="25"/>
  <c r="T26" i="25"/>
  <c r="Q26" i="25"/>
  <c r="N26" i="25"/>
  <c r="K26" i="25"/>
  <c r="H26" i="25"/>
  <c r="E26" i="25"/>
  <c r="AC25" i="25"/>
  <c r="W25" i="25"/>
  <c r="T25" i="25"/>
  <c r="Q25" i="25"/>
  <c r="N25" i="25"/>
  <c r="K25" i="25"/>
  <c r="H25" i="25"/>
  <c r="E25" i="25"/>
  <c r="AC24" i="25"/>
  <c r="W24" i="25"/>
  <c r="T24" i="25"/>
  <c r="Q24" i="25"/>
  <c r="N24" i="25"/>
  <c r="K24" i="25"/>
  <c r="H24" i="25"/>
  <c r="E24" i="25"/>
  <c r="AC23" i="25"/>
  <c r="W23" i="25"/>
  <c r="T23" i="25"/>
  <c r="Q23" i="25"/>
  <c r="N23" i="25"/>
  <c r="K23" i="25"/>
  <c r="H23" i="25"/>
  <c r="E23" i="25"/>
  <c r="AC22" i="25"/>
  <c r="W22" i="25"/>
  <c r="T22" i="25"/>
  <c r="Q22" i="25"/>
  <c r="N22" i="25"/>
  <c r="K22" i="25"/>
  <c r="H22" i="25"/>
  <c r="E22" i="25"/>
  <c r="AC21" i="25"/>
  <c r="W21" i="25"/>
  <c r="T21" i="25"/>
  <c r="Q21" i="25"/>
  <c r="N21" i="25"/>
  <c r="K21" i="25"/>
  <c r="H21" i="25"/>
  <c r="E21" i="25"/>
  <c r="AC20" i="25"/>
  <c r="W20" i="25"/>
  <c r="T20" i="25"/>
  <c r="Q20" i="25"/>
  <c r="N20" i="25"/>
  <c r="K20" i="25"/>
  <c r="H20" i="25"/>
  <c r="E20" i="25"/>
  <c r="AC19" i="25"/>
  <c r="W19" i="25"/>
  <c r="T19" i="25"/>
  <c r="Q19" i="25"/>
  <c r="N19" i="25"/>
  <c r="K19" i="25"/>
  <c r="H19" i="25"/>
  <c r="E19" i="25"/>
  <c r="AC18" i="25"/>
  <c r="W18" i="25"/>
  <c r="T18" i="25"/>
  <c r="Q18" i="25"/>
  <c r="N18" i="25"/>
  <c r="K18" i="25"/>
  <c r="H18" i="25"/>
  <c r="E18" i="25"/>
  <c r="AC17" i="25"/>
  <c r="W17" i="25"/>
  <c r="T17" i="25"/>
  <c r="Q17" i="25"/>
  <c r="N17" i="25"/>
  <c r="K17" i="25"/>
  <c r="H17" i="25"/>
  <c r="E17" i="25"/>
  <c r="AC16" i="25"/>
  <c r="W16" i="25"/>
  <c r="T16" i="25"/>
  <c r="Q16" i="25"/>
  <c r="N16" i="25"/>
  <c r="K16" i="25"/>
  <c r="H16" i="25"/>
  <c r="E16" i="25"/>
  <c r="AC15" i="25"/>
  <c r="W15" i="25"/>
  <c r="T15" i="25"/>
  <c r="Q15" i="25"/>
  <c r="N15" i="25"/>
  <c r="K15" i="25"/>
  <c r="H15" i="25"/>
  <c r="E15" i="25"/>
  <c r="AC14" i="25"/>
  <c r="W14" i="25"/>
  <c r="T14" i="25"/>
  <c r="Q14" i="25"/>
  <c r="N14" i="25"/>
  <c r="K14" i="25"/>
  <c r="H14" i="25"/>
  <c r="E14" i="25"/>
  <c r="AC13" i="25"/>
  <c r="W13" i="25"/>
  <c r="T13" i="25"/>
  <c r="Q13" i="25"/>
  <c r="N13" i="25"/>
  <c r="K13" i="25"/>
  <c r="H13" i="25"/>
  <c r="E13" i="25"/>
  <c r="AC12" i="25"/>
  <c r="W12" i="25"/>
  <c r="T12" i="25"/>
  <c r="Q12" i="25"/>
  <c r="N12" i="25"/>
  <c r="K12" i="25"/>
  <c r="H12" i="25"/>
  <c r="E12" i="25"/>
  <c r="AC11" i="25"/>
  <c r="W11" i="25"/>
  <c r="T11" i="25"/>
  <c r="Q11" i="25"/>
  <c r="N11" i="25"/>
  <c r="K11" i="25"/>
  <c r="H11" i="25"/>
  <c r="E11" i="25"/>
  <c r="AC10" i="25"/>
  <c r="W10" i="25"/>
  <c r="T10" i="25"/>
  <c r="Q10" i="25"/>
  <c r="N10" i="25"/>
  <c r="K10" i="25"/>
  <c r="H10" i="25"/>
  <c r="E10" i="25"/>
  <c r="AC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W27" i="24"/>
  <c r="T27" i="24"/>
  <c r="Q27" i="24"/>
  <c r="N27" i="24"/>
  <c r="K27" i="24"/>
  <c r="H27" i="24"/>
  <c r="E27" i="24"/>
  <c r="AC26" i="24"/>
  <c r="W26" i="24"/>
  <c r="T26" i="24"/>
  <c r="Q26" i="24"/>
  <c r="N26" i="24"/>
  <c r="K26" i="24"/>
  <c r="H26" i="24"/>
  <c r="E26" i="24"/>
  <c r="AC25" i="24"/>
  <c r="W25" i="24"/>
  <c r="T25" i="24"/>
  <c r="Q25" i="24"/>
  <c r="N25" i="24"/>
  <c r="K25" i="24"/>
  <c r="H25" i="24"/>
  <c r="E25" i="24"/>
  <c r="AC24" i="24"/>
  <c r="W24" i="24"/>
  <c r="T24" i="24"/>
  <c r="Q24" i="24"/>
  <c r="N24" i="24"/>
  <c r="K24" i="24"/>
  <c r="H24" i="24"/>
  <c r="E24" i="24"/>
  <c r="AC23" i="24"/>
  <c r="W23" i="24"/>
  <c r="T23" i="24"/>
  <c r="Q23" i="24"/>
  <c r="N23" i="24"/>
  <c r="K23" i="24"/>
  <c r="H23" i="24"/>
  <c r="E23" i="24"/>
  <c r="AC22" i="24"/>
  <c r="W22" i="24"/>
  <c r="T22" i="24"/>
  <c r="Q22" i="24"/>
  <c r="N22" i="24"/>
  <c r="K22" i="24"/>
  <c r="H22" i="24"/>
  <c r="E22" i="24"/>
  <c r="AC21" i="24"/>
  <c r="W21" i="24"/>
  <c r="T21" i="24"/>
  <c r="Q21" i="24"/>
  <c r="N21" i="24"/>
  <c r="K21" i="24"/>
  <c r="H21" i="24"/>
  <c r="E21" i="24"/>
  <c r="AC20" i="24"/>
  <c r="W20" i="24"/>
  <c r="T20" i="24"/>
  <c r="Q20" i="24"/>
  <c r="N20" i="24"/>
  <c r="K20" i="24"/>
  <c r="H20" i="24"/>
  <c r="E20" i="24"/>
  <c r="AC19" i="24"/>
  <c r="W19" i="24"/>
  <c r="T19" i="24"/>
  <c r="Q19" i="24"/>
  <c r="N19" i="24"/>
  <c r="K19" i="24"/>
  <c r="H19" i="24"/>
  <c r="E19" i="24"/>
  <c r="AC18" i="24"/>
  <c r="W18" i="24"/>
  <c r="T18" i="24"/>
  <c r="Q18" i="24"/>
  <c r="N18" i="24"/>
  <c r="K18" i="24"/>
  <c r="H18" i="24"/>
  <c r="E18" i="24"/>
  <c r="AC17" i="24"/>
  <c r="W17" i="24"/>
  <c r="T17" i="24"/>
  <c r="Q17" i="24"/>
  <c r="N17" i="24"/>
  <c r="K17" i="24"/>
  <c r="H17" i="24"/>
  <c r="E17" i="24"/>
  <c r="AC16" i="24"/>
  <c r="W16" i="24"/>
  <c r="T16" i="24"/>
  <c r="Q16" i="24"/>
  <c r="N16" i="24"/>
  <c r="K16" i="24"/>
  <c r="H16" i="24"/>
  <c r="E16" i="24"/>
  <c r="AC15" i="24"/>
  <c r="W15" i="24"/>
  <c r="T15" i="24"/>
  <c r="Q15" i="24"/>
  <c r="N15" i="24"/>
  <c r="K15" i="24"/>
  <c r="H15" i="24"/>
  <c r="E15" i="24"/>
  <c r="AC14" i="24"/>
  <c r="W14" i="24"/>
  <c r="T14" i="24"/>
  <c r="Q14" i="24"/>
  <c r="N14" i="24"/>
  <c r="K14" i="24"/>
  <c r="H14" i="24"/>
  <c r="E14" i="24"/>
  <c r="AC13" i="24"/>
  <c r="W13" i="24"/>
  <c r="T13" i="24"/>
  <c r="Q13" i="24"/>
  <c r="N13" i="24"/>
  <c r="K13" i="24"/>
  <c r="H13" i="24"/>
  <c r="E13" i="24"/>
  <c r="AC12" i="24"/>
  <c r="W12" i="24"/>
  <c r="T12" i="24"/>
  <c r="Q12" i="24"/>
  <c r="N12" i="24"/>
  <c r="K12" i="24"/>
  <c r="H12" i="24"/>
  <c r="E12" i="24"/>
  <c r="AC11" i="24"/>
  <c r="W11" i="24"/>
  <c r="T11" i="24"/>
  <c r="Q11" i="24"/>
  <c r="N11" i="24"/>
  <c r="K11" i="24"/>
  <c r="H11" i="24"/>
  <c r="E11" i="24"/>
  <c r="AC10" i="24"/>
  <c r="W10" i="24"/>
  <c r="T10" i="24"/>
  <c r="Q10" i="24"/>
  <c r="N10" i="24"/>
  <c r="K10" i="24"/>
  <c r="H10" i="24"/>
  <c r="E10" i="24"/>
  <c r="AC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W27" i="23"/>
  <c r="T27" i="23"/>
  <c r="Q27" i="23"/>
  <c r="N27" i="23"/>
  <c r="K27" i="23"/>
  <c r="H27" i="23"/>
  <c r="E27" i="23"/>
  <c r="AC26" i="23"/>
  <c r="W26" i="23"/>
  <c r="T26" i="23"/>
  <c r="Q26" i="23"/>
  <c r="N26" i="23"/>
  <c r="K26" i="23"/>
  <c r="H26" i="23"/>
  <c r="E26" i="23"/>
  <c r="AC25" i="23"/>
  <c r="W25" i="23"/>
  <c r="T25" i="23"/>
  <c r="Q25" i="23"/>
  <c r="N25" i="23"/>
  <c r="K25" i="23"/>
  <c r="H25" i="23"/>
  <c r="E25" i="23"/>
  <c r="AC24" i="23"/>
  <c r="W24" i="23"/>
  <c r="T24" i="23"/>
  <c r="Q24" i="23"/>
  <c r="N24" i="23"/>
  <c r="K24" i="23"/>
  <c r="H24" i="23"/>
  <c r="E24" i="23"/>
  <c r="AC23" i="23"/>
  <c r="W23" i="23"/>
  <c r="T23" i="23"/>
  <c r="Q23" i="23"/>
  <c r="N23" i="23"/>
  <c r="K23" i="23"/>
  <c r="H23" i="23"/>
  <c r="E23" i="23"/>
  <c r="AC22" i="23"/>
  <c r="W22" i="23"/>
  <c r="T22" i="23"/>
  <c r="Q22" i="23"/>
  <c r="N22" i="23"/>
  <c r="K22" i="23"/>
  <c r="H22" i="23"/>
  <c r="E22" i="23"/>
  <c r="AC21" i="23"/>
  <c r="W21" i="23"/>
  <c r="T21" i="23"/>
  <c r="Q21" i="23"/>
  <c r="N21" i="23"/>
  <c r="K21" i="23"/>
  <c r="H21" i="23"/>
  <c r="E21" i="23"/>
  <c r="AC20" i="23"/>
  <c r="W20" i="23"/>
  <c r="T20" i="23"/>
  <c r="Q20" i="23"/>
  <c r="N20" i="23"/>
  <c r="K20" i="23"/>
  <c r="H20" i="23"/>
  <c r="E20" i="23"/>
  <c r="AC19" i="23"/>
  <c r="W19" i="23"/>
  <c r="T19" i="23"/>
  <c r="Q19" i="23"/>
  <c r="N19" i="23"/>
  <c r="K19" i="23"/>
  <c r="H19" i="23"/>
  <c r="E19" i="23"/>
  <c r="AC18" i="23"/>
  <c r="W18" i="23"/>
  <c r="T18" i="23"/>
  <c r="Q18" i="23"/>
  <c r="N18" i="23"/>
  <c r="K18" i="23"/>
  <c r="H18" i="23"/>
  <c r="E18" i="23"/>
  <c r="AC17" i="23"/>
  <c r="W17" i="23"/>
  <c r="T17" i="23"/>
  <c r="Q17" i="23"/>
  <c r="N17" i="23"/>
  <c r="K17" i="23"/>
  <c r="H17" i="23"/>
  <c r="E17" i="23"/>
  <c r="AC16" i="23"/>
  <c r="W16" i="23"/>
  <c r="T16" i="23"/>
  <c r="Q16" i="23"/>
  <c r="N16" i="23"/>
  <c r="K16" i="23"/>
  <c r="H16" i="23"/>
  <c r="E16" i="23"/>
  <c r="AC15" i="23"/>
  <c r="W15" i="23"/>
  <c r="T15" i="23"/>
  <c r="Q15" i="23"/>
  <c r="N15" i="23"/>
  <c r="K15" i="23"/>
  <c r="H15" i="23"/>
  <c r="E15" i="23"/>
  <c r="AC14" i="23"/>
  <c r="W14" i="23"/>
  <c r="T14" i="23"/>
  <c r="Q14" i="23"/>
  <c r="N14" i="23"/>
  <c r="K14" i="23"/>
  <c r="H14" i="23"/>
  <c r="E14" i="23"/>
  <c r="AC13" i="23"/>
  <c r="W13" i="23"/>
  <c r="T13" i="23"/>
  <c r="Q13" i="23"/>
  <c r="N13" i="23"/>
  <c r="K13" i="23"/>
  <c r="H13" i="23"/>
  <c r="E13" i="23"/>
  <c r="AC12" i="23"/>
  <c r="W12" i="23"/>
  <c r="T12" i="23"/>
  <c r="Q12" i="23"/>
  <c r="N12" i="23"/>
  <c r="K12" i="23"/>
  <c r="H12" i="23"/>
  <c r="E12" i="23"/>
  <c r="AC11" i="23"/>
  <c r="W11" i="23"/>
  <c r="T11" i="23"/>
  <c r="Q11" i="23"/>
  <c r="N11" i="23"/>
  <c r="K11" i="23"/>
  <c r="H11" i="23"/>
  <c r="E11" i="23"/>
  <c r="AC10" i="23"/>
  <c r="W10" i="23"/>
  <c r="T10" i="23"/>
  <c r="Q10" i="23"/>
  <c r="N10" i="23"/>
  <c r="K10" i="23"/>
  <c r="H10" i="23"/>
  <c r="E10" i="23"/>
  <c r="AC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W12" i="22"/>
  <c r="T12" i="22"/>
  <c r="Q12" i="22"/>
  <c r="N12" i="22"/>
  <c r="K12" i="22"/>
  <c r="H12" i="22"/>
  <c r="E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W27" i="21"/>
  <c r="T27" i="21"/>
  <c r="Q27" i="21"/>
  <c r="N27" i="21"/>
  <c r="K27" i="21"/>
  <c r="H27" i="21"/>
  <c r="E27" i="21"/>
  <c r="AC26" i="21"/>
  <c r="W26" i="21"/>
  <c r="T26" i="21"/>
  <c r="Q26" i="21"/>
  <c r="N26" i="21"/>
  <c r="K26" i="21"/>
  <c r="H26" i="21"/>
  <c r="E26" i="21"/>
  <c r="AC25" i="21"/>
  <c r="W25" i="21"/>
  <c r="T25" i="21"/>
  <c r="Q25" i="21"/>
  <c r="N25" i="21"/>
  <c r="K25" i="21"/>
  <c r="H25" i="21"/>
  <c r="E25" i="21"/>
  <c r="AC24" i="21"/>
  <c r="W24" i="21"/>
  <c r="T24" i="21"/>
  <c r="Q24" i="21"/>
  <c r="N24" i="21"/>
  <c r="K24" i="21"/>
  <c r="H24" i="21"/>
  <c r="E24" i="21"/>
  <c r="AC23" i="21"/>
  <c r="W23" i="21"/>
  <c r="T23" i="21"/>
  <c r="Q23" i="21"/>
  <c r="N23" i="21"/>
  <c r="K23" i="21"/>
  <c r="H23" i="21"/>
  <c r="E23" i="21"/>
  <c r="AC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W20" i="21"/>
  <c r="T20" i="21"/>
  <c r="Q20" i="21"/>
  <c r="N20" i="21"/>
  <c r="K20" i="21"/>
  <c r="H20" i="21"/>
  <c r="E20" i="21"/>
  <c r="AC19" i="21"/>
  <c r="W19" i="21"/>
  <c r="T19" i="21"/>
  <c r="Q19" i="21"/>
  <c r="N19" i="21"/>
  <c r="K19" i="21"/>
  <c r="H19" i="21"/>
  <c r="E19" i="21"/>
  <c r="AC18" i="21"/>
  <c r="W18" i="21"/>
  <c r="T18" i="21"/>
  <c r="Q18" i="21"/>
  <c r="N18" i="21"/>
  <c r="K18" i="21"/>
  <c r="H18" i="21"/>
  <c r="E18" i="21"/>
  <c r="AC17" i="21"/>
  <c r="W17" i="21"/>
  <c r="T17" i="21"/>
  <c r="Q17" i="21"/>
  <c r="N17" i="21"/>
  <c r="K17" i="21"/>
  <c r="H17" i="21"/>
  <c r="E17" i="21"/>
  <c r="AC16" i="21"/>
  <c r="W16" i="21"/>
  <c r="T16" i="21"/>
  <c r="Q16" i="21"/>
  <c r="N16" i="21"/>
  <c r="K16" i="21"/>
  <c r="H16" i="21"/>
  <c r="E16" i="21"/>
  <c r="AC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W13" i="21"/>
  <c r="T13" i="21"/>
  <c r="Q13" i="21"/>
  <c r="N13" i="21"/>
  <c r="K13" i="21"/>
  <c r="H13" i="21"/>
  <c r="E13" i="21"/>
  <c r="AC12" i="21"/>
  <c r="W12" i="21"/>
  <c r="T12" i="21"/>
  <c r="Q12" i="21"/>
  <c r="N12" i="21"/>
  <c r="K12" i="21"/>
  <c r="H12" i="21"/>
  <c r="E12" i="21"/>
  <c r="AC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W27" i="20"/>
  <c r="T27" i="20"/>
  <c r="Q27" i="20"/>
  <c r="N27" i="20"/>
  <c r="K27" i="20"/>
  <c r="H27" i="20"/>
  <c r="E27" i="20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4" i="20"/>
  <c r="W24" i="20"/>
  <c r="T24" i="20"/>
  <c r="Q24" i="20"/>
  <c r="N24" i="20"/>
  <c r="K24" i="20"/>
  <c r="H24" i="20"/>
  <c r="E24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E20" i="20"/>
  <c r="AC19" i="20"/>
  <c r="W19" i="20"/>
  <c r="T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E18" i="20"/>
  <c r="AC17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W13" i="20"/>
  <c r="T13" i="20"/>
  <c r="Q13" i="20"/>
  <c r="N13" i="20"/>
  <c r="K13" i="20"/>
  <c r="H13" i="20"/>
  <c r="E13" i="20"/>
  <c r="AC12" i="20"/>
  <c r="W12" i="20"/>
  <c r="T12" i="20"/>
  <c r="Q12" i="20"/>
  <c r="N12" i="20"/>
  <c r="K12" i="20"/>
  <c r="H12" i="20"/>
  <c r="E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K22" i="35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AG26" i="25"/>
  <c r="O21" i="35" s="1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K21" i="35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K7" i="35"/>
  <c r="K15" i="35"/>
  <c r="K9" i="35"/>
  <c r="K14" i="35"/>
  <c r="K4" i="35"/>
  <c r="K18" i="35"/>
  <c r="K6" i="35"/>
  <c r="K11" i="35"/>
  <c r="K5" i="35"/>
  <c r="K16" i="35"/>
  <c r="K13" i="35"/>
  <c r="K8" i="35"/>
  <c r="K10" i="35"/>
  <c r="K12" i="35"/>
  <c r="K17" i="35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AG24" i="21"/>
  <c r="S19" i="35" s="1"/>
  <c r="AG24" i="7"/>
  <c r="W19" i="35" s="1"/>
  <c r="K20" i="35"/>
  <c r="AG24" i="14"/>
  <c r="Y19" i="35" s="1"/>
  <c r="AG25" i="12"/>
  <c r="AA20" i="35" s="1"/>
  <c r="AG25" i="18"/>
  <c r="V20" i="35" s="1"/>
  <c r="AG24" i="34"/>
  <c r="AJ19" i="35" s="1"/>
  <c r="K19" i="35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8" i="19"/>
  <c r="AG25" i="19"/>
  <c r="AG17" i="19"/>
  <c r="AG12" i="19"/>
  <c r="AG14" i="19"/>
  <c r="AG23" i="19"/>
  <c r="E18" i="35" s="1"/>
  <c r="E11" i="35" l="1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K3" i="35"/>
  <c r="AJ8" i="1"/>
  <c r="AH8" i="38" s="1"/>
  <c r="AJ8" i="38" s="1"/>
  <c r="AH8" i="19" s="1"/>
  <c r="E3" i="35" l="1"/>
  <c r="AM3" i="35" s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K3" i="35" l="1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H24" i="9" s="1"/>
  <c r="AK15" i="38"/>
  <c r="A15" i="38" s="1"/>
  <c r="AH12" i="19"/>
  <c r="AJ12" i="19" s="1"/>
  <c r="AH12" i="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H25" i="9" s="1"/>
  <c r="AJ25" i="9" s="1"/>
  <c r="AI26" i="38"/>
  <c r="A13" i="1"/>
  <c r="AJ10" i="19"/>
  <c r="AJ9" i="19"/>
  <c r="A17" i="1"/>
  <c r="AJ11" i="19"/>
  <c r="AJ20" i="19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1"/>
  <c r="AJ22" i="31" s="1"/>
  <c r="AH16" i="29"/>
  <c r="AJ16" i="29" s="1"/>
  <c r="AH10" i="31"/>
  <c r="AJ10" i="31" s="1"/>
  <c r="AH11" i="31"/>
  <c r="AJ11" i="31" s="1"/>
  <c r="AH12" i="31"/>
  <c r="AJ12" i="31" s="1"/>
  <c r="AH19" i="31"/>
  <c r="AJ19" i="31" s="1"/>
  <c r="AH15" i="31"/>
  <c r="AJ15" i="31" s="1"/>
  <c r="AH23" i="31"/>
  <c r="AJ23" i="31" s="1"/>
  <c r="AH9" i="31"/>
  <c r="AJ9" i="31" s="1"/>
  <c r="AH17" i="31"/>
  <c r="AJ17" i="31" s="1"/>
  <c r="AH8" i="31"/>
  <c r="AJ8" i="31" s="1"/>
  <c r="AH12" i="29" l="1"/>
  <c r="AJ12" i="29" s="1"/>
  <c r="AH16" i="28"/>
  <c r="AJ16" i="28" s="1"/>
  <c r="AH19" i="29"/>
  <c r="AJ19" i="29" s="1"/>
  <c r="AH9" i="29"/>
  <c r="AJ9" i="29" s="1"/>
  <c r="AH22" i="29"/>
  <c r="AJ22" i="29" s="1"/>
  <c r="AH27" i="5"/>
  <c r="AJ27" i="5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1" i="19"/>
  <c r="AK16" i="19"/>
  <c r="AK21" i="19"/>
  <c r="AK23" i="19"/>
  <c r="AI23" i="9" s="1"/>
  <c r="AK18" i="19"/>
  <c r="AK10" i="19"/>
  <c r="AK12" i="19"/>
  <c r="AK14" i="19"/>
  <c r="AK24" i="19"/>
  <c r="AK9" i="19"/>
  <c r="AK15" i="19"/>
  <c r="AK25" i="19"/>
  <c r="AK13" i="19"/>
  <c r="AK22" i="19"/>
  <c r="AI22" i="9" s="1"/>
  <c r="AK20" i="19"/>
  <c r="AK17" i="19"/>
  <c r="AK8" i="19"/>
  <c r="AK19" i="19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H13" i="25"/>
  <c r="AJ13" i="25" s="1"/>
  <c r="AH11" i="25"/>
  <c r="AJ11" i="25" s="1"/>
  <c r="AI27" i="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24" i="8"/>
  <c r="AJ25" i="8"/>
  <c r="AJ14" i="33"/>
  <c r="AI8" i="9"/>
  <c r="A8" i="19"/>
  <c r="A20" i="19"/>
  <c r="A10" i="19"/>
  <c r="A17" i="19"/>
  <c r="A9" i="19"/>
  <c r="A18" i="19"/>
  <c r="A11" i="19"/>
  <c r="A13" i="19"/>
  <c r="A14" i="19"/>
  <c r="A19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K11" i="31"/>
  <c r="A11" i="31" s="1"/>
  <c r="AK22" i="31"/>
  <c r="A22" i="31" s="1"/>
  <c r="AK8" i="31"/>
  <c r="AK13" i="31"/>
  <c r="A13" i="31" s="1"/>
  <c r="AK10" i="3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K24" i="31"/>
  <c r="A24" i="31" s="1"/>
  <c r="AK20" i="31"/>
  <c r="AH10" i="21"/>
  <c r="AJ10" i="21" s="1"/>
  <c r="AH11" i="21"/>
  <c r="AJ11" i="21" s="1"/>
  <c r="AK18" i="3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0" i="31" l="1"/>
  <c r="A12" i="31"/>
  <c r="A8" i="31"/>
  <c r="A20" i="31"/>
  <c r="AI19" i="29"/>
  <c r="AI17" i="29"/>
  <c r="A18" i="31"/>
  <c r="AI22" i="29"/>
  <c r="AH16" i="18"/>
  <c r="AJ16" i="18" s="1"/>
  <c r="AH10" i="20"/>
  <c r="AJ10" i="20" s="1"/>
  <c r="AI9" i="29"/>
  <c r="AH17" i="20"/>
  <c r="AJ17" i="20" s="1"/>
  <c r="AH14" i="28"/>
  <c r="AJ14" i="28" s="1"/>
  <c r="AH19" i="10"/>
  <c r="AJ19" i="10" s="1"/>
  <c r="AI13" i="29"/>
  <c r="AI10" i="29"/>
  <c r="AH15" i="20"/>
  <c r="AJ15" i="20" s="1"/>
  <c r="AI15" i="29"/>
  <c r="AI12" i="29"/>
  <c r="AH18" i="29"/>
  <c r="AJ18" i="29" s="1"/>
  <c r="AH20" i="29"/>
  <c r="AJ20" i="29" s="1"/>
  <c r="AI20" i="29"/>
  <c r="AH9" i="10"/>
  <c r="AJ9" i="10" s="1"/>
  <c r="AH12" i="10"/>
  <c r="AJ12" i="10" s="1"/>
  <c r="AH13" i="20"/>
  <c r="AJ13" i="20" s="1"/>
  <c r="AH24" i="29"/>
  <c r="AJ24" i="29" s="1"/>
  <c r="AH26" i="29"/>
  <c r="AJ26" i="29" s="1"/>
  <c r="AI8" i="29"/>
  <c r="AH23" i="20"/>
  <c r="AJ23" i="20" s="1"/>
  <c r="AH11" i="20"/>
  <c r="AJ11" i="20" s="1"/>
  <c r="AH22" i="10"/>
  <c r="AJ22" i="10" s="1"/>
  <c r="AH25" i="28"/>
  <c r="AJ25" i="28" s="1"/>
  <c r="A27" i="31"/>
  <c r="AH21" i="28"/>
  <c r="AJ21" i="28" s="1"/>
  <c r="AH8" i="24"/>
  <c r="AJ8" i="24" s="1"/>
  <c r="AI14" i="29" l="1"/>
  <c r="AI26" i="29"/>
  <c r="AI16" i="29"/>
  <c r="AI23" i="29"/>
  <c r="AI25" i="29"/>
  <c r="AI18" i="29"/>
  <c r="AK22" i="29"/>
  <c r="A22" i="29" s="1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<sst xmlns="http://schemas.openxmlformats.org/spreadsheetml/2006/main" count="3927" uniqueCount="97">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</sst>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41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Z9" sqref="Z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40" priority="14">
      <formula>($AG8&gt;40)</formula>
    </cfRule>
  </conditionalFormatting>
  <conditionalFormatting sqref="AL6:AL10">
    <cfRule type="top10" dxfId="13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2" rank="3"/>
  </conditionalFormatting>
  <conditionalFormatting sqref="U4 C6 X4 L6 C4 I4 F6 O6 AA4 R6 R4 U6 F4 I6 O4 AA6 L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B8" sqref="B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3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103" rank="3"/>
  </conditionalFormatting>
  <conditionalFormatting sqref="AG1:AG1048576">
    <cfRule type="top10" dxfId="134" priority="2" rank="3"/>
  </conditionalFormatting>
  <conditionalFormatting sqref="B8:B27">
    <cfRule type="expression" dxfId="13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W25" sqref="W2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32" priority="11" operator="equal">
      <formula>"Schalke 04"</formula>
    </cfRule>
  </conditionalFormatting>
  <conditionalFormatting sqref="L6 AA6 I4 I6 C6 U4 X6 F6">
    <cfRule type="cellIs" dxfId="13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1095" rank="3"/>
  </conditionalFormatting>
  <conditionalFormatting sqref="AG1:AG1048576">
    <cfRule type="top10" dxfId="129" priority="3" rank="3"/>
  </conditionalFormatting>
  <conditionalFormatting sqref="B8:B27">
    <cfRule type="expression" dxfId="128" priority="2">
      <formula>($AG8&gt;40)</formula>
    </cfRule>
  </conditionalFormatting>
  <conditionalFormatting sqref="F4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B9" sqref="B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>
        <f>'3.Spieltag'!AJ21</f>
        <v>0</v>
      </c>
      <c r="AI21" s="23">
        <f>'3.Spieltag'!AK21</f>
        <v>14</v>
      </c>
      <c r="AJ21" s="24">
        <f t="shared" si="14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>
        <f>'3.Spieltag'!AJ22</f>
        <v>0</v>
      </c>
      <c r="AI22" s="23">
        <f>'3.Spieltag'!AK22</f>
        <v>14</v>
      </c>
      <c r="AJ22" s="24">
        <f t="shared" si="14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>
        <f>'3.Spieltag'!AJ23</f>
        <v>0</v>
      </c>
      <c r="AI23" s="23">
        <f>'3.Spieltag'!AK23</f>
        <v>14</v>
      </c>
      <c r="AJ23" s="24">
        <f t="shared" si="14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>
        <f>'3.Spieltag'!AJ24</f>
        <v>0</v>
      </c>
      <c r="AI24" s="23">
        <f>'3.Spieltag'!AK24</f>
        <v>14</v>
      </c>
      <c r="AJ24" s="24">
        <f t="shared" si="14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>
        <f>'3.Spieltag'!AJ25</f>
        <v>0</v>
      </c>
      <c r="AI25" s="23">
        <f>'3.Spieltag'!AK25</f>
        <v>14</v>
      </c>
      <c r="AJ25" s="24">
        <f t="shared" si="14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>
        <f>'3.Spieltag'!AJ26</f>
        <v>0</v>
      </c>
      <c r="AI26" s="23">
        <f>'3.Spieltag'!AK26</f>
        <v>14</v>
      </c>
      <c r="AJ26" s="24">
        <f t="shared" si="14"/>
        <v>0</v>
      </c>
      <c r="AK26" s="25">
        <f t="shared" si="9"/>
        <v>14</v>
      </c>
      <c r="AL26" s="1"/>
    </row>
    <row r="27" spans="1:38" ht="24.95" customHeight="1" thickBot="1">
      <c r="A27" s="29">
        <f t="shared" ref="A27" si="16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7">E27+H27+K27+N27+Q27+T27+W27+Z27+AC27+AF27</f>
        <v>0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0</v>
      </c>
      <c r="AK27" s="25">
        <f t="shared" si="9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1086" rank="3"/>
  </conditionalFormatting>
  <conditionalFormatting sqref="AG1:AG1048576">
    <cfRule type="top10" dxfId="125" priority="3" rank="3"/>
  </conditionalFormatting>
  <conditionalFormatting sqref="B8:B27">
    <cfRule type="expression" dxfId="124" priority="2">
      <formula>($AG8&gt;40)</formula>
    </cfRule>
  </conditionalFormatting>
  <conditionalFormatting sqref="R6 I6 AA4 F6 C6 L4 I4 C4 U6 F4 X6 U4 R4 L6 X4 O6 O4 AA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H4" sqref="H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0"/>
        <v>0</v>
      </c>
      <c r="U21" s="17"/>
      <c r="V21" s="18"/>
      <c r="W21" s="66">
        <f t="shared" si="15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2"/>
        <v>3</v>
      </c>
      <c r="AH21" s="22">
        <f>'4.Spieltag'!AJ21</f>
        <v>0</v>
      </c>
      <c r="AI21" s="23">
        <f>'4.Spieltag'!AK21</f>
        <v>14</v>
      </c>
      <c r="AJ21" s="24">
        <f t="shared" si="13"/>
        <v>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6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0"/>
        <v>0</v>
      </c>
      <c r="U22" s="17"/>
      <c r="V22" s="18"/>
      <c r="W22" s="66">
        <f t="shared" si="15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2"/>
        <v>3</v>
      </c>
      <c r="AH22" s="22">
        <f>'4.Spieltag'!AJ22</f>
        <v>0</v>
      </c>
      <c r="AI22" s="23">
        <f>'4.Spieltag'!AK22</f>
        <v>14</v>
      </c>
      <c r="AJ22" s="24">
        <f t="shared" si="13"/>
        <v>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6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2"/>
        <v>3</v>
      </c>
      <c r="AH23" s="22">
        <f>'4.Spieltag'!AJ23</f>
        <v>0</v>
      </c>
      <c r="AI23" s="23">
        <f>'4.Spieltag'!AK23</f>
        <v>14</v>
      </c>
      <c r="AJ23" s="24">
        <f t="shared" si="13"/>
        <v>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6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2"/>
        <v>3</v>
      </c>
      <c r="AH24" s="22">
        <f>'4.Spieltag'!AJ24</f>
        <v>0</v>
      </c>
      <c r="AI24" s="23">
        <f>'4.Spieltag'!AK24</f>
        <v>14</v>
      </c>
      <c r="AJ24" s="24">
        <f t="shared" si="13"/>
        <v>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6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2"/>
        <v>3</v>
      </c>
      <c r="AH25" s="22">
        <f>'4.Spieltag'!AJ25</f>
        <v>0</v>
      </c>
      <c r="AI25" s="23">
        <f>'4.Spieltag'!AK25</f>
        <v>14</v>
      </c>
      <c r="AJ25" s="24">
        <f t="shared" si="13"/>
        <v>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6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2"/>
        <v>3</v>
      </c>
      <c r="AH26" s="22">
        <f>'4.Spieltag'!AJ26</f>
        <v>0</v>
      </c>
      <c r="AI26" s="23">
        <f>'4.Spieltag'!AK26</f>
        <v>14</v>
      </c>
      <c r="AJ26" s="24">
        <f t="shared" si="13"/>
        <v>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'4.Spieltag'!AJ27</f>
        <v>0</v>
      </c>
      <c r="AI27" s="23">
        <f>'4.Spieltag'!AK27</f>
        <v>14</v>
      </c>
      <c r="AJ27" s="24">
        <f t="shared" ref="AJ27" si="19">AG27+AH27</f>
        <v>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80" rank="3"/>
  </conditionalFormatting>
  <conditionalFormatting sqref="AG1:AG1048576">
    <cfRule type="top10" dxfId="121" priority="4" rank="3"/>
  </conditionalFormatting>
  <conditionalFormatting sqref="B8:B27">
    <cfRule type="expression" dxfId="120" priority="3">
      <formula>($AG8&gt;40)</formula>
    </cfRule>
  </conditionalFormatting>
  <conditionalFormatting sqref="X4 I6 F6 R6 L6 X6 L4 AA6 R4 U6 C6 O6 C4 F4 O4 U4 I4 AA4">
    <cfRule type="cellIs" dxfId="11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AD7" sqref="AD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6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6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ref="N21:N27" si="16">IF(OR(EXACT($L$7,L21)*(EXACT($M$7,M21)))=TRUE,$AO$9,IF(($M$7-$L$7=M21-L21),$AO$8,IF(OR(EXACT($L$7&gt;$M$7,L21&gt;M21)*EXACT($L$7=$M$7,L21=M21)*EXACT($L$7&lt;$M$7,L21&lt;M21)),$AO$7,0)))</f>
        <v>0</v>
      </c>
      <c r="O21" s="17"/>
      <c r="P21" s="18"/>
      <c r="Q21" s="19">
        <f t="shared" si="4"/>
        <v>0</v>
      </c>
      <c r="R21" s="17"/>
      <c r="S21" s="18"/>
      <c r="T21" s="19">
        <f t="shared" si="11"/>
        <v>0</v>
      </c>
      <c r="U21" s="17"/>
      <c r="V21" s="18"/>
      <c r="W21" s="66" t="str">
        <f t="shared" si="15"/>
        <v>3</v>
      </c>
      <c r="X21" s="17"/>
      <c r="Y21" s="18"/>
      <c r="Z21" s="19">
        <f t="shared" si="12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3"/>
        <v>6</v>
      </c>
      <c r="AH21" s="22">
        <f>'5.Spieltag'!AJ21</f>
        <v>3</v>
      </c>
      <c r="AI21" s="23">
        <f>'5.Spieltag'!AK21</f>
        <v>14</v>
      </c>
      <c r="AJ21" s="24">
        <f t="shared" si="14"/>
        <v>9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16"/>
        <v>0</v>
      </c>
      <c r="O22" s="17"/>
      <c r="P22" s="18"/>
      <c r="Q22" s="19">
        <f t="shared" si="4"/>
        <v>0</v>
      </c>
      <c r="R22" s="17"/>
      <c r="S22" s="18"/>
      <c r="T22" s="19">
        <f t="shared" si="11"/>
        <v>0</v>
      </c>
      <c r="U22" s="17"/>
      <c r="V22" s="18"/>
      <c r="W22" s="66" t="str">
        <f t="shared" si="15"/>
        <v>3</v>
      </c>
      <c r="X22" s="17"/>
      <c r="Y22" s="18"/>
      <c r="Z22" s="19">
        <f t="shared" si="12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3"/>
        <v>6</v>
      </c>
      <c r="AH22" s="22">
        <f>'5.Spieltag'!AJ22</f>
        <v>3</v>
      </c>
      <c r="AI22" s="23">
        <f>'5.Spieltag'!AK22</f>
        <v>14</v>
      </c>
      <c r="AJ22" s="24">
        <f t="shared" si="14"/>
        <v>9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16"/>
        <v>0</v>
      </c>
      <c r="O23" s="17"/>
      <c r="P23" s="18"/>
      <c r="Q23" s="19">
        <f t="shared" si="4"/>
        <v>0</v>
      </c>
      <c r="R23" s="17"/>
      <c r="S23" s="18"/>
      <c r="T23" s="19">
        <f t="shared" si="11"/>
        <v>0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2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3"/>
        <v>6</v>
      </c>
      <c r="AH23" s="22">
        <f>'5.Spieltag'!AJ23</f>
        <v>3</v>
      </c>
      <c r="AI23" s="23">
        <f>'5.Spieltag'!AK23</f>
        <v>14</v>
      </c>
      <c r="AJ23" s="24">
        <f t="shared" si="14"/>
        <v>9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16"/>
        <v>0</v>
      </c>
      <c r="O24" s="17"/>
      <c r="P24" s="18"/>
      <c r="Q24" s="19">
        <f t="shared" si="4"/>
        <v>0</v>
      </c>
      <c r="R24" s="17"/>
      <c r="S24" s="18"/>
      <c r="T24" s="19">
        <f t="shared" si="11"/>
        <v>0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2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3"/>
        <v>6</v>
      </c>
      <c r="AH24" s="22">
        <f>'5.Spieltag'!AJ24</f>
        <v>3</v>
      </c>
      <c r="AI24" s="23">
        <f>'5.Spieltag'!AK24</f>
        <v>14</v>
      </c>
      <c r="AJ24" s="24">
        <f t="shared" si="14"/>
        <v>9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16"/>
        <v>0</v>
      </c>
      <c r="O25" s="17"/>
      <c r="P25" s="18"/>
      <c r="Q25" s="19">
        <f t="shared" si="4"/>
        <v>0</v>
      </c>
      <c r="R25" s="17"/>
      <c r="S25" s="18"/>
      <c r="T25" s="19">
        <f t="shared" si="11"/>
        <v>0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2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3"/>
        <v>6</v>
      </c>
      <c r="AH25" s="22">
        <f>'5.Spieltag'!AJ25</f>
        <v>3</v>
      </c>
      <c r="AI25" s="23">
        <f>'5.Spieltag'!AK25</f>
        <v>14</v>
      </c>
      <c r="AJ25" s="24">
        <f t="shared" si="14"/>
        <v>9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16"/>
        <v>0</v>
      </c>
      <c r="O26" s="17"/>
      <c r="P26" s="18"/>
      <c r="Q26" s="19">
        <f t="shared" si="4"/>
        <v>0</v>
      </c>
      <c r="R26" s="17"/>
      <c r="S26" s="18"/>
      <c r="T26" s="19">
        <f t="shared" si="11"/>
        <v>0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2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3"/>
        <v>6</v>
      </c>
      <c r="AH26" s="22">
        <f>'5.Spieltag'!AJ26</f>
        <v>3</v>
      </c>
      <c r="AI26" s="23">
        <f>'5.Spieltag'!AK26</f>
        <v>14</v>
      </c>
      <c r="AJ26" s="24">
        <f t="shared" si="14"/>
        <v>9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16"/>
        <v>0</v>
      </c>
      <c r="O27" s="17"/>
      <c r="P27" s="18"/>
      <c r="Q27" s="19">
        <f t="shared" si="4"/>
        <v>0</v>
      </c>
      <c r="R27" s="17"/>
      <c r="S27" s="18"/>
      <c r="T27" s="19">
        <f t="shared" si="11"/>
        <v>0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2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6</v>
      </c>
      <c r="AH27" s="22">
        <f>'5.Spieltag'!AJ27</f>
        <v>3</v>
      </c>
      <c r="AI27" s="23">
        <f>'5.Spieltag'!AK27</f>
        <v>14</v>
      </c>
      <c r="AJ27" s="24">
        <f t="shared" ref="AJ27" si="19">AG27+AH27</f>
        <v>9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1072" rank="3"/>
  </conditionalFormatting>
  <conditionalFormatting sqref="AG1:AG1048576">
    <cfRule type="top10" dxfId="117" priority="4" rank="3"/>
  </conditionalFormatting>
  <conditionalFormatting sqref="B8:B27">
    <cfRule type="expression" dxfId="116" priority="3">
      <formula>($AG8&gt;40)</formula>
    </cfRule>
  </conditionalFormatting>
  <conditionalFormatting sqref="C6 O6 AA4 F6 X6 L4 F4 I6 C4 L6 R4 R6 O4 U6 U4 X4 I4 AA6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AD7" sqref="AD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7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5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5" si="7">AG8+AH8</f>
        <v>76</v>
      </c>
      <c r="AK8" s="25">
        <f t="shared" ref="AK8:AK27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3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 t="str">
        <f t="shared" si="3"/>
        <v>3</v>
      </c>
      <c r="O21" s="17"/>
      <c r="P21" s="18"/>
      <c r="Q21" s="19">
        <f t="shared" si="4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6"/>
        <v>3</v>
      </c>
      <c r="AH21" s="22">
        <f>'6.Spieltag'!AJ21</f>
        <v>9</v>
      </c>
      <c r="AI21" s="29">
        <f>'6.Spieltag'!AK21</f>
        <v>14</v>
      </c>
      <c r="AJ21" s="24">
        <f t="shared" si="7"/>
        <v>12</v>
      </c>
      <c r="AK21" s="25">
        <f t="shared" si="8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3"/>
        <v>0</v>
      </c>
      <c r="I22" s="17"/>
      <c r="J22" s="18"/>
      <c r="K22" s="19">
        <f t="shared" si="2"/>
        <v>0</v>
      </c>
      <c r="L22" s="17"/>
      <c r="M22" s="18"/>
      <c r="N22" s="66" t="str">
        <f t="shared" si="3"/>
        <v>3</v>
      </c>
      <c r="O22" s="17"/>
      <c r="P22" s="18"/>
      <c r="Q22" s="19">
        <f t="shared" si="4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6"/>
        <v>3</v>
      </c>
      <c r="AH22" s="22">
        <f>'6.Spieltag'!AJ22</f>
        <v>9</v>
      </c>
      <c r="AI22" s="29">
        <f>'6.Spieltag'!AK22</f>
        <v>14</v>
      </c>
      <c r="AJ22" s="24">
        <f t="shared" si="7"/>
        <v>12</v>
      </c>
      <c r="AK22" s="25">
        <f t="shared" si="8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3"/>
        <v>0</v>
      </c>
      <c r="I23" s="17"/>
      <c r="J23" s="18"/>
      <c r="K23" s="19">
        <f t="shared" si="2"/>
        <v>0</v>
      </c>
      <c r="L23" s="17"/>
      <c r="M23" s="18"/>
      <c r="N23" s="66" t="str">
        <f t="shared" si="3"/>
        <v>3</v>
      </c>
      <c r="O23" s="17"/>
      <c r="P23" s="18"/>
      <c r="Q23" s="19">
        <f t="shared" si="4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6"/>
        <v>3</v>
      </c>
      <c r="AH23" s="22">
        <f>'6.Spieltag'!AJ23</f>
        <v>9</v>
      </c>
      <c r="AI23" s="29">
        <f>'6.Spieltag'!AK23</f>
        <v>14</v>
      </c>
      <c r="AJ23" s="24">
        <f t="shared" si="7"/>
        <v>12</v>
      </c>
      <c r="AK23" s="25">
        <f t="shared" si="8"/>
        <v>14</v>
      </c>
      <c r="AL23" s="1"/>
    </row>
    <row r="24" spans="1:38" ht="24.95" customHeight="1" thickBot="1">
      <c r="A24" s="29">
        <f t="shared" ref="A24:A26" si="14">AK24</f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3"/>
        <v>0</v>
      </c>
      <c r="I24" s="17"/>
      <c r="J24" s="18"/>
      <c r="K24" s="19">
        <f t="shared" si="2"/>
        <v>0</v>
      </c>
      <c r="L24" s="17"/>
      <c r="M24" s="18"/>
      <c r="N24" s="66" t="str">
        <f t="shared" si="3"/>
        <v>3</v>
      </c>
      <c r="O24" s="17"/>
      <c r="P24" s="18"/>
      <c r="Q24" s="19">
        <f t="shared" si="4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6"/>
        <v>3</v>
      </c>
      <c r="AH24" s="22">
        <f>'6.Spieltag'!AJ24</f>
        <v>9</v>
      </c>
      <c r="AI24" s="29">
        <f>'6.Spieltag'!AK24</f>
        <v>14</v>
      </c>
      <c r="AJ24" s="24">
        <f t="shared" si="7"/>
        <v>12</v>
      </c>
      <c r="AK24" s="25">
        <f t="shared" si="8"/>
        <v>14</v>
      </c>
      <c r="AL24" s="1"/>
    </row>
    <row r="25" spans="1:38" ht="24.95" customHeight="1" thickBot="1">
      <c r="A25" s="29">
        <f t="shared" si="14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3"/>
        <v>0</v>
      </c>
      <c r="I25" s="17"/>
      <c r="J25" s="18"/>
      <c r="K25" s="19">
        <f t="shared" si="2"/>
        <v>0</v>
      </c>
      <c r="L25" s="17"/>
      <c r="M25" s="18"/>
      <c r="N25" s="66" t="str">
        <f t="shared" si="3"/>
        <v>3</v>
      </c>
      <c r="O25" s="17"/>
      <c r="P25" s="18"/>
      <c r="Q25" s="19">
        <f t="shared" si="4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6"/>
        <v>3</v>
      </c>
      <c r="AH25" s="22">
        <f>'6.Spieltag'!AJ25</f>
        <v>9</v>
      </c>
      <c r="AI25" s="29">
        <f>'6.Spieltag'!AK25</f>
        <v>14</v>
      </c>
      <c r="AJ25" s="24">
        <f t="shared" si="7"/>
        <v>12</v>
      </c>
      <c r="AK25" s="25">
        <f t="shared" si="8"/>
        <v>14</v>
      </c>
      <c r="AL25" s="1"/>
    </row>
    <row r="26" spans="1:38" ht="28.15" customHeight="1" thickBot="1">
      <c r="A26" s="29">
        <f t="shared" si="14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3"/>
        <v>0</v>
      </c>
      <c r="I26" s="17"/>
      <c r="J26" s="18"/>
      <c r="K26" s="19">
        <f t="shared" si="2"/>
        <v>0</v>
      </c>
      <c r="L26" s="17"/>
      <c r="M26" s="18"/>
      <c r="N26" s="66" t="str">
        <f t="shared" si="3"/>
        <v>3</v>
      </c>
      <c r="O26" s="17"/>
      <c r="P26" s="18"/>
      <c r="Q26" s="19">
        <f t="shared" si="4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5">E26+H26+K26+N26+Q26+T26+W26+Z26+AC26+AF26</f>
        <v>3</v>
      </c>
      <c r="AH26" s="22">
        <f>'6.Spieltag'!AJ26</f>
        <v>9</v>
      </c>
      <c r="AI26" s="29">
        <f>'6.Spieltag'!AK26</f>
        <v>14</v>
      </c>
      <c r="AJ26" s="24">
        <f t="shared" ref="AJ26" si="16">AG26+AH26</f>
        <v>12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3"/>
        <v>0</v>
      </c>
      <c r="I27" s="17"/>
      <c r="J27" s="18"/>
      <c r="K27" s="19">
        <f t="shared" si="2"/>
        <v>0</v>
      </c>
      <c r="L27" s="17"/>
      <c r="M27" s="18"/>
      <c r="N27" s="66" t="str">
        <f t="shared" si="3"/>
        <v>3</v>
      </c>
      <c r="O27" s="17"/>
      <c r="P27" s="18"/>
      <c r="Q27" s="19">
        <f t="shared" si="4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'6.Spieltag'!AJ27</f>
        <v>9</v>
      </c>
      <c r="AI27" s="29">
        <f>'6.Spieltag'!AK27</f>
        <v>14</v>
      </c>
      <c r="AJ27" s="24">
        <f t="shared" ref="AJ27" si="19">AG27+AH27</f>
        <v>12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3" priority="4" rank="3"/>
  </conditionalFormatting>
  <conditionalFormatting sqref="B8:B27">
    <cfRule type="expression" dxfId="112" priority="3">
      <formula>($AG8&gt;40)</formula>
    </cfRule>
  </conditionalFormatting>
  <conditionalFormatting sqref="L4 L6 I6 R6 I4 X6 R4 F6 C6 C4 F4 O6 O4 U4 U6 X4 AA4 AA6">
    <cfRule type="cellIs" dxfId="11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AG15" sqref="AG1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5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5" si="8">AG8+AH8</f>
        <v>88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si="5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ref="Z21:Z27" si="13">IF(OR(EXACT($X$7,X21)*(EXACT($Y$7,Y21)))=TRUE,$AO$9,IF(($Y$7-$X$7=Y21-X21),$AO$8,IF(OR(EXACT($X$7&gt;$Y$7,X21&gt;Y21)*EXACT($X$7=$Y$7,X21=Y21)*EXACT($X$7&lt;$Y$7,X21&lt;Y21)),$AO$7,0)))</f>
        <v>0</v>
      </c>
      <c r="AA21" s="17"/>
      <c r="AB21" s="18"/>
      <c r="AC21" s="19">
        <f t="shared" si="6"/>
        <v>0</v>
      </c>
      <c r="AD21" s="28"/>
      <c r="AE21" s="26"/>
      <c r="AF21" s="19"/>
      <c r="AG21" s="21">
        <f t="shared" si="7"/>
        <v>3</v>
      </c>
      <c r="AH21" s="22">
        <f>'7.Spieltag'!AJ21</f>
        <v>12</v>
      </c>
      <c r="AI21" s="29">
        <f>'7.Spieltag'!AK21</f>
        <v>14</v>
      </c>
      <c r="AJ21" s="24">
        <f t="shared" si="8"/>
        <v>15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5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3"/>
        <v>0</v>
      </c>
      <c r="AA22" s="17"/>
      <c r="AB22" s="18"/>
      <c r="AC22" s="19">
        <f t="shared" si="6"/>
        <v>0</v>
      </c>
      <c r="AD22" s="28"/>
      <c r="AE22" s="26"/>
      <c r="AF22" s="19"/>
      <c r="AG22" s="21">
        <f t="shared" si="7"/>
        <v>3</v>
      </c>
      <c r="AH22" s="22">
        <f>'7.Spieltag'!AJ22</f>
        <v>12</v>
      </c>
      <c r="AI22" s="29">
        <f>'7.Spieltag'!AK22</f>
        <v>14</v>
      </c>
      <c r="AJ22" s="24">
        <f t="shared" si="8"/>
        <v>15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5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3"/>
        <v>0</v>
      </c>
      <c r="AA23" s="17"/>
      <c r="AB23" s="18"/>
      <c r="AC23" s="19">
        <f t="shared" si="6"/>
        <v>0</v>
      </c>
      <c r="AD23" s="28"/>
      <c r="AE23" s="26"/>
      <c r="AF23" s="19"/>
      <c r="AG23" s="21">
        <f t="shared" si="7"/>
        <v>3</v>
      </c>
      <c r="AH23" s="22">
        <f>'7.Spieltag'!AJ23</f>
        <v>12</v>
      </c>
      <c r="AI23" s="29">
        <f>'7.Spieltag'!AK23</f>
        <v>14</v>
      </c>
      <c r="AJ23" s="24">
        <f t="shared" si="8"/>
        <v>15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5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3"/>
        <v>0</v>
      </c>
      <c r="AA24" s="17"/>
      <c r="AB24" s="18"/>
      <c r="AC24" s="19">
        <f t="shared" si="6"/>
        <v>0</v>
      </c>
      <c r="AD24" s="28"/>
      <c r="AE24" s="26"/>
      <c r="AF24" s="19"/>
      <c r="AG24" s="21">
        <f t="shared" si="7"/>
        <v>3</v>
      </c>
      <c r="AH24" s="22">
        <f>'7.Spieltag'!AJ24</f>
        <v>12</v>
      </c>
      <c r="AI24" s="29">
        <f>'7.Spieltag'!AK24</f>
        <v>14</v>
      </c>
      <c r="AJ24" s="24">
        <f t="shared" si="8"/>
        <v>15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5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3"/>
        <v>0</v>
      </c>
      <c r="AA25" s="17"/>
      <c r="AB25" s="18"/>
      <c r="AC25" s="19">
        <f t="shared" si="6"/>
        <v>0</v>
      </c>
      <c r="AD25" s="28"/>
      <c r="AE25" s="26"/>
      <c r="AF25" s="19"/>
      <c r="AG25" s="21">
        <f t="shared" si="7"/>
        <v>3</v>
      </c>
      <c r="AH25" s="22">
        <f>'7.Spieltag'!AJ25</f>
        <v>12</v>
      </c>
      <c r="AI25" s="29">
        <f>'7.Spieltag'!AK25</f>
        <v>14</v>
      </c>
      <c r="AJ25" s="24">
        <f t="shared" si="8"/>
        <v>15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5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3"/>
        <v>0</v>
      </c>
      <c r="AA26" s="17"/>
      <c r="AB26" s="18"/>
      <c r="AC26" s="19">
        <f t="shared" si="6"/>
        <v>0</v>
      </c>
      <c r="AD26" s="28"/>
      <c r="AE26" s="26"/>
      <c r="AF26" s="19"/>
      <c r="AG26" s="21">
        <f t="shared" ref="AG26" si="14">E26+H26+K26+N26+Q26+T26+W26+Z26+AC26+AF26</f>
        <v>3</v>
      </c>
      <c r="AH26" s="22">
        <f>'7.Spieltag'!AJ26</f>
        <v>12</v>
      </c>
      <c r="AI26" s="29">
        <f>'7.Spieltag'!AK26</f>
        <v>14</v>
      </c>
      <c r="AJ26" s="24">
        <f t="shared" ref="AJ26" si="15">AG26+AH26</f>
        <v>15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5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3"/>
        <v>0</v>
      </c>
      <c r="AA27" s="17"/>
      <c r="AB27" s="18"/>
      <c r="AC27" s="19">
        <f t="shared" si="6"/>
        <v>0</v>
      </c>
      <c r="AD27" s="28"/>
      <c r="AE27" s="26"/>
      <c r="AF27" s="19"/>
      <c r="AG27" s="21">
        <f t="shared" ref="AG27" si="17">E27+H27+K27+N27+Q27+T27+W27+Z27+AC27+AF27</f>
        <v>3</v>
      </c>
      <c r="AH27" s="22">
        <f>'7.Spieltag'!AJ27</f>
        <v>12</v>
      </c>
      <c r="AI27" s="29">
        <f>'7.Spieltag'!AK27</f>
        <v>14</v>
      </c>
      <c r="AJ27" s="24">
        <f t="shared" ref="AJ27" si="18">AG27+AH27</f>
        <v>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4" rank="3"/>
  </conditionalFormatting>
  <conditionalFormatting sqref="B8:B27">
    <cfRule type="expression" dxfId="108" priority="3">
      <formula>($AG8&gt;40)</formula>
    </cfRule>
  </conditionalFormatting>
  <conditionalFormatting sqref="C6 R6 AA6 O4 AA4 L6 I6 L4 F4 U4 R4 F6 X4 O6 I4 U6 C4 X6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abSelected="1" workbookViewId="0">
      <selection activeCell="N18" sqref="N1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76</v>
      </c>
      <c r="C8" s="17" t="s">
        <v>13</v>
      </c>
      <c r="D8" s="18" t="s">
        <v>78</v>
      </c>
      <c r="E8" s="19" t="s">
        <v>13</v>
      </c>
      <c r="F8" s="17" t="s">
        <v>13</v>
      </c>
      <c r="G8" s="18" t="s">
        <v>77</v>
      </c>
      <c r="H8" s="88">
        <v>8</v>
      </c>
      <c r="I8" s="17" t="s">
        <v>13</v>
      </c>
      <c r="J8" s="18" t="s">
        <v>77</v>
      </c>
      <c r="K8" s="19">
        <v>0</v>
      </c>
      <c r="L8" s="17" t="s">
        <v>13</v>
      </c>
      <c r="M8" s="18" t="s">
        <v>77</v>
      </c>
      <c r="N8" s="66">
        <v>0</v>
      </c>
      <c r="O8" s="17" t="s">
        <v>2</v>
      </c>
      <c r="P8" s="18" t="s">
        <v>78</v>
      </c>
      <c r="Q8" s="19" t="s">
        <v>13</v>
      </c>
      <c r="R8" s="17" t="s">
        <v>13</v>
      </c>
      <c r="S8" s="18" t="s">
        <v>78</v>
      </c>
      <c r="T8" s="19">
        <v>0</v>
      </c>
      <c r="U8" s="17" t="s">
        <v>78</v>
      </c>
      <c r="V8" s="18" t="s">
        <v>13</v>
      </c>
      <c r="W8" s="66">
        <v>0</v>
      </c>
      <c r="X8" s="17" t="s">
        <v>78</v>
      </c>
      <c r="Y8" s="18" t="s">
        <v>78</v>
      </c>
      <c r="Z8" s="19" t="s">
        <v>2</v>
      </c>
      <c r="AA8" s="17" t="s">
        <v>78</v>
      </c>
      <c r="AB8" s="18" t="s">
        <v>77</v>
      </c>
      <c r="AC8" s="19">
        <v>0</v>
      </c>
      <c r="AD8" s="20"/>
      <c r="AE8" s="18"/>
      <c r="AF8" s="19"/>
      <c r="AG8" s="21">
        <v>15</v>
      </c>
      <c r="AH8" s="22">
        <v>127</v>
      </c>
      <c r="AI8" s="29">
        <v>2</v>
      </c>
      <c r="AJ8" s="24">
        <v>142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1</v>
      </c>
      <c r="B9" s="21" t="s">
        <v>82</v>
      </c>
      <c r="C9" s="17" t="s">
        <v>13</v>
      </c>
      <c r="D9" s="18" t="s">
        <v>78</v>
      </c>
      <c r="E9" s="19" t="s">
        <v>13</v>
      </c>
      <c r="F9" s="17" t="s">
        <v>14</v>
      </c>
      <c r="G9" s="18" t="s">
        <v>77</v>
      </c>
      <c r="H9" s="88">
        <v>8</v>
      </c>
      <c r="I9" s="17" t="s">
        <v>13</v>
      </c>
      <c r="J9" s="18" t="s">
        <v>78</v>
      </c>
      <c r="K9" s="19">
        <v>0</v>
      </c>
      <c r="L9" s="17" t="s">
        <v>78</v>
      </c>
      <c r="M9" s="18" t="s">
        <v>78</v>
      </c>
      <c r="N9" s="66">
        <v>0</v>
      </c>
      <c r="O9" s="17" t="s">
        <v>2</v>
      </c>
      <c r="P9" s="18" t="s">
        <v>13</v>
      </c>
      <c r="Q9" s="19" t="s">
        <v>13</v>
      </c>
      <c r="R9" s="17" t="s">
        <v>13</v>
      </c>
      <c r="S9" s="18" t="s">
        <v>78</v>
      </c>
      <c r="T9" s="19">
        <v>0</v>
      </c>
      <c r="U9" s="17" t="s">
        <v>77</v>
      </c>
      <c r="V9" s="18" t="s">
        <v>13</v>
      </c>
      <c r="W9" s="66">
        <v>0</v>
      </c>
      <c r="X9" s="17" t="s">
        <v>2</v>
      </c>
      <c r="Y9" s="18" t="s">
        <v>13</v>
      </c>
      <c r="Z9" s="19">
        <v>0</v>
      </c>
      <c r="AA9" s="17" t="s">
        <v>78</v>
      </c>
      <c r="AB9" s="18" t="s">
        <v>78</v>
      </c>
      <c r="AC9" s="19">
        <v>0</v>
      </c>
      <c r="AD9" s="28"/>
      <c r="AE9" s="26"/>
      <c r="AF9" s="19"/>
      <c r="AG9" s="21">
        <v>12</v>
      </c>
      <c r="AH9" s="22">
        <v>130</v>
      </c>
      <c r="AI9" s="29">
        <v>1</v>
      </c>
      <c r="AJ9" s="24">
        <v>142</v>
      </c>
      <c r="AK9" s="25"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80</v>
      </c>
      <c r="C10" s="17" t="s">
        <v>13</v>
      </c>
      <c r="D10" s="18" t="s">
        <v>78</v>
      </c>
      <c r="E10" s="19" t="s">
        <v>13</v>
      </c>
      <c r="F10" s="17" t="s">
        <v>2</v>
      </c>
      <c r="G10" s="18" t="s">
        <v>78</v>
      </c>
      <c r="H10" s="88">
        <v>8</v>
      </c>
      <c r="I10" s="17" t="s">
        <v>78</v>
      </c>
      <c r="J10" s="18" t="s">
        <v>13</v>
      </c>
      <c r="K10" s="19" t="s">
        <v>13</v>
      </c>
      <c r="L10" s="17" t="s">
        <v>13</v>
      </c>
      <c r="M10" s="18" t="s">
        <v>78</v>
      </c>
      <c r="N10" s="66">
        <v>0</v>
      </c>
      <c r="O10" s="17" t="s">
        <v>13</v>
      </c>
      <c r="P10" s="18" t="s">
        <v>13</v>
      </c>
      <c r="Q10" s="19">
        <v>0</v>
      </c>
      <c r="R10" s="17" t="s">
        <v>13</v>
      </c>
      <c r="S10" s="18" t="s">
        <v>78</v>
      </c>
      <c r="T10" s="19">
        <v>0</v>
      </c>
      <c r="U10" s="17" t="s">
        <v>78</v>
      </c>
      <c r="V10" s="18" t="s">
        <v>2</v>
      </c>
      <c r="W10" s="66">
        <v>0</v>
      </c>
      <c r="X10" s="17" t="s">
        <v>13</v>
      </c>
      <c r="Y10" s="18" t="s">
        <v>78</v>
      </c>
      <c r="Z10" s="19">
        <v>0</v>
      </c>
      <c r="AA10" s="17" t="s">
        <v>78</v>
      </c>
      <c r="AB10" s="18" t="s">
        <v>13</v>
      </c>
      <c r="AC10" s="19" t="s">
        <v>13</v>
      </c>
      <c r="AD10" s="28"/>
      <c r="AE10" s="26"/>
      <c r="AF10" s="19"/>
      <c r="AG10" s="21">
        <v>14</v>
      </c>
      <c r="AH10" s="22">
        <v>115</v>
      </c>
      <c r="AI10" s="29">
        <v>3</v>
      </c>
      <c r="AJ10" s="24">
        <v>129</v>
      </c>
      <c r="AK10" s="25">
        <v>3</v>
      </c>
      <c r="AL10" s="76"/>
      <c r="AM10" s="77"/>
      <c r="AN10" s="77"/>
      <c r="AO10" s="78"/>
    </row>
    <row r="11" spans="1:42" ht="24.95" customHeight="1" thickBot="1">
      <c r="A11" s="29">
        <v>4</v>
      </c>
      <c r="B11" s="21" t="s">
        <v>84</v>
      </c>
      <c r="C11" s="17" t="s">
        <v>78</v>
      </c>
      <c r="D11" s="18" t="s">
        <v>13</v>
      </c>
      <c r="E11" s="19">
        <v>0</v>
      </c>
      <c r="F11" s="17" t="s">
        <v>13</v>
      </c>
      <c r="G11" s="18" t="s">
        <v>78</v>
      </c>
      <c r="H11" s="88">
        <v>8</v>
      </c>
      <c r="I11" s="17" t="s">
        <v>13</v>
      </c>
      <c r="J11" s="18" t="s">
        <v>77</v>
      </c>
      <c r="K11" s="19">
        <v>0</v>
      </c>
      <c r="L11" s="17" t="s">
        <v>78</v>
      </c>
      <c r="M11" s="18" t="s">
        <v>13</v>
      </c>
      <c r="N11" s="66" t="s">
        <v>2</v>
      </c>
      <c r="O11" s="17" t="s">
        <v>13</v>
      </c>
      <c r="P11" s="18" t="s">
        <v>78</v>
      </c>
      <c r="Q11" s="19" t="s">
        <v>13</v>
      </c>
      <c r="R11" s="17" t="s">
        <v>13</v>
      </c>
      <c r="S11" s="18" t="s">
        <v>77</v>
      </c>
      <c r="T11" s="19">
        <v>0</v>
      </c>
      <c r="U11" s="17" t="s">
        <v>78</v>
      </c>
      <c r="V11" s="18" t="s">
        <v>13</v>
      </c>
      <c r="W11" s="66">
        <v>0</v>
      </c>
      <c r="X11" s="17" t="s">
        <v>13</v>
      </c>
      <c r="Y11" s="18" t="s">
        <v>77</v>
      </c>
      <c r="Z11" s="19">
        <v>0</v>
      </c>
      <c r="AA11" s="17" t="s">
        <v>13</v>
      </c>
      <c r="AB11" s="18" t="s">
        <v>78</v>
      </c>
      <c r="AC11" s="19">
        <v>0</v>
      </c>
      <c r="AD11" s="28"/>
      <c r="AE11" s="26"/>
      <c r="AF11" s="19"/>
      <c r="AG11" s="21">
        <v>13</v>
      </c>
      <c r="AH11" s="22">
        <v>115</v>
      </c>
      <c r="AI11" s="29">
        <v>3</v>
      </c>
      <c r="AJ11" s="24">
        <v>128</v>
      </c>
      <c r="AK11" s="25">
        <v>4</v>
      </c>
      <c r="AL11" s="1"/>
      <c r="AP11" s="67"/>
    </row>
    <row r="12" spans="1:42" ht="24.95" customHeight="1" thickBot="1">
      <c r="A12" s="29">
        <v>5</v>
      </c>
      <c r="B12" s="21" t="s">
        <v>89</v>
      </c>
      <c r="C12" s="17" t="s">
        <v>13</v>
      </c>
      <c r="D12" s="18" t="s">
        <v>78</v>
      </c>
      <c r="E12" s="19" t="s">
        <v>13</v>
      </c>
      <c r="F12" s="17" t="s">
        <v>13</v>
      </c>
      <c r="G12" s="18" t="s">
        <v>77</v>
      </c>
      <c r="H12" s="88">
        <v>8</v>
      </c>
      <c r="I12" s="17" t="s">
        <v>13</v>
      </c>
      <c r="J12" s="18" t="s">
        <v>77</v>
      </c>
      <c r="K12" s="19">
        <v>0</v>
      </c>
      <c r="L12" s="17" t="s">
        <v>78</v>
      </c>
      <c r="M12" s="18" t="s">
        <v>13</v>
      </c>
      <c r="N12" s="66" t="s">
        <v>2</v>
      </c>
      <c r="O12" s="17" t="s">
        <v>2</v>
      </c>
      <c r="P12" s="18" t="s">
        <v>13</v>
      </c>
      <c r="Q12" s="19" t="s">
        <v>13</v>
      </c>
      <c r="R12" s="17" t="s">
        <v>13</v>
      </c>
      <c r="S12" s="18" t="s">
        <v>77</v>
      </c>
      <c r="T12" s="19">
        <v>0</v>
      </c>
      <c r="U12" s="17" t="s">
        <v>78</v>
      </c>
      <c r="V12" s="18" t="s">
        <v>2</v>
      </c>
      <c r="W12" s="66">
        <v>0</v>
      </c>
      <c r="X12" s="17" t="s">
        <v>13</v>
      </c>
      <c r="Y12" s="18" t="s">
        <v>78</v>
      </c>
      <c r="Z12" s="19">
        <v>0</v>
      </c>
      <c r="AA12" s="17" t="s">
        <v>78</v>
      </c>
      <c r="AB12" s="18" t="s">
        <v>78</v>
      </c>
      <c r="AC12" s="19">
        <v>0</v>
      </c>
      <c r="AD12" s="27"/>
      <c r="AE12" s="26"/>
      <c r="AF12" s="19"/>
      <c r="AG12" s="21">
        <v>15</v>
      </c>
      <c r="AH12" s="22">
        <v>111</v>
      </c>
      <c r="AI12" s="29">
        <v>5</v>
      </c>
      <c r="AJ12" s="24">
        <v>126</v>
      </c>
      <c r="AK12" s="25">
        <v>5</v>
      </c>
      <c r="AL12" s="1"/>
    </row>
    <row r="13" spans="1:42" ht="24.95" customHeight="1" thickBot="1">
      <c r="A13" s="29">
        <v>6</v>
      </c>
      <c r="B13" s="21" t="s">
        <v>88</v>
      </c>
      <c r="C13" s="17" t="s">
        <v>13</v>
      </c>
      <c r="D13" s="18" t="s">
        <v>78</v>
      </c>
      <c r="E13" s="19" t="s">
        <v>13</v>
      </c>
      <c r="F13" s="17" t="s">
        <v>2</v>
      </c>
      <c r="G13" s="18" t="s">
        <v>78</v>
      </c>
      <c r="H13" s="88">
        <v>8</v>
      </c>
      <c r="I13" s="17" t="s">
        <v>78</v>
      </c>
      <c r="J13" s="18" t="s">
        <v>77</v>
      </c>
      <c r="K13" s="19">
        <v>0</v>
      </c>
      <c r="L13" s="17" t="s">
        <v>13</v>
      </c>
      <c r="M13" s="18" t="s">
        <v>77</v>
      </c>
      <c r="N13" s="66">
        <v>0</v>
      </c>
      <c r="O13" s="17" t="s">
        <v>78</v>
      </c>
      <c r="P13" s="18" t="s">
        <v>13</v>
      </c>
      <c r="Q13" s="19">
        <v>0</v>
      </c>
      <c r="R13" s="17" t="s">
        <v>13</v>
      </c>
      <c r="S13" s="18" t="s">
        <v>78</v>
      </c>
      <c r="T13" s="19">
        <v>0</v>
      </c>
      <c r="U13" s="17" t="s">
        <v>78</v>
      </c>
      <c r="V13" s="18" t="s">
        <v>2</v>
      </c>
      <c r="W13" s="66">
        <v>0</v>
      </c>
      <c r="X13" s="17" t="s">
        <v>13</v>
      </c>
      <c r="Y13" s="18" t="s">
        <v>78</v>
      </c>
      <c r="Z13" s="19">
        <v>0</v>
      </c>
      <c r="AA13" s="17" t="s">
        <v>78</v>
      </c>
      <c r="AB13" s="18" t="s">
        <v>13</v>
      </c>
      <c r="AC13" s="19" t="s">
        <v>13</v>
      </c>
      <c r="AD13" s="28"/>
      <c r="AE13" s="26"/>
      <c r="AF13" s="19"/>
      <c r="AG13" s="21">
        <v>12</v>
      </c>
      <c r="AH13" s="22">
        <v>111</v>
      </c>
      <c r="AI13" s="29">
        <v>5</v>
      </c>
      <c r="AJ13" s="24">
        <v>123</v>
      </c>
      <c r="AK13" s="25">
        <v>6</v>
      </c>
      <c r="AL13" s="1"/>
    </row>
    <row r="14" spans="1:42" ht="24.95" customHeight="1" thickBot="1">
      <c r="A14" s="29">
        <v>7</v>
      </c>
      <c r="B14" s="21" t="s">
        <v>79</v>
      </c>
      <c r="C14" s="17" t="s">
        <v>13</v>
      </c>
      <c r="D14" s="18" t="s">
        <v>77</v>
      </c>
      <c r="E14" s="19" t="s">
        <v>13</v>
      </c>
      <c r="F14" s="17" t="s">
        <v>2</v>
      </c>
      <c r="G14" s="18" t="s">
        <v>78</v>
      </c>
      <c r="H14" s="88">
        <v>8</v>
      </c>
      <c r="I14" s="17" t="s">
        <v>13</v>
      </c>
      <c r="J14" s="18" t="s">
        <v>77</v>
      </c>
      <c r="K14" s="19">
        <v>0</v>
      </c>
      <c r="L14" s="17" t="s">
        <v>13</v>
      </c>
      <c r="M14" s="18" t="s">
        <v>77</v>
      </c>
      <c r="N14" s="66">
        <v>0</v>
      </c>
      <c r="O14" s="17" t="s">
        <v>13</v>
      </c>
      <c r="P14" s="18" t="s">
        <v>77</v>
      </c>
      <c r="Q14" s="19" t="s">
        <v>13</v>
      </c>
      <c r="R14" s="17" t="s">
        <v>13</v>
      </c>
      <c r="S14" s="18" t="s">
        <v>77</v>
      </c>
      <c r="T14" s="19">
        <v>0</v>
      </c>
      <c r="U14" s="17" t="s">
        <v>78</v>
      </c>
      <c r="V14" s="18" t="s">
        <v>78</v>
      </c>
      <c r="W14" s="66" t="s">
        <v>14</v>
      </c>
      <c r="X14" s="17" t="s">
        <v>78</v>
      </c>
      <c r="Y14" s="18" t="s">
        <v>13</v>
      </c>
      <c r="Z14" s="19">
        <v>0</v>
      </c>
      <c r="AA14" s="17" t="s">
        <v>78</v>
      </c>
      <c r="AB14" s="18" t="s">
        <v>78</v>
      </c>
      <c r="AC14" s="19">
        <v>0</v>
      </c>
      <c r="AD14" s="28"/>
      <c r="AE14" s="26"/>
      <c r="AF14" s="19"/>
      <c r="AG14" s="21">
        <v>17</v>
      </c>
      <c r="AH14" s="22">
        <v>102</v>
      </c>
      <c r="AI14" s="29">
        <v>8</v>
      </c>
      <c r="AJ14" s="24">
        <v>119</v>
      </c>
      <c r="AK14" s="25">
        <v>7</v>
      </c>
      <c r="AL14" s="1"/>
    </row>
    <row r="15" spans="1:42" ht="24.95" customHeight="1" thickBot="1">
      <c r="A15" s="29">
        <v>8</v>
      </c>
      <c r="B15" s="21" t="s">
        <v>83</v>
      </c>
      <c r="C15" s="17" t="s">
        <v>78</v>
      </c>
      <c r="D15" s="18" t="s">
        <v>77</v>
      </c>
      <c r="E15" s="19" t="s">
        <v>13</v>
      </c>
      <c r="F15" s="17" t="s">
        <v>13</v>
      </c>
      <c r="G15" s="18" t="s">
        <v>78</v>
      </c>
      <c r="H15" s="88">
        <v>8</v>
      </c>
      <c r="I15" s="17" t="s">
        <v>78</v>
      </c>
      <c r="J15" s="18" t="s">
        <v>78</v>
      </c>
      <c r="K15" s="19">
        <v>0</v>
      </c>
      <c r="L15" s="17" t="s">
        <v>77</v>
      </c>
      <c r="M15" s="18" t="s">
        <v>78</v>
      </c>
      <c r="N15" s="66" t="s">
        <v>2</v>
      </c>
      <c r="O15" s="17" t="s">
        <v>78</v>
      </c>
      <c r="P15" s="18" t="s">
        <v>78</v>
      </c>
      <c r="Q15" s="19">
        <v>0</v>
      </c>
      <c r="R15" s="17" t="s">
        <v>78</v>
      </c>
      <c r="S15" s="18" t="s">
        <v>77</v>
      </c>
      <c r="T15" s="19">
        <v>0</v>
      </c>
      <c r="U15" s="17" t="s">
        <v>77</v>
      </c>
      <c r="V15" s="18" t="s">
        <v>2</v>
      </c>
      <c r="W15" s="66">
        <v>0</v>
      </c>
      <c r="X15" s="17" t="s">
        <v>13</v>
      </c>
      <c r="Y15" s="18" t="s">
        <v>77</v>
      </c>
      <c r="Z15" s="19">
        <v>0</v>
      </c>
      <c r="AA15" s="17" t="s">
        <v>13</v>
      </c>
      <c r="AB15" s="18" t="s">
        <v>13</v>
      </c>
      <c r="AC15" s="19">
        <v>0</v>
      </c>
      <c r="AD15" s="28"/>
      <c r="AE15" s="26"/>
      <c r="AF15" s="19"/>
      <c r="AG15" s="21">
        <v>13</v>
      </c>
      <c r="AH15" s="22">
        <v>104</v>
      </c>
      <c r="AI15" s="29">
        <v>7</v>
      </c>
      <c r="AJ15" s="24">
        <v>117</v>
      </c>
      <c r="AK15" s="25">
        <v>8</v>
      </c>
      <c r="AL15" s="1"/>
    </row>
    <row r="16" spans="1:42" ht="24.95" customHeight="1" thickBot="1">
      <c r="A16" s="29">
        <v>9</v>
      </c>
      <c r="B16" s="21" t="s">
        <v>90</v>
      </c>
      <c r="C16" s="17" t="s">
        <v>13</v>
      </c>
      <c r="D16" s="18" t="s">
        <v>13</v>
      </c>
      <c r="E16" s="19">
        <v>0</v>
      </c>
      <c r="F16" s="17" t="s">
        <v>13</v>
      </c>
      <c r="G16" s="18" t="s">
        <v>78</v>
      </c>
      <c r="H16" s="88">
        <v>8</v>
      </c>
      <c r="I16" s="17" t="s">
        <v>13</v>
      </c>
      <c r="J16" s="18" t="s">
        <v>78</v>
      </c>
      <c r="K16" s="19">
        <v>0</v>
      </c>
      <c r="L16" s="17" t="s">
        <v>78</v>
      </c>
      <c r="M16" s="18" t="s">
        <v>77</v>
      </c>
      <c r="N16" s="66">
        <v>0</v>
      </c>
      <c r="O16" s="17" t="s">
        <v>2</v>
      </c>
      <c r="P16" s="18" t="s">
        <v>78</v>
      </c>
      <c r="Q16" s="19" t="s">
        <v>13</v>
      </c>
      <c r="R16" s="17" t="s">
        <v>13</v>
      </c>
      <c r="S16" s="18" t="s">
        <v>77</v>
      </c>
      <c r="T16" s="19">
        <v>0</v>
      </c>
      <c r="U16" s="17" t="s">
        <v>78</v>
      </c>
      <c r="V16" s="18" t="s">
        <v>78</v>
      </c>
      <c r="W16" s="66" t="s">
        <v>14</v>
      </c>
      <c r="X16" s="17" t="s">
        <v>13</v>
      </c>
      <c r="Y16" s="18" t="s">
        <v>77</v>
      </c>
      <c r="Z16" s="19">
        <v>0</v>
      </c>
      <c r="AA16" s="17" t="s">
        <v>13</v>
      </c>
      <c r="AB16" s="18" t="s">
        <v>13</v>
      </c>
      <c r="AC16" s="19">
        <v>0</v>
      </c>
      <c r="AD16" s="28"/>
      <c r="AE16" s="26"/>
      <c r="AF16" s="19"/>
      <c r="AG16" s="21">
        <v>15</v>
      </c>
      <c r="AH16" s="22">
        <v>98</v>
      </c>
      <c r="AI16" s="29">
        <v>10</v>
      </c>
      <c r="AJ16" s="24">
        <v>113</v>
      </c>
      <c r="AK16" s="25">
        <v>9</v>
      </c>
      <c r="AL16" s="1"/>
    </row>
    <row r="17" spans="1:38" ht="24.95" customHeight="1" thickBot="1">
      <c r="A17" s="29">
        <v>10</v>
      </c>
      <c r="B17" s="21" t="s">
        <v>86</v>
      </c>
      <c r="C17" s="17" t="s">
        <v>78</v>
      </c>
      <c r="D17" s="18" t="s">
        <v>13</v>
      </c>
      <c r="E17" s="19">
        <v>0</v>
      </c>
      <c r="F17" s="17" t="s">
        <v>2</v>
      </c>
      <c r="G17" s="18" t="s">
        <v>78</v>
      </c>
      <c r="H17" s="88">
        <v>8</v>
      </c>
      <c r="I17" s="17" t="s">
        <v>13</v>
      </c>
      <c r="J17" s="18" t="s">
        <v>78</v>
      </c>
      <c r="K17" s="19">
        <v>0</v>
      </c>
      <c r="L17" s="17" t="s">
        <v>13</v>
      </c>
      <c r="M17" s="18" t="s">
        <v>13</v>
      </c>
      <c r="N17" s="66">
        <v>0</v>
      </c>
      <c r="O17" s="17" t="s">
        <v>2</v>
      </c>
      <c r="P17" s="18" t="s">
        <v>13</v>
      </c>
      <c r="Q17" s="19" t="s">
        <v>13</v>
      </c>
      <c r="R17" s="17" t="s">
        <v>13</v>
      </c>
      <c r="S17" s="18" t="s">
        <v>78</v>
      </c>
      <c r="T17" s="19">
        <v>0</v>
      </c>
      <c r="U17" s="17" t="s">
        <v>78</v>
      </c>
      <c r="V17" s="18" t="s">
        <v>13</v>
      </c>
      <c r="W17" s="66">
        <v>0</v>
      </c>
      <c r="X17" s="17" t="s">
        <v>13</v>
      </c>
      <c r="Y17" s="18" t="s">
        <v>77</v>
      </c>
      <c r="Z17" s="19">
        <v>0</v>
      </c>
      <c r="AA17" s="17" t="s">
        <v>78</v>
      </c>
      <c r="AB17" s="18" t="s">
        <v>13</v>
      </c>
      <c r="AC17" s="19" t="s">
        <v>13</v>
      </c>
      <c r="AD17" s="28"/>
      <c r="AE17" s="26"/>
      <c r="AF17" s="19"/>
      <c r="AG17" s="21">
        <v>12</v>
      </c>
      <c r="AH17" s="22">
        <v>99</v>
      </c>
      <c r="AI17" s="29">
        <v>9</v>
      </c>
      <c r="AJ17" s="24">
        <v>111</v>
      </c>
      <c r="AK17" s="25">
        <v>10</v>
      </c>
      <c r="AL17" s="1"/>
    </row>
    <row r="18" spans="1:38" ht="24.95" customHeight="1" thickBot="1">
      <c r="A18" s="29">
        <v>11</v>
      </c>
      <c r="B18" s="21" t="s">
        <v>87</v>
      </c>
      <c r="C18" s="17"/>
      <c r="D18" s="18"/>
      <c r="E18" s="19"/>
      <c r="F18" s="17" t="s">
        <v>13</v>
      </c>
      <c r="G18" s="18" t="s">
        <v>78</v>
      </c>
      <c r="H18" s="88">
        <v>8</v>
      </c>
      <c r="I18" s="17" t="s">
        <v>78</v>
      </c>
      <c r="J18" s="18" t="s">
        <v>13</v>
      </c>
      <c r="K18" s="19" t="s">
        <v>13</v>
      </c>
      <c r="L18" s="17" t="s">
        <v>13</v>
      </c>
      <c r="M18" s="18" t="s">
        <v>78</v>
      </c>
      <c r="N18" s="66">
        <v>0</v>
      </c>
      <c r="O18" s="17" t="s">
        <v>13</v>
      </c>
      <c r="P18" s="18" t="s">
        <v>78</v>
      </c>
      <c r="Q18" s="19" t="s">
        <v>13</v>
      </c>
      <c r="R18" s="17" t="s">
        <v>13</v>
      </c>
      <c r="S18" s="18" t="s">
        <v>78</v>
      </c>
      <c r="T18" s="19">
        <v>0</v>
      </c>
      <c r="U18" s="17"/>
      <c r="V18" s="18"/>
      <c r="W18" s="66"/>
      <c r="X18" s="17" t="s">
        <v>78</v>
      </c>
      <c r="Y18" s="18"/>
      <c r="Z18" s="19">
        <v>2</v>
      </c>
      <c r="AA18" s="17" t="s">
        <v>13</v>
      </c>
      <c r="AB18" s="18"/>
      <c r="AC18" s="19">
        <v>0</v>
      </c>
      <c r="AD18" s="28"/>
      <c r="AE18" s="26"/>
      <c r="AF18" s="19"/>
      <c r="AG18" s="21">
        <v>14</v>
      </c>
      <c r="AH18" s="22">
        <v>88</v>
      </c>
      <c r="AI18" s="29">
        <v>11</v>
      </c>
      <c r="AJ18" s="24">
        <v>102</v>
      </c>
      <c r="AK18" s="25">
        <v>11</v>
      </c>
      <c r="AL18" s="1"/>
    </row>
    <row r="19" spans="1:38" ht="24.95" customHeight="1" thickBot="1">
      <c r="A19" s="29">
        <v>12</v>
      </c>
      <c r="B19" s="21" t="s">
        <v>85</v>
      </c>
      <c r="C19" s="17" t="s">
        <v>13</v>
      </c>
      <c r="D19" s="18" t="s">
        <v>78</v>
      </c>
      <c r="E19" s="19" t="s">
        <v>13</v>
      </c>
      <c r="F19" s="17" t="s">
        <v>2</v>
      </c>
      <c r="G19" s="18" t="s">
        <v>78</v>
      </c>
      <c r="H19" s="88">
        <v>8</v>
      </c>
      <c r="I19" s="17" t="s">
        <v>78</v>
      </c>
      <c r="J19" s="18" t="s">
        <v>13</v>
      </c>
      <c r="K19" s="19" t="s">
        <v>13</v>
      </c>
      <c r="L19" s="17" t="s">
        <v>13</v>
      </c>
      <c r="M19" s="18" t="s">
        <v>78</v>
      </c>
      <c r="N19" s="66">
        <v>0</v>
      </c>
      <c r="O19" s="17" t="s">
        <v>13</v>
      </c>
      <c r="P19" s="18" t="s">
        <v>78</v>
      </c>
      <c r="Q19" s="19" t="s">
        <v>13</v>
      </c>
      <c r="R19" s="17" t="s">
        <v>13</v>
      </c>
      <c r="S19" s="18" t="s">
        <v>78</v>
      </c>
      <c r="T19" s="19">
        <v>0</v>
      </c>
      <c r="U19" s="17" t="s">
        <v>78</v>
      </c>
      <c r="V19" s="18" t="s">
        <v>13</v>
      </c>
      <c r="W19" s="66">
        <v>0</v>
      </c>
      <c r="X19" s="17" t="s">
        <v>2</v>
      </c>
      <c r="Y19" s="18" t="s">
        <v>78</v>
      </c>
      <c r="Z19" s="19">
        <v>0</v>
      </c>
      <c r="AA19" s="17" t="s">
        <v>13</v>
      </c>
      <c r="AB19" s="18" t="s">
        <v>13</v>
      </c>
      <c r="AC19" s="19">
        <v>0</v>
      </c>
      <c r="AD19" s="28"/>
      <c r="AE19" s="26"/>
      <c r="AF19" s="19"/>
      <c r="AG19" s="21">
        <v>14</v>
      </c>
      <c r="AH19" s="22">
        <v>85</v>
      </c>
      <c r="AI19" s="29">
        <v>12</v>
      </c>
      <c r="AJ19" s="24">
        <v>99</v>
      </c>
      <c r="AK19" s="25">
        <v>12</v>
      </c>
      <c r="AL19" s="1"/>
    </row>
    <row r="20" spans="1:38" ht="24.95" customHeight="1" thickBot="1">
      <c r="A20" s="29">
        <v>13</v>
      </c>
      <c r="B20" s="21" t="s">
        <v>81</v>
      </c>
      <c r="C20" s="17" t="s">
        <v>13</v>
      </c>
      <c r="D20" s="18" t="s">
        <v>77</v>
      </c>
      <c r="E20" s="19" t="s">
        <v>13</v>
      </c>
      <c r="F20" s="17" t="s">
        <v>13</v>
      </c>
      <c r="G20" s="18" t="s">
        <v>78</v>
      </c>
      <c r="H20" s="88">
        <v>8</v>
      </c>
      <c r="I20" s="17" t="s">
        <v>78</v>
      </c>
      <c r="J20" s="18" t="s">
        <v>13</v>
      </c>
      <c r="K20" s="19" t="s">
        <v>13</v>
      </c>
      <c r="L20" s="17" t="s">
        <v>78</v>
      </c>
      <c r="M20" s="18" t="s">
        <v>13</v>
      </c>
      <c r="N20" s="66" t="s">
        <v>2</v>
      </c>
      <c r="O20" s="17" t="s">
        <v>2</v>
      </c>
      <c r="P20" s="18" t="s">
        <v>78</v>
      </c>
      <c r="Q20" s="19" t="s">
        <v>13</v>
      </c>
      <c r="R20" s="17" t="s">
        <v>78</v>
      </c>
      <c r="S20" s="18" t="s">
        <v>77</v>
      </c>
      <c r="T20" s="19">
        <v>0</v>
      </c>
      <c r="U20" s="17" t="s">
        <v>77</v>
      </c>
      <c r="V20" s="18" t="s">
        <v>13</v>
      </c>
      <c r="W20" s="66">
        <v>0</v>
      </c>
      <c r="X20" s="17" t="s">
        <v>13</v>
      </c>
      <c r="Y20" s="18" t="s">
        <v>78</v>
      </c>
      <c r="Z20" s="19">
        <v>0</v>
      </c>
      <c r="AA20" s="17" t="s">
        <v>77</v>
      </c>
      <c r="AB20" s="18" t="s">
        <v>77</v>
      </c>
      <c r="AC20" s="19">
        <v>0</v>
      </c>
      <c r="AD20" s="28"/>
      <c r="AE20" s="26"/>
      <c r="AF20" s="19"/>
      <c r="AG20" s="21">
        <v>17</v>
      </c>
      <c r="AH20" s="22">
        <v>76</v>
      </c>
      <c r="AI20" s="29">
        <v>13</v>
      </c>
      <c r="AJ20" s="24">
        <v>93</v>
      </c>
      <c r="AK20" s="25">
        <v>13</v>
      </c>
      <c r="AL20" s="1"/>
    </row>
    <row r="21" spans="1:38" ht="24.95" customHeight="1" thickBot="1">
      <c r="A21" s="29">
        <v>14</v>
      </c>
      <c r="B21" s="21"/>
      <c r="C21" s="17"/>
      <c r="D21" s="18"/>
      <c r="E21" s="19">
        <v>0</v>
      </c>
      <c r="F21" s="17"/>
      <c r="G21" s="18"/>
      <c r="H21" s="19">
        <v>0</v>
      </c>
      <c r="I21" s="17"/>
      <c r="J21" s="18"/>
      <c r="K21" s="19">
        <v>0</v>
      </c>
      <c r="L21" s="17"/>
      <c r="M21" s="18"/>
      <c r="N21" s="66">
        <v>0</v>
      </c>
      <c r="O21" s="17"/>
      <c r="P21" s="18"/>
      <c r="Q21" s="19">
        <v>0</v>
      </c>
      <c r="R21" s="17"/>
      <c r="S21" s="18"/>
      <c r="T21" s="19" t="s">
        <v>2</v>
      </c>
      <c r="U21" s="17"/>
      <c r="V21" s="18"/>
      <c r="W21" s="66" t="s">
        <v>2</v>
      </c>
      <c r="X21" s="17"/>
      <c r="Y21" s="18"/>
      <c r="Z21" s="19" t="s">
        <v>2</v>
      </c>
      <c r="AA21" s="17"/>
      <c r="AB21" s="18"/>
      <c r="AC21" s="19">
        <v>0</v>
      </c>
      <c r="AD21" s="28"/>
      <c r="AE21" s="26"/>
      <c r="AF21" s="19"/>
      <c r="AG21" s="21">
        <v>9</v>
      </c>
      <c r="AH21" s="22">
        <v>15</v>
      </c>
      <c r="AI21" s="29">
        <v>14</v>
      </c>
      <c r="AJ21" s="24">
        <v>24</v>
      </c>
      <c r="AK21" s="25">
        <v>14</v>
      </c>
      <c r="AL21" s="1"/>
    </row>
    <row r="22" spans="1:38" ht="24.95" customHeight="1" thickBot="1">
      <c r="A22" s="29">
        <v>14</v>
      </c>
      <c r="B22" s="21"/>
      <c r="C22" s="17"/>
      <c r="D22" s="18"/>
      <c r="E22" s="19">
        <v>0</v>
      </c>
      <c r="F22" s="17"/>
      <c r="G22" s="18"/>
      <c r="H22" s="19">
        <v>0</v>
      </c>
      <c r="I22" s="17"/>
      <c r="J22" s="18"/>
      <c r="K22" s="19">
        <v>0</v>
      </c>
      <c r="L22" s="17"/>
      <c r="M22" s="18"/>
      <c r="N22" s="66">
        <v>0</v>
      </c>
      <c r="O22" s="17"/>
      <c r="P22" s="18"/>
      <c r="Q22" s="19">
        <v>0</v>
      </c>
      <c r="R22" s="17"/>
      <c r="S22" s="18"/>
      <c r="T22" s="19" t="s">
        <v>2</v>
      </c>
      <c r="U22" s="17"/>
      <c r="V22" s="18"/>
      <c r="W22" s="66" t="s">
        <v>2</v>
      </c>
      <c r="X22" s="17"/>
      <c r="Y22" s="18"/>
      <c r="Z22" s="19" t="s">
        <v>2</v>
      </c>
      <c r="AA22" s="17"/>
      <c r="AB22" s="18"/>
      <c r="AC22" s="19">
        <v>0</v>
      </c>
      <c r="AD22" s="28"/>
      <c r="AE22" s="26"/>
      <c r="AF22" s="19"/>
      <c r="AG22" s="21">
        <v>9</v>
      </c>
      <c r="AH22" s="22">
        <v>15</v>
      </c>
      <c r="AI22" s="29">
        <v>14</v>
      </c>
      <c r="AJ22" s="24">
        <v>24</v>
      </c>
      <c r="AK22" s="25">
        <v>14</v>
      </c>
      <c r="AL22" s="1"/>
    </row>
    <row r="23" spans="1:38" ht="24.95" customHeight="1" thickBot="1">
      <c r="A23" s="29">
        <v>14</v>
      </c>
      <c r="B23" s="21"/>
      <c r="C23" s="17"/>
      <c r="D23" s="18"/>
      <c r="E23" s="19">
        <v>0</v>
      </c>
      <c r="F23" s="17"/>
      <c r="G23" s="18"/>
      <c r="H23" s="19">
        <v>0</v>
      </c>
      <c r="I23" s="17"/>
      <c r="J23" s="18"/>
      <c r="K23" s="19">
        <v>0</v>
      </c>
      <c r="L23" s="17"/>
      <c r="M23" s="18"/>
      <c r="N23" s="66">
        <v>0</v>
      </c>
      <c r="O23" s="17"/>
      <c r="P23" s="18"/>
      <c r="Q23" s="19">
        <v>0</v>
      </c>
      <c r="R23" s="17"/>
      <c r="S23" s="18"/>
      <c r="T23" s="19" t="s">
        <v>2</v>
      </c>
      <c r="U23" s="17"/>
      <c r="V23" s="18"/>
      <c r="W23" s="66" t="s">
        <v>2</v>
      </c>
      <c r="X23" s="17"/>
      <c r="Y23" s="18"/>
      <c r="Z23" s="19" t="s">
        <v>2</v>
      </c>
      <c r="AA23" s="17"/>
      <c r="AB23" s="18"/>
      <c r="AC23" s="19">
        <v>0</v>
      </c>
      <c r="AD23" s="28"/>
      <c r="AE23" s="26"/>
      <c r="AF23" s="19"/>
      <c r="AG23" s="21">
        <v>9</v>
      </c>
      <c r="AH23" s="22">
        <v>15</v>
      </c>
      <c r="AI23" s="29">
        <v>14</v>
      </c>
      <c r="AJ23" s="24">
        <v>24</v>
      </c>
      <c r="AK23" s="25">
        <v>14</v>
      </c>
      <c r="AL23" s="1"/>
    </row>
    <row r="24" spans="1:38" ht="24.95" customHeight="1" thickBot="1">
      <c r="A24" s="29">
        <v>14</v>
      </c>
      <c r="B24" s="21"/>
      <c r="C24" s="17"/>
      <c r="D24" s="18"/>
      <c r="E24" s="19">
        <v>0</v>
      </c>
      <c r="F24" s="17"/>
      <c r="G24" s="18"/>
      <c r="H24" s="19">
        <v>0</v>
      </c>
      <c r="I24" s="17"/>
      <c r="J24" s="18"/>
      <c r="K24" s="19">
        <v>0</v>
      </c>
      <c r="L24" s="17"/>
      <c r="M24" s="18"/>
      <c r="N24" s="66">
        <v>0</v>
      </c>
      <c r="O24" s="17"/>
      <c r="P24" s="18"/>
      <c r="Q24" s="19">
        <v>0</v>
      </c>
      <c r="R24" s="17"/>
      <c r="S24" s="18"/>
      <c r="T24" s="19" t="s">
        <v>2</v>
      </c>
      <c r="U24" s="17"/>
      <c r="V24" s="18"/>
      <c r="W24" s="66" t="s">
        <v>2</v>
      </c>
      <c r="X24" s="17"/>
      <c r="Y24" s="18"/>
      <c r="Z24" s="19" t="s">
        <v>2</v>
      </c>
      <c r="AA24" s="17"/>
      <c r="AB24" s="18"/>
      <c r="AC24" s="19">
        <v>0</v>
      </c>
      <c r="AD24" s="28"/>
      <c r="AE24" s="26"/>
      <c r="AF24" s="19"/>
      <c r="AG24" s="21">
        <v>9</v>
      </c>
      <c r="AH24" s="22">
        <v>15</v>
      </c>
      <c r="AI24" s="29">
        <v>14</v>
      </c>
      <c r="AJ24" s="24">
        <v>24</v>
      </c>
      <c r="AK24" s="25">
        <v>14</v>
      </c>
      <c r="AL24" s="1"/>
    </row>
    <row r="25" spans="1:38" ht="24.95" customHeight="1" thickBot="1">
      <c r="A25" s="29">
        <v>14</v>
      </c>
      <c r="B25" s="21"/>
      <c r="C25" s="17"/>
      <c r="D25" s="18"/>
      <c r="E25" s="19">
        <v>0</v>
      </c>
      <c r="F25" s="17"/>
      <c r="G25" s="18"/>
      <c r="H25" s="19">
        <v>0</v>
      </c>
      <c r="I25" s="17"/>
      <c r="J25" s="18"/>
      <c r="K25" s="19">
        <v>0</v>
      </c>
      <c r="L25" s="17"/>
      <c r="M25" s="18"/>
      <c r="N25" s="66">
        <v>0</v>
      </c>
      <c r="O25" s="17"/>
      <c r="P25" s="18"/>
      <c r="Q25" s="19">
        <v>0</v>
      </c>
      <c r="R25" s="17"/>
      <c r="S25" s="18"/>
      <c r="T25" s="19" t="s">
        <v>2</v>
      </c>
      <c r="U25" s="17"/>
      <c r="V25" s="18"/>
      <c r="W25" s="66" t="s">
        <v>2</v>
      </c>
      <c r="X25" s="17"/>
      <c r="Y25" s="18"/>
      <c r="Z25" s="19" t="s">
        <v>2</v>
      </c>
      <c r="AA25" s="17"/>
      <c r="AB25" s="18"/>
      <c r="AC25" s="19">
        <v>0</v>
      </c>
      <c r="AD25" s="28"/>
      <c r="AE25" s="26"/>
      <c r="AF25" s="19"/>
      <c r="AG25" s="21">
        <v>9</v>
      </c>
      <c r="AH25" s="22">
        <v>15</v>
      </c>
      <c r="AI25" s="29">
        <v>14</v>
      </c>
      <c r="AJ25" s="24">
        <v>24</v>
      </c>
      <c r="AK25" s="25">
        <v>14</v>
      </c>
      <c r="AL25" s="1"/>
    </row>
    <row r="26" spans="1:38" ht="28.15" customHeight="1" thickBot="1">
      <c r="A26" s="29">
        <v>14</v>
      </c>
      <c r="B26" s="21"/>
      <c r="C26" s="17"/>
      <c r="D26" s="18"/>
      <c r="E26" s="19">
        <v>0</v>
      </c>
      <c r="F26" s="17"/>
      <c r="G26" s="18"/>
      <c r="H26" s="19">
        <v>0</v>
      </c>
      <c r="I26" s="17"/>
      <c r="J26" s="18"/>
      <c r="K26" s="19">
        <v>0</v>
      </c>
      <c r="L26" s="17"/>
      <c r="M26" s="18"/>
      <c r="N26" s="66">
        <v>0</v>
      </c>
      <c r="O26" s="17"/>
      <c r="P26" s="18"/>
      <c r="Q26" s="19">
        <v>0</v>
      </c>
      <c r="R26" s="17"/>
      <c r="S26" s="18"/>
      <c r="T26" s="19" t="s">
        <v>2</v>
      </c>
      <c r="U26" s="17"/>
      <c r="V26" s="18"/>
      <c r="W26" s="66" t="s">
        <v>2</v>
      </c>
      <c r="X26" s="17"/>
      <c r="Y26" s="18"/>
      <c r="Z26" s="19" t="s">
        <v>2</v>
      </c>
      <c r="AA26" s="17"/>
      <c r="AB26" s="18"/>
      <c r="AC26" s="19">
        <v>0</v>
      </c>
      <c r="AD26" s="28"/>
      <c r="AE26" s="26"/>
      <c r="AF26" s="19"/>
      <c r="AG26" s="21">
        <v>9</v>
      </c>
      <c r="AH26" s="22">
        <v>15</v>
      </c>
      <c r="AI26" s="29">
        <v>14</v>
      </c>
      <c r="AJ26" s="24">
        <v>24</v>
      </c>
      <c r="AK26" s="25">
        <v>14</v>
      </c>
      <c r="AL26" s="1"/>
    </row>
    <row r="27" spans="1:38" ht="28.15" customHeight="1" thickBot="1">
      <c r="A27" s="29">
        <v>14</v>
      </c>
      <c r="B27" s="21"/>
      <c r="C27" s="17"/>
      <c r="D27" s="18"/>
      <c r="E27" s="19">
        <v>0</v>
      </c>
      <c r="F27" s="17"/>
      <c r="G27" s="18"/>
      <c r="H27" s="19">
        <v>0</v>
      </c>
      <c r="I27" s="17"/>
      <c r="J27" s="18"/>
      <c r="K27" s="19">
        <v>0</v>
      </c>
      <c r="L27" s="17"/>
      <c r="M27" s="18"/>
      <c r="N27" s="66">
        <v>0</v>
      </c>
      <c r="O27" s="17"/>
      <c r="P27" s="18"/>
      <c r="Q27" s="19">
        <v>0</v>
      </c>
      <c r="R27" s="17"/>
      <c r="S27" s="18"/>
      <c r="T27" s="19" t="s">
        <v>2</v>
      </c>
      <c r="U27" s="17"/>
      <c r="V27" s="18"/>
      <c r="W27" s="66" t="s">
        <v>2</v>
      </c>
      <c r="X27" s="17"/>
      <c r="Y27" s="18"/>
      <c r="Z27" s="19" t="s">
        <v>2</v>
      </c>
      <c r="AA27" s="17"/>
      <c r="AB27" s="18"/>
      <c r="AC27" s="19">
        <v>0</v>
      </c>
      <c r="AD27" s="28"/>
      <c r="AE27" s="26"/>
      <c r="AF27" s="19"/>
      <c r="AG27" s="21">
        <v>9</v>
      </c>
      <c r="AH27" s="22">
        <v>15</v>
      </c>
      <c r="AI27" s="29">
        <v>14</v>
      </c>
      <c r="AJ27" s="24">
        <v>24</v>
      </c>
      <c r="AK27" s="25"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4" rank="3"/>
  </conditionalFormatting>
  <conditionalFormatting sqref="B8:B27">
    <cfRule type="expression" dxfId="104" priority="3">
      <formula>($AG8&gt;40)</formula>
    </cfRule>
  </conditionalFormatting>
  <conditionalFormatting sqref="C4 U4 L4 R6 F6 I4 AA6 L6 X6 I6 U6 C6 F4 O6 O4 R4 X4 AA4">
    <cfRule type="cellIs" dxfId="10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X6" sqref="X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'9.Spieltag'!AJ8</f>
        <v>142</v>
      </c>
      <c r="AI8" s="29">
        <f>'9.Spieltag'!AK8</f>
        <v>1</v>
      </c>
      <c r="AJ8" s="24">
        <f t="shared" ref="AJ8" si="8">AG8+AH8</f>
        <v>187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'9.Spieltag'!AJ9</f>
        <v>142</v>
      </c>
      <c r="AI9" s="29">
        <f>'9.Spieltag'!AK9</f>
        <v>1</v>
      </c>
      <c r="AJ9" s="24">
        <f t="shared" ref="AJ9:AJ25" si="14">AG9+AH9</f>
        <v>187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'9.Spieltag'!AJ10</f>
        <v>129</v>
      </c>
      <c r="AI10" s="29">
        <f>'9.Spieltag'!AK10</f>
        <v>3</v>
      </c>
      <c r="AJ10" s="24">
        <f t="shared" si="14"/>
        <v>174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'9.Spieltag'!AJ11</f>
        <v>128</v>
      </c>
      <c r="AI11" s="29">
        <f>'9.Spieltag'!AK11</f>
        <v>4</v>
      </c>
      <c r="AJ11" s="24">
        <f t="shared" si="14"/>
        <v>173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'9.Spieltag'!AJ12</f>
        <v>126</v>
      </c>
      <c r="AI12" s="29">
        <f>'9.Spieltag'!AK12</f>
        <v>5</v>
      </c>
      <c r="AJ12" s="24">
        <f t="shared" si="14"/>
        <v>171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'9.Spieltag'!AJ13</f>
        <v>123</v>
      </c>
      <c r="AI13" s="29">
        <f>'9.Spieltag'!AK13</f>
        <v>6</v>
      </c>
      <c r="AJ13" s="24">
        <f t="shared" si="14"/>
        <v>168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'9.Spieltag'!AJ14</f>
        <v>119</v>
      </c>
      <c r="AI14" s="29">
        <f>'9.Spieltag'!AK14</f>
        <v>7</v>
      </c>
      <c r="AJ14" s="24">
        <f t="shared" si="14"/>
        <v>164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'9.Spieltag'!AJ15</f>
        <v>117</v>
      </c>
      <c r="AI15" s="29">
        <f>'9.Spieltag'!AK15</f>
        <v>8</v>
      </c>
      <c r="AJ15" s="24">
        <f t="shared" si="14"/>
        <v>162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'9.Spieltag'!AJ16</f>
        <v>113</v>
      </c>
      <c r="AI16" s="29">
        <f>'9.Spieltag'!AK16</f>
        <v>9</v>
      </c>
      <c r="AJ16" s="24">
        <f t="shared" si="14"/>
        <v>158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'9.Spieltag'!AJ17</f>
        <v>111</v>
      </c>
      <c r="AI17" s="29">
        <f>'9.Spieltag'!AK17</f>
        <v>10</v>
      </c>
      <c r="AJ17" s="24">
        <f t="shared" si="14"/>
        <v>156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'9.Spieltag'!AJ18</f>
        <v>102</v>
      </c>
      <c r="AI18" s="29">
        <f>'9.Spieltag'!AK18</f>
        <v>11</v>
      </c>
      <c r="AJ18" s="24">
        <f t="shared" si="14"/>
        <v>147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'9.Spieltag'!AJ19</f>
        <v>99</v>
      </c>
      <c r="AI19" s="29">
        <f>'9.Spieltag'!AK19</f>
        <v>12</v>
      </c>
      <c r="AJ19" s="24">
        <f t="shared" si="14"/>
        <v>144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'9.Spieltag'!AJ20</f>
        <v>93</v>
      </c>
      <c r="AI20" s="29">
        <f>'9.Spieltag'!AK20</f>
        <v>13</v>
      </c>
      <c r="AJ20" s="24">
        <f t="shared" si="14"/>
        <v>138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'9.Spieltag'!AJ21</f>
        <v>24</v>
      </c>
      <c r="AI21" s="29">
        <f>'9.Spieltag'!AK21</f>
        <v>14</v>
      </c>
      <c r="AJ21" s="24">
        <f t="shared" si="14"/>
        <v>69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'9.Spieltag'!AJ22</f>
        <v>24</v>
      </c>
      <c r="AI22" s="29">
        <f>'9.Spieltag'!AK22</f>
        <v>14</v>
      </c>
      <c r="AJ22" s="24">
        <f t="shared" si="14"/>
        <v>69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'9.Spieltag'!AJ23</f>
        <v>24</v>
      </c>
      <c r="AI23" s="29">
        <f>'9.Spieltag'!AK23</f>
        <v>14</v>
      </c>
      <c r="AJ23" s="24">
        <f t="shared" si="14"/>
        <v>69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'9.Spieltag'!AJ24</f>
        <v>24</v>
      </c>
      <c r="AI24" s="29">
        <f>'9.Spieltag'!AK24</f>
        <v>14</v>
      </c>
      <c r="AJ24" s="24">
        <f t="shared" si="14"/>
        <v>69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'9.Spieltag'!AJ25</f>
        <v>24</v>
      </c>
      <c r="AI25" s="29">
        <f>'9.Spieltag'!AK25</f>
        <v>14</v>
      </c>
      <c r="AJ25" s="24">
        <f t="shared" si="14"/>
        <v>69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'9.Spieltag'!AJ26</f>
        <v>24</v>
      </c>
      <c r="AI26" s="29">
        <f>'9.Spieltag'!AK26</f>
        <v>14</v>
      </c>
      <c r="AJ26" s="24">
        <f t="shared" ref="AJ26" si="17">AG26+AH26</f>
        <v>69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'9.Spieltag'!AJ27</f>
        <v>24</v>
      </c>
      <c r="AI27" s="29">
        <f>'9.Spieltag'!AK27</f>
        <v>14</v>
      </c>
      <c r="AJ27" s="24">
        <f t="shared" ref="AJ27" si="20">AG27+AH27</f>
        <v>69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4" rank="3"/>
  </conditionalFormatting>
  <conditionalFormatting sqref="B8:B27">
    <cfRule type="expression" dxfId="100" priority="3">
      <formula>($AG8&gt;40)</formula>
    </cfRule>
  </conditionalFormatting>
  <conditionalFormatting sqref="L4 F6 C6 O6 R4 AA4 AA6 L6 I4 I6 C4 R6 F4 O4 U6 U4 X4 X6">
    <cfRule type="cellIs" dxfId="9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'10.Spieltag'!AJ8</f>
        <v>187</v>
      </c>
      <c r="AI8" s="29">
        <f>'10.Spieltag'!AK8</f>
        <v>1</v>
      </c>
      <c r="AJ8" s="24">
        <f t="shared" ref="AJ8" si="8">AG8+AH8</f>
        <v>232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'10.Spieltag'!AJ9</f>
        <v>187</v>
      </c>
      <c r="AI9" s="29">
        <f>'10.Spieltag'!AK9</f>
        <v>1</v>
      </c>
      <c r="AJ9" s="24">
        <f t="shared" ref="AJ9:AJ25" si="14">AG9+AH9</f>
        <v>232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'10.Spieltag'!AJ10</f>
        <v>174</v>
      </c>
      <c r="AI10" s="29">
        <f>'10.Spieltag'!AK10</f>
        <v>3</v>
      </c>
      <c r="AJ10" s="24">
        <f t="shared" si="14"/>
        <v>219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'10.Spieltag'!AJ11</f>
        <v>173</v>
      </c>
      <c r="AI11" s="29">
        <f>'10.Spieltag'!AK11</f>
        <v>4</v>
      </c>
      <c r="AJ11" s="24">
        <f t="shared" si="14"/>
        <v>218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'10.Spieltag'!AJ12</f>
        <v>171</v>
      </c>
      <c r="AI12" s="29">
        <f>'10.Spieltag'!AK12</f>
        <v>5</v>
      </c>
      <c r="AJ12" s="24">
        <f t="shared" si="14"/>
        <v>216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'10.Spieltag'!AJ13</f>
        <v>168</v>
      </c>
      <c r="AI13" s="29">
        <f>'10.Spieltag'!AK13</f>
        <v>6</v>
      </c>
      <c r="AJ13" s="24">
        <f t="shared" si="14"/>
        <v>213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'10.Spieltag'!AJ14</f>
        <v>164</v>
      </c>
      <c r="AI14" s="29">
        <f>'10.Spieltag'!AK14</f>
        <v>7</v>
      </c>
      <c r="AJ14" s="24">
        <f t="shared" si="14"/>
        <v>209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'10.Spieltag'!AJ15</f>
        <v>162</v>
      </c>
      <c r="AI15" s="29">
        <f>'10.Spieltag'!AK15</f>
        <v>8</v>
      </c>
      <c r="AJ15" s="24">
        <f t="shared" si="14"/>
        <v>207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'10.Spieltag'!AJ16</f>
        <v>158</v>
      </c>
      <c r="AI16" s="29">
        <f>'10.Spieltag'!AK16</f>
        <v>9</v>
      </c>
      <c r="AJ16" s="24">
        <f t="shared" si="14"/>
        <v>203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'10.Spieltag'!AJ17</f>
        <v>156</v>
      </c>
      <c r="AI17" s="29">
        <f>'10.Spieltag'!AK17</f>
        <v>10</v>
      </c>
      <c r="AJ17" s="24">
        <f t="shared" si="14"/>
        <v>201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'10.Spieltag'!AJ18</f>
        <v>147</v>
      </c>
      <c r="AI18" s="29">
        <f>'10.Spieltag'!AK18</f>
        <v>11</v>
      </c>
      <c r="AJ18" s="24">
        <f t="shared" si="14"/>
        <v>192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'10.Spieltag'!AJ19</f>
        <v>144</v>
      </c>
      <c r="AI19" s="29">
        <f>'10.Spieltag'!AK19</f>
        <v>12</v>
      </c>
      <c r="AJ19" s="24">
        <f t="shared" si="14"/>
        <v>189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'10.Spieltag'!AJ20</f>
        <v>138</v>
      </c>
      <c r="AI20" s="29">
        <f>'10.Spieltag'!AK20</f>
        <v>13</v>
      </c>
      <c r="AJ20" s="24">
        <f t="shared" si="14"/>
        <v>183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'10.Spieltag'!AJ21</f>
        <v>69</v>
      </c>
      <c r="AI21" s="29">
        <f>'10.Spieltag'!AK21</f>
        <v>14</v>
      </c>
      <c r="AJ21" s="24">
        <f t="shared" si="14"/>
        <v>114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'10.Spieltag'!AJ22</f>
        <v>69</v>
      </c>
      <c r="AI22" s="29">
        <f>'10.Spieltag'!AK22</f>
        <v>14</v>
      </c>
      <c r="AJ22" s="24">
        <f t="shared" si="14"/>
        <v>114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'10.Spieltag'!AJ23</f>
        <v>69</v>
      </c>
      <c r="AI23" s="29">
        <f>'10.Spieltag'!AK23</f>
        <v>14</v>
      </c>
      <c r="AJ23" s="24">
        <f t="shared" si="14"/>
        <v>114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'10.Spieltag'!AJ24</f>
        <v>69</v>
      </c>
      <c r="AI24" s="29">
        <f>'10.Spieltag'!AK24</f>
        <v>14</v>
      </c>
      <c r="AJ24" s="24">
        <f t="shared" si="14"/>
        <v>114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'10.Spieltag'!AJ25</f>
        <v>69</v>
      </c>
      <c r="AI25" s="29">
        <f>'10.Spieltag'!AK25</f>
        <v>14</v>
      </c>
      <c r="AJ25" s="24">
        <f t="shared" si="14"/>
        <v>114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'10.Spieltag'!AJ26</f>
        <v>69</v>
      </c>
      <c r="AI26" s="29">
        <f>'10.Spieltag'!AK26</f>
        <v>14</v>
      </c>
      <c r="AJ26" s="24">
        <f t="shared" ref="AJ26" si="17">AG26+AH26</f>
        <v>114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'10.Spieltag'!AJ27</f>
        <v>69</v>
      </c>
      <c r="AI27" s="29">
        <f>'10.Spieltag'!AK27</f>
        <v>14</v>
      </c>
      <c r="AJ27" s="24">
        <f t="shared" ref="AJ27" si="20">AG27+AH27</f>
        <v>114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7" priority="4" rank="3"/>
  </conditionalFormatting>
  <conditionalFormatting sqref="B8:B27">
    <cfRule type="expression" dxfId="96" priority="3">
      <formula>($AG8&gt;40)</formula>
    </cfRule>
  </conditionalFormatting>
  <conditionalFormatting sqref="R6 C6 X6 U6 F4 F6 L4 I6 C4 L6 O4 R4 U4 O6 X4 AA4 I4 AA6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'11.Spieltag'!AJ8</f>
        <v>232</v>
      </c>
      <c r="AI8" s="29">
        <f>'11.Spieltag'!AK8</f>
        <v>1</v>
      </c>
      <c r="AJ8" s="24">
        <f t="shared" ref="AJ8" si="8">AG8+AH8</f>
        <v>277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'11.Spieltag'!AJ9</f>
        <v>232</v>
      </c>
      <c r="AI9" s="29">
        <f>'11.Spieltag'!AK9</f>
        <v>1</v>
      </c>
      <c r="AJ9" s="24">
        <f t="shared" ref="AJ9:AJ25" si="14">AG9+AH9</f>
        <v>277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'11.Spieltag'!AJ10</f>
        <v>219</v>
      </c>
      <c r="AI10" s="29">
        <f>'11.Spieltag'!AK10</f>
        <v>3</v>
      </c>
      <c r="AJ10" s="24">
        <f t="shared" si="14"/>
        <v>264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'11.Spieltag'!AJ11</f>
        <v>218</v>
      </c>
      <c r="AI11" s="29">
        <f>'11.Spieltag'!AK11</f>
        <v>4</v>
      </c>
      <c r="AJ11" s="24">
        <f t="shared" si="14"/>
        <v>263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'11.Spieltag'!AJ12</f>
        <v>216</v>
      </c>
      <c r="AI12" s="29">
        <f>'11.Spieltag'!AK12</f>
        <v>5</v>
      </c>
      <c r="AJ12" s="24">
        <f t="shared" si="14"/>
        <v>261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'11.Spieltag'!AJ13</f>
        <v>213</v>
      </c>
      <c r="AI13" s="29">
        <f>'11.Spieltag'!AK13</f>
        <v>6</v>
      </c>
      <c r="AJ13" s="24">
        <f t="shared" si="14"/>
        <v>258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'11.Spieltag'!AJ14</f>
        <v>209</v>
      </c>
      <c r="AI14" s="29">
        <f>'11.Spieltag'!AK14</f>
        <v>7</v>
      </c>
      <c r="AJ14" s="24">
        <f t="shared" si="14"/>
        <v>254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'11.Spieltag'!AJ15</f>
        <v>207</v>
      </c>
      <c r="AI15" s="29">
        <f>'11.Spieltag'!AK15</f>
        <v>8</v>
      </c>
      <c r="AJ15" s="24">
        <f t="shared" si="14"/>
        <v>252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'11.Spieltag'!AJ16</f>
        <v>203</v>
      </c>
      <c r="AI16" s="29">
        <f>'11.Spieltag'!AK16</f>
        <v>9</v>
      </c>
      <c r="AJ16" s="24">
        <f t="shared" si="14"/>
        <v>248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'11.Spieltag'!AJ17</f>
        <v>201</v>
      </c>
      <c r="AI17" s="29">
        <f>'11.Spieltag'!AK17</f>
        <v>10</v>
      </c>
      <c r="AJ17" s="24">
        <f t="shared" si="14"/>
        <v>246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'11.Spieltag'!AJ18</f>
        <v>192</v>
      </c>
      <c r="AI18" s="29">
        <f>'11.Spieltag'!AK18</f>
        <v>11</v>
      </c>
      <c r="AJ18" s="24">
        <f t="shared" si="14"/>
        <v>237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'11.Spieltag'!AJ19</f>
        <v>189</v>
      </c>
      <c r="AI19" s="29">
        <f>'11.Spieltag'!AK19</f>
        <v>12</v>
      </c>
      <c r="AJ19" s="24">
        <f t="shared" si="14"/>
        <v>234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'11.Spieltag'!AJ20</f>
        <v>183</v>
      </c>
      <c r="AI20" s="29">
        <f>'11.Spieltag'!AK20</f>
        <v>13</v>
      </c>
      <c r="AJ20" s="24">
        <f t="shared" si="14"/>
        <v>228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'11.Spieltag'!AJ21</f>
        <v>114</v>
      </c>
      <c r="AI21" s="29">
        <f>'11.Spieltag'!AK21</f>
        <v>14</v>
      </c>
      <c r="AJ21" s="24">
        <f t="shared" si="14"/>
        <v>159</v>
      </c>
      <c r="AK21" s="25">
        <f t="shared" si="9"/>
        <v>14</v>
      </c>
      <c r="AL21" s="1"/>
    </row>
    <row r="22" spans="1:38" ht="24.95" customHeight="1" thickBot="1">
      <c r="A22" s="29">
        <f>AK22</f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'11.Spieltag'!AJ22</f>
        <v>114</v>
      </c>
      <c r="AI22" s="29">
        <f>'11.Spieltag'!AK22</f>
        <v>14</v>
      </c>
      <c r="AJ22" s="24">
        <f t="shared" si="14"/>
        <v>159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'11.Spieltag'!AJ23</f>
        <v>114</v>
      </c>
      <c r="AI23" s="29">
        <f>'11.Spieltag'!AK23</f>
        <v>14</v>
      </c>
      <c r="AJ23" s="24">
        <f t="shared" si="14"/>
        <v>159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'11.Spieltag'!AJ24</f>
        <v>114</v>
      </c>
      <c r="AI24" s="29">
        <f>'11.Spieltag'!AK24</f>
        <v>14</v>
      </c>
      <c r="AJ24" s="24">
        <f t="shared" si="14"/>
        <v>159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'11.Spieltag'!AJ25</f>
        <v>114</v>
      </c>
      <c r="AI25" s="29">
        <f>'11.Spieltag'!AK25</f>
        <v>14</v>
      </c>
      <c r="AJ25" s="24">
        <f t="shared" si="14"/>
        <v>159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'11.Spieltag'!AJ26</f>
        <v>114</v>
      </c>
      <c r="AI26" s="29">
        <f>'11.Spieltag'!AK26</f>
        <v>14</v>
      </c>
      <c r="AJ26" s="24">
        <f t="shared" ref="AJ26" si="17">AG26+AH26</f>
        <v>159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'11.Spieltag'!AJ27</f>
        <v>114</v>
      </c>
      <c r="AI27" s="29">
        <f>'11.Spieltag'!AK27</f>
        <v>14</v>
      </c>
      <c r="AJ27" s="24">
        <f t="shared" ref="AJ27" si="20">AG27+AH27</f>
        <v>159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4" rank="3"/>
  </conditionalFormatting>
  <conditionalFormatting sqref="B8:B27">
    <cfRule type="expression" dxfId="93" priority="3">
      <formula>($AG8&gt;40)</formula>
    </cfRule>
  </conditionalFormatting>
  <conditionalFormatting sqref="R6 X6 AA6 R4 AA4 F6 L4 I6 C6 I4 F4 U4 O4 L6 C4 O6 X4 U6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'12.Spieltag'!AJ8</f>
        <v>277</v>
      </c>
      <c r="AI8" s="29">
        <f>'12.Spieltag'!AK8</f>
        <v>1</v>
      </c>
      <c r="AJ8" s="24">
        <f t="shared" ref="AJ8" si="8">AG8+AH8</f>
        <v>322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'12.Spieltag'!AJ9</f>
        <v>277</v>
      </c>
      <c r="AI9" s="29">
        <f>'12.Spieltag'!AK9</f>
        <v>1</v>
      </c>
      <c r="AJ9" s="24">
        <f t="shared" ref="AJ9:AJ25" si="14">AG9+AH9</f>
        <v>322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'12.Spieltag'!AJ10</f>
        <v>264</v>
      </c>
      <c r="AI10" s="29">
        <f>'12.Spieltag'!AK10</f>
        <v>3</v>
      </c>
      <c r="AJ10" s="24">
        <f t="shared" si="14"/>
        <v>309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'12.Spieltag'!AJ11</f>
        <v>263</v>
      </c>
      <c r="AI11" s="29">
        <f>'12.Spieltag'!AK11</f>
        <v>4</v>
      </c>
      <c r="AJ11" s="24">
        <f t="shared" si="14"/>
        <v>308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'12.Spieltag'!AJ12</f>
        <v>261</v>
      </c>
      <c r="AI12" s="29">
        <f>'12.Spieltag'!AK12</f>
        <v>5</v>
      </c>
      <c r="AJ12" s="24">
        <f t="shared" si="14"/>
        <v>306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'12.Spieltag'!AJ13</f>
        <v>258</v>
      </c>
      <c r="AI13" s="29">
        <f>'12.Spieltag'!AK13</f>
        <v>6</v>
      </c>
      <c r="AJ13" s="24">
        <f t="shared" si="14"/>
        <v>303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'12.Spieltag'!AJ14</f>
        <v>254</v>
      </c>
      <c r="AI14" s="29">
        <f>'12.Spieltag'!AK14</f>
        <v>7</v>
      </c>
      <c r="AJ14" s="24">
        <f t="shared" si="14"/>
        <v>299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'12.Spieltag'!AJ15</f>
        <v>252</v>
      </c>
      <c r="AI15" s="29">
        <f>'12.Spieltag'!AK15</f>
        <v>8</v>
      </c>
      <c r="AJ15" s="24">
        <f t="shared" si="14"/>
        <v>297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'12.Spieltag'!AJ16</f>
        <v>248</v>
      </c>
      <c r="AI16" s="29">
        <f>'12.Spieltag'!AK16</f>
        <v>9</v>
      </c>
      <c r="AJ16" s="24">
        <f t="shared" si="14"/>
        <v>293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'12.Spieltag'!AJ17</f>
        <v>246</v>
      </c>
      <c r="AI17" s="29">
        <f>'12.Spieltag'!AK17</f>
        <v>10</v>
      </c>
      <c r="AJ17" s="24">
        <f t="shared" si="14"/>
        <v>291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'12.Spieltag'!AJ18</f>
        <v>237</v>
      </c>
      <c r="AI18" s="29">
        <f>'12.Spieltag'!AK18</f>
        <v>11</v>
      </c>
      <c r="AJ18" s="24">
        <f t="shared" si="14"/>
        <v>282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'12.Spieltag'!AJ19</f>
        <v>234</v>
      </c>
      <c r="AI19" s="29">
        <f>'12.Spieltag'!AK19</f>
        <v>12</v>
      </c>
      <c r="AJ19" s="24">
        <f t="shared" si="14"/>
        <v>279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'12.Spieltag'!AJ20</f>
        <v>228</v>
      </c>
      <c r="AI20" s="29">
        <f>'12.Spieltag'!AK20</f>
        <v>13</v>
      </c>
      <c r="AJ20" s="24">
        <f t="shared" si="14"/>
        <v>273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'12.Spieltag'!AJ21</f>
        <v>159</v>
      </c>
      <c r="AI21" s="29">
        <f>'12.Spieltag'!AK21</f>
        <v>14</v>
      </c>
      <c r="AJ21" s="24">
        <f t="shared" si="14"/>
        <v>204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'12.Spieltag'!AJ22</f>
        <v>159</v>
      </c>
      <c r="AI22" s="29">
        <f>'12.Spieltag'!AK22</f>
        <v>14</v>
      </c>
      <c r="AJ22" s="24">
        <f t="shared" si="14"/>
        <v>204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'12.Spieltag'!AJ23</f>
        <v>159</v>
      </c>
      <c r="AI23" s="29">
        <f>'12.Spieltag'!AK23</f>
        <v>14</v>
      </c>
      <c r="AJ23" s="24">
        <f t="shared" si="14"/>
        <v>204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'12.Spieltag'!AJ24</f>
        <v>159</v>
      </c>
      <c r="AI24" s="29">
        <f>'12.Spieltag'!AK24</f>
        <v>14</v>
      </c>
      <c r="AJ24" s="24">
        <f t="shared" si="14"/>
        <v>204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'12.Spieltag'!AJ25</f>
        <v>159</v>
      </c>
      <c r="AI25" s="29">
        <f>'12.Spieltag'!AK25</f>
        <v>14</v>
      </c>
      <c r="AJ25" s="24">
        <f t="shared" si="14"/>
        <v>204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'12.Spieltag'!AJ26</f>
        <v>159</v>
      </c>
      <c r="AI26" s="29">
        <f>'12.Spieltag'!AK26</f>
        <v>14</v>
      </c>
      <c r="AJ26" s="24">
        <f t="shared" ref="AJ26" si="17">AG26+AH26</f>
        <v>204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'12.Spieltag'!AJ27</f>
        <v>159</v>
      </c>
      <c r="AI27" s="29">
        <f>'12.Spieltag'!AK27</f>
        <v>14</v>
      </c>
      <c r="AJ27" s="24">
        <f t="shared" ref="AJ27" si="20">AG27+AH27</f>
        <v>204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0" priority="4" rank="3"/>
  </conditionalFormatting>
  <conditionalFormatting sqref="B8:B27">
    <cfRule type="expression" dxfId="89" priority="3">
      <formula>($AG8&gt;40)</formula>
    </cfRule>
  </conditionalFormatting>
  <conditionalFormatting sqref="R6 X6 X4 AA4 I6 O6 C6 R4 L4 C4 L6 F4 F6 O4 I4 U6 U4 AA6">
    <cfRule type="cellIs" dxfId="8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'13.Spieltag'!AJ8</f>
        <v>322</v>
      </c>
      <c r="AI8" s="29">
        <f>'13.Spieltag'!AK8</f>
        <v>1</v>
      </c>
      <c r="AJ8" s="24">
        <f t="shared" ref="AJ8" si="8">AG8+AH8</f>
        <v>367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'13.Spieltag'!AJ9</f>
        <v>322</v>
      </c>
      <c r="AI9" s="29">
        <f>'13.Spieltag'!AK9</f>
        <v>1</v>
      </c>
      <c r="AJ9" s="24">
        <f t="shared" ref="AJ9:AJ25" si="14">AG9+AH9</f>
        <v>367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'13.Spieltag'!AJ10</f>
        <v>309</v>
      </c>
      <c r="AI10" s="29">
        <f>'13.Spieltag'!AK10</f>
        <v>3</v>
      </c>
      <c r="AJ10" s="24">
        <f t="shared" si="14"/>
        <v>354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'13.Spieltag'!AJ11</f>
        <v>308</v>
      </c>
      <c r="AI11" s="29">
        <f>'13.Spieltag'!AK11</f>
        <v>4</v>
      </c>
      <c r="AJ11" s="24">
        <f t="shared" si="14"/>
        <v>353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'13.Spieltag'!AJ12</f>
        <v>306</v>
      </c>
      <c r="AI12" s="29">
        <f>'13.Spieltag'!AK12</f>
        <v>5</v>
      </c>
      <c r="AJ12" s="24">
        <f t="shared" si="14"/>
        <v>351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'13.Spieltag'!AJ13</f>
        <v>303</v>
      </c>
      <c r="AI13" s="29">
        <f>'13.Spieltag'!AK13</f>
        <v>6</v>
      </c>
      <c r="AJ13" s="24">
        <f t="shared" si="14"/>
        <v>348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'13.Spieltag'!AJ14</f>
        <v>299</v>
      </c>
      <c r="AI14" s="29">
        <f>'13.Spieltag'!AK14</f>
        <v>7</v>
      </c>
      <c r="AJ14" s="24">
        <f t="shared" si="14"/>
        <v>344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'13.Spieltag'!AJ15</f>
        <v>297</v>
      </c>
      <c r="AI15" s="29">
        <f>'13.Spieltag'!AK15</f>
        <v>8</v>
      </c>
      <c r="AJ15" s="24">
        <f t="shared" si="14"/>
        <v>342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'13.Spieltag'!AJ16</f>
        <v>293</v>
      </c>
      <c r="AI16" s="29">
        <f>'13.Spieltag'!AK16</f>
        <v>9</v>
      </c>
      <c r="AJ16" s="24">
        <f t="shared" si="14"/>
        <v>338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'13.Spieltag'!AJ17</f>
        <v>291</v>
      </c>
      <c r="AI17" s="29">
        <f>'13.Spieltag'!AK17</f>
        <v>10</v>
      </c>
      <c r="AJ17" s="24">
        <f t="shared" si="14"/>
        <v>336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'13.Spieltag'!AJ18</f>
        <v>282</v>
      </c>
      <c r="AI18" s="29">
        <f>'13.Spieltag'!AK18</f>
        <v>11</v>
      </c>
      <c r="AJ18" s="24">
        <f t="shared" si="14"/>
        <v>327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'13.Spieltag'!AJ19</f>
        <v>279</v>
      </c>
      <c r="AI19" s="29">
        <f>'13.Spieltag'!AK19</f>
        <v>12</v>
      </c>
      <c r="AJ19" s="24">
        <f t="shared" si="14"/>
        <v>324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'13.Spieltag'!AJ20</f>
        <v>273</v>
      </c>
      <c r="AI20" s="29">
        <f>'13.Spieltag'!AK20</f>
        <v>13</v>
      </c>
      <c r="AJ20" s="24">
        <f t="shared" si="14"/>
        <v>318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'13.Spieltag'!AJ21</f>
        <v>204</v>
      </c>
      <c r="AI21" s="29">
        <f>'13.Spieltag'!AK21</f>
        <v>14</v>
      </c>
      <c r="AJ21" s="24">
        <f t="shared" si="14"/>
        <v>249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'13.Spieltag'!AJ22</f>
        <v>204</v>
      </c>
      <c r="AI22" s="29">
        <f>'13.Spieltag'!AK22</f>
        <v>14</v>
      </c>
      <c r="AJ22" s="24">
        <f t="shared" si="14"/>
        <v>249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'13.Spieltag'!AJ23</f>
        <v>204</v>
      </c>
      <c r="AI23" s="29">
        <f>'13.Spieltag'!AK23</f>
        <v>14</v>
      </c>
      <c r="AJ23" s="24">
        <f t="shared" si="14"/>
        <v>249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'13.Spieltag'!AJ24</f>
        <v>204</v>
      </c>
      <c r="AI24" s="29">
        <f>'13.Spieltag'!AK24</f>
        <v>14</v>
      </c>
      <c r="AJ24" s="24">
        <f t="shared" si="14"/>
        <v>249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'13.Spieltag'!AJ25</f>
        <v>204</v>
      </c>
      <c r="AI25" s="29">
        <f>'13.Spieltag'!AK25</f>
        <v>14</v>
      </c>
      <c r="AJ25" s="24">
        <f t="shared" si="14"/>
        <v>249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'13.Spieltag'!AJ26</f>
        <v>204</v>
      </c>
      <c r="AI26" s="29">
        <f>'13.Spieltag'!AK26</f>
        <v>14</v>
      </c>
      <c r="AJ26" s="24">
        <f t="shared" ref="AJ26" si="17">AG26+AH26</f>
        <v>249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'13.Spieltag'!AJ27</f>
        <v>204</v>
      </c>
      <c r="AI27" s="29">
        <f>'13.Spieltag'!AK27</f>
        <v>14</v>
      </c>
      <c r="AJ27" s="24">
        <f t="shared" ref="AJ27" si="20">AG27+AH27</f>
        <v>249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4" rank="3"/>
  </conditionalFormatting>
  <conditionalFormatting sqref="B8:B27">
    <cfRule type="expression" dxfId="85" priority="3">
      <formula>($AG8&gt;40)</formula>
    </cfRule>
  </conditionalFormatting>
  <conditionalFormatting sqref="R4 L4 C4 X6 U6 F6 AA4 L6 I4 O6 I6 AA6 C6 O4 R6 F4 U4 X4">
    <cfRule type="cellIs" dxfId="8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29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12</v>
      </c>
      <c r="I6" s="68" t="s">
        <v>67</v>
      </c>
      <c r="L6" s="68" t="s">
        <v>74</v>
      </c>
      <c r="O6" s="68" t="s">
        <v>63</v>
      </c>
      <c r="R6" s="68" t="s">
        <v>61</v>
      </c>
      <c r="U6" s="68" t="s">
        <v>64</v>
      </c>
      <c r="X6" s="68" t="s">
        <v>70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'14.Spieltag'!AJ8</f>
        <v>367</v>
      </c>
      <c r="AI8" s="29">
        <f>'14.Spieltag'!AK8</f>
        <v>1</v>
      </c>
      <c r="AJ8" s="24">
        <f t="shared" ref="AJ8" si="8">AG8+AH8</f>
        <v>412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'14.Spieltag'!AJ9</f>
        <v>367</v>
      </c>
      <c r="AI9" s="29">
        <f>'14.Spieltag'!AK9</f>
        <v>1</v>
      </c>
      <c r="AJ9" s="24">
        <f t="shared" ref="AJ9:AJ25" si="14">AG9+AH9</f>
        <v>412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'14.Spieltag'!AJ10</f>
        <v>354</v>
      </c>
      <c r="AI10" s="29">
        <f>'14.Spieltag'!AK10</f>
        <v>3</v>
      </c>
      <c r="AJ10" s="24">
        <f t="shared" si="14"/>
        <v>399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'14.Spieltag'!AJ11</f>
        <v>353</v>
      </c>
      <c r="AI11" s="29">
        <f>'14.Spieltag'!AK11</f>
        <v>4</v>
      </c>
      <c r="AJ11" s="24">
        <f t="shared" si="14"/>
        <v>398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'14.Spieltag'!AJ12</f>
        <v>351</v>
      </c>
      <c r="AI12" s="29">
        <f>'14.Spieltag'!AK12</f>
        <v>5</v>
      </c>
      <c r="AJ12" s="24">
        <f t="shared" si="14"/>
        <v>396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'14.Spieltag'!AJ13</f>
        <v>348</v>
      </c>
      <c r="AI13" s="29">
        <f>'14.Spieltag'!AK13</f>
        <v>6</v>
      </c>
      <c r="AJ13" s="24">
        <f t="shared" si="14"/>
        <v>393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'14.Spieltag'!AJ14</f>
        <v>344</v>
      </c>
      <c r="AI14" s="29">
        <f>'14.Spieltag'!AK14</f>
        <v>7</v>
      </c>
      <c r="AJ14" s="24">
        <f t="shared" si="14"/>
        <v>389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'14.Spieltag'!AJ15</f>
        <v>342</v>
      </c>
      <c r="AI15" s="29">
        <f>'14.Spieltag'!AK15</f>
        <v>8</v>
      </c>
      <c r="AJ15" s="24">
        <f t="shared" si="14"/>
        <v>387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'14.Spieltag'!AJ16</f>
        <v>338</v>
      </c>
      <c r="AI16" s="29">
        <f>'14.Spieltag'!AK16</f>
        <v>9</v>
      </c>
      <c r="AJ16" s="24">
        <f t="shared" si="14"/>
        <v>383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'14.Spieltag'!AJ17</f>
        <v>336</v>
      </c>
      <c r="AI17" s="29">
        <f>'14.Spieltag'!AK17</f>
        <v>10</v>
      </c>
      <c r="AJ17" s="24">
        <f t="shared" si="14"/>
        <v>381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'14.Spieltag'!AJ18</f>
        <v>327</v>
      </c>
      <c r="AI18" s="29">
        <f>'14.Spieltag'!AK18</f>
        <v>11</v>
      </c>
      <c r="AJ18" s="24">
        <f t="shared" si="14"/>
        <v>372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'14.Spieltag'!AJ19</f>
        <v>324</v>
      </c>
      <c r="AI19" s="29">
        <f>'14.Spieltag'!AK19</f>
        <v>12</v>
      </c>
      <c r="AJ19" s="24">
        <f t="shared" si="14"/>
        <v>369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'14.Spieltag'!AJ20</f>
        <v>318</v>
      </c>
      <c r="AI20" s="29">
        <f>'14.Spieltag'!AK20</f>
        <v>13</v>
      </c>
      <c r="AJ20" s="24">
        <f t="shared" si="14"/>
        <v>363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'14.Spieltag'!AJ21</f>
        <v>249</v>
      </c>
      <c r="AI21" s="29">
        <f>'14.Spieltag'!AK21</f>
        <v>14</v>
      </c>
      <c r="AJ21" s="24">
        <f t="shared" si="14"/>
        <v>294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'14.Spieltag'!AJ22</f>
        <v>249</v>
      </c>
      <c r="AI22" s="29">
        <f>'14.Spieltag'!AK22</f>
        <v>14</v>
      </c>
      <c r="AJ22" s="24">
        <f t="shared" si="14"/>
        <v>294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'14.Spieltag'!AJ23</f>
        <v>249</v>
      </c>
      <c r="AI23" s="29">
        <f>'14.Spieltag'!AK23</f>
        <v>14</v>
      </c>
      <c r="AJ23" s="24">
        <f t="shared" si="14"/>
        <v>294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'14.Spieltag'!AJ24</f>
        <v>249</v>
      </c>
      <c r="AI24" s="29">
        <f>'14.Spieltag'!AK24</f>
        <v>14</v>
      </c>
      <c r="AJ24" s="24">
        <f t="shared" si="14"/>
        <v>294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'14.Spieltag'!AJ25</f>
        <v>249</v>
      </c>
      <c r="AI25" s="29">
        <f>'14.Spieltag'!AK25</f>
        <v>14</v>
      </c>
      <c r="AJ25" s="24">
        <f t="shared" si="14"/>
        <v>294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'14.Spieltag'!AJ26</f>
        <v>249</v>
      </c>
      <c r="AI26" s="29">
        <f>'14.Spieltag'!AK26</f>
        <v>14</v>
      </c>
      <c r="AJ26" s="24">
        <f t="shared" ref="AJ26" si="17">AG26+AH26</f>
        <v>294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'14.Spieltag'!AJ27</f>
        <v>249</v>
      </c>
      <c r="AI27" s="29">
        <f>'14.Spieltag'!AK27</f>
        <v>14</v>
      </c>
      <c r="AJ27" s="24">
        <f t="shared" ref="AJ27" si="20">AG27+AH27</f>
        <v>294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936" rank="3"/>
  </conditionalFormatting>
  <conditionalFormatting sqref="AI8:AI26">
    <cfRule type="colorScale" priority="13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2" priority="4" rank="3"/>
  </conditionalFormatting>
  <conditionalFormatting sqref="B8:B27">
    <cfRule type="expression" dxfId="81" priority="3">
      <formula>($AG8&gt;40)</formula>
    </cfRule>
  </conditionalFormatting>
  <conditionalFormatting sqref="C6 L6 F6 X4 L4 AA4 O6 I6 X6 R6 C4 I4 O4 U4 R4 U6 F4 AA6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71</v>
      </c>
      <c r="L6" s="68" t="s">
        <v>11</v>
      </c>
      <c r="O6" s="68" t="s">
        <v>65</v>
      </c>
      <c r="R6" s="68" t="s">
        <v>60</v>
      </c>
      <c r="U6" s="68" t="s">
        <v>75</v>
      </c>
      <c r="X6" s="68" t="s">
        <v>62</v>
      </c>
      <c r="AA6" s="68" t="s">
        <v>67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412</v>
      </c>
      <c r="AI8" s="29">
        <f>'15.Spieltag'!AK8</f>
        <v>1</v>
      </c>
      <c r="AJ8" s="24">
        <f t="shared" ref="AJ8" si="8">AG8+AH8</f>
        <v>457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'15.Spieltag'!AJ9</f>
        <v>412</v>
      </c>
      <c r="AI9" s="29">
        <f>'15.Spieltag'!AK9</f>
        <v>1</v>
      </c>
      <c r="AJ9" s="24">
        <f t="shared" ref="AJ9:AJ25" si="14">AG9+AH9</f>
        <v>457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'15.Spieltag'!AJ10</f>
        <v>399</v>
      </c>
      <c r="AI10" s="29">
        <f>'15.Spieltag'!AK10</f>
        <v>3</v>
      </c>
      <c r="AJ10" s="24">
        <f t="shared" si="14"/>
        <v>444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'15.Spieltag'!AJ11</f>
        <v>398</v>
      </c>
      <c r="AI11" s="29">
        <f>'15.Spieltag'!AK11</f>
        <v>4</v>
      </c>
      <c r="AJ11" s="24">
        <f t="shared" si="14"/>
        <v>443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'15.Spieltag'!AJ12</f>
        <v>396</v>
      </c>
      <c r="AI12" s="29">
        <f>'15.Spieltag'!AK12</f>
        <v>5</v>
      </c>
      <c r="AJ12" s="24">
        <f t="shared" si="14"/>
        <v>441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'15.Spieltag'!AJ13</f>
        <v>393</v>
      </c>
      <c r="AI13" s="29">
        <f>'15.Spieltag'!AK13</f>
        <v>6</v>
      </c>
      <c r="AJ13" s="24">
        <f t="shared" si="14"/>
        <v>438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'15.Spieltag'!AJ14</f>
        <v>389</v>
      </c>
      <c r="AI14" s="29">
        <f>'15.Spieltag'!AK14</f>
        <v>7</v>
      </c>
      <c r="AJ14" s="24">
        <f t="shared" si="14"/>
        <v>434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'15.Spieltag'!AJ15</f>
        <v>387</v>
      </c>
      <c r="AI15" s="29">
        <f>'15.Spieltag'!AK15</f>
        <v>8</v>
      </c>
      <c r="AJ15" s="24">
        <f t="shared" si="14"/>
        <v>432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'15.Spieltag'!AJ16</f>
        <v>383</v>
      </c>
      <c r="AI16" s="29">
        <f>'15.Spieltag'!AK16</f>
        <v>9</v>
      </c>
      <c r="AJ16" s="24">
        <f t="shared" si="14"/>
        <v>428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'15.Spieltag'!AJ17</f>
        <v>381</v>
      </c>
      <c r="AI17" s="29">
        <f>'15.Spieltag'!AK17</f>
        <v>10</v>
      </c>
      <c r="AJ17" s="24">
        <f t="shared" si="14"/>
        <v>426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'15.Spieltag'!AJ18</f>
        <v>372</v>
      </c>
      <c r="AI18" s="29">
        <f>'15.Spieltag'!AK18</f>
        <v>11</v>
      </c>
      <c r="AJ18" s="24">
        <f t="shared" si="14"/>
        <v>417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'15.Spieltag'!AJ19</f>
        <v>369</v>
      </c>
      <c r="AI19" s="29">
        <f>'15.Spieltag'!AK19</f>
        <v>12</v>
      </c>
      <c r="AJ19" s="24">
        <f t="shared" si="14"/>
        <v>414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'15.Spieltag'!AJ20</f>
        <v>363</v>
      </c>
      <c r="AI20" s="29">
        <f>'15.Spieltag'!AK20</f>
        <v>13</v>
      </c>
      <c r="AJ20" s="24">
        <f t="shared" si="14"/>
        <v>408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'15.Spieltag'!AJ21</f>
        <v>294</v>
      </c>
      <c r="AI21" s="29">
        <f>'15.Spieltag'!AK21</f>
        <v>14</v>
      </c>
      <c r="AJ21" s="24">
        <f t="shared" si="14"/>
        <v>339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'15.Spieltag'!AJ22</f>
        <v>294</v>
      </c>
      <c r="AI22" s="29">
        <f>'15.Spieltag'!AK22</f>
        <v>14</v>
      </c>
      <c r="AJ22" s="24">
        <f t="shared" si="14"/>
        <v>339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'15.Spieltag'!AJ23</f>
        <v>294</v>
      </c>
      <c r="AI23" s="29">
        <f>'15.Spieltag'!AK23</f>
        <v>14</v>
      </c>
      <c r="AJ23" s="24">
        <f t="shared" si="14"/>
        <v>339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'15.Spieltag'!AJ24</f>
        <v>294</v>
      </c>
      <c r="AI24" s="29">
        <f>'15.Spieltag'!AK24</f>
        <v>14</v>
      </c>
      <c r="AJ24" s="24">
        <f t="shared" si="14"/>
        <v>339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'15.Spieltag'!AJ25</f>
        <v>294</v>
      </c>
      <c r="AI25" s="29">
        <f>'15.Spieltag'!AK25</f>
        <v>14</v>
      </c>
      <c r="AJ25" s="24">
        <f t="shared" si="14"/>
        <v>339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294</v>
      </c>
      <c r="AI26" s="29">
        <f>'15.Spieltag'!AK26</f>
        <v>14</v>
      </c>
      <c r="AJ26" s="24">
        <f t="shared" ref="AJ26" si="17">AG26+AH26</f>
        <v>339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294</v>
      </c>
      <c r="AI27" s="29">
        <f>'15.Spieltag'!AK27</f>
        <v>14</v>
      </c>
      <c r="AJ27" s="24">
        <f t="shared" ref="AJ27" si="20">AG27+AH27</f>
        <v>339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924" rank="3"/>
  </conditionalFormatting>
  <conditionalFormatting sqref="AI8:AI26">
    <cfRule type="colorScale" priority="13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78" priority="5">
      <formula>($AG28&gt;40)</formula>
    </cfRule>
  </conditionalFormatting>
  <conditionalFormatting sqref="AG1:AG1048576">
    <cfRule type="top10" dxfId="77" priority="4" rank="3"/>
  </conditionalFormatting>
  <conditionalFormatting sqref="B8:B27">
    <cfRule type="expression" dxfId="76" priority="3">
      <formula>($AG8&gt;40)</formula>
    </cfRule>
  </conditionalFormatting>
  <conditionalFormatting sqref="O4 I4 C6 F6 I6 R4 AA6 O6 U6 L4 X6 R6 C4 L6 F4 X4 U4 AA4">
    <cfRule type="cellIs" dxfId="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69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72</v>
      </c>
      <c r="I6" s="68" t="s">
        <v>61</v>
      </c>
      <c r="L6" s="68" t="s">
        <v>64</v>
      </c>
      <c r="O6" s="68" t="s">
        <v>74</v>
      </c>
      <c r="R6" s="68" t="s">
        <v>70</v>
      </c>
      <c r="U6" s="68" t="s">
        <v>66</v>
      </c>
      <c r="X6" s="68" t="s">
        <v>12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457</v>
      </c>
      <c r="AI8" s="29">
        <f>'16.Spieltag'!AK8</f>
        <v>1</v>
      </c>
      <c r="AJ8" s="24">
        <f t="shared" ref="AJ8" si="8">AG8+AH8</f>
        <v>502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'16.Spieltag'!AJ9</f>
        <v>457</v>
      </c>
      <c r="AI9" s="29">
        <f>'16.Spieltag'!AK9</f>
        <v>1</v>
      </c>
      <c r="AJ9" s="24">
        <f t="shared" ref="AJ9:AJ25" si="14">AG9+AH9</f>
        <v>502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'16.Spieltag'!AJ10</f>
        <v>444</v>
      </c>
      <c r="AI10" s="29">
        <f>'16.Spieltag'!AK10</f>
        <v>3</v>
      </c>
      <c r="AJ10" s="24">
        <f t="shared" si="14"/>
        <v>489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'16.Spieltag'!AJ11</f>
        <v>443</v>
      </c>
      <c r="AI11" s="29">
        <f>'16.Spieltag'!AK11</f>
        <v>4</v>
      </c>
      <c r="AJ11" s="24">
        <f t="shared" si="14"/>
        <v>488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'16.Spieltag'!AJ12</f>
        <v>441</v>
      </c>
      <c r="AI12" s="29">
        <f>'16.Spieltag'!AK12</f>
        <v>5</v>
      </c>
      <c r="AJ12" s="24">
        <f t="shared" si="14"/>
        <v>486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'16.Spieltag'!AJ13</f>
        <v>438</v>
      </c>
      <c r="AI13" s="29">
        <f>'16.Spieltag'!AK13</f>
        <v>6</v>
      </c>
      <c r="AJ13" s="24">
        <f t="shared" si="14"/>
        <v>483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'16.Spieltag'!AJ14</f>
        <v>434</v>
      </c>
      <c r="AI14" s="29">
        <f>'16.Spieltag'!AK14</f>
        <v>7</v>
      </c>
      <c r="AJ14" s="24">
        <f t="shared" si="14"/>
        <v>479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'16.Spieltag'!AJ15</f>
        <v>432</v>
      </c>
      <c r="AI15" s="29">
        <f>'16.Spieltag'!AK15</f>
        <v>8</v>
      </c>
      <c r="AJ15" s="24">
        <f t="shared" si="14"/>
        <v>477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'16.Spieltag'!AJ16</f>
        <v>428</v>
      </c>
      <c r="AI16" s="29">
        <f>'16.Spieltag'!AK16</f>
        <v>9</v>
      </c>
      <c r="AJ16" s="24">
        <f t="shared" si="14"/>
        <v>473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'16.Spieltag'!AJ17</f>
        <v>426</v>
      </c>
      <c r="AI17" s="29">
        <f>'16.Spieltag'!AK17</f>
        <v>10</v>
      </c>
      <c r="AJ17" s="24">
        <f t="shared" si="14"/>
        <v>471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'16.Spieltag'!AJ18</f>
        <v>417</v>
      </c>
      <c r="AI18" s="29">
        <f>'16.Spieltag'!AK18</f>
        <v>11</v>
      </c>
      <c r="AJ18" s="24">
        <f t="shared" si="14"/>
        <v>462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'16.Spieltag'!AJ19</f>
        <v>414</v>
      </c>
      <c r="AI19" s="29">
        <f>'16.Spieltag'!AK19</f>
        <v>12</v>
      </c>
      <c r="AJ19" s="24">
        <f t="shared" si="14"/>
        <v>459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'16.Spieltag'!AJ20</f>
        <v>408</v>
      </c>
      <c r="AI20" s="29">
        <f>'16.Spieltag'!AK20</f>
        <v>13</v>
      </c>
      <c r="AJ20" s="24">
        <f t="shared" si="14"/>
        <v>453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'16.Spieltag'!AJ21</f>
        <v>339</v>
      </c>
      <c r="AI21" s="29">
        <f>'16.Spieltag'!AK21</f>
        <v>14</v>
      </c>
      <c r="AJ21" s="24">
        <f t="shared" si="14"/>
        <v>384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'16.Spieltag'!AJ22</f>
        <v>339</v>
      </c>
      <c r="AI22" s="29">
        <f>'16.Spieltag'!AK22</f>
        <v>14</v>
      </c>
      <c r="AJ22" s="24">
        <f t="shared" si="14"/>
        <v>384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'16.Spieltag'!AJ23</f>
        <v>339</v>
      </c>
      <c r="AI23" s="29">
        <f>'16.Spieltag'!AK23</f>
        <v>14</v>
      </c>
      <c r="AJ23" s="24">
        <f t="shared" si="14"/>
        <v>384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'16.Spieltag'!AJ24</f>
        <v>339</v>
      </c>
      <c r="AI24" s="29">
        <f>'16.Spieltag'!AK24</f>
        <v>14</v>
      </c>
      <c r="AJ24" s="24">
        <f t="shared" si="14"/>
        <v>384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'16.Spieltag'!AJ25</f>
        <v>339</v>
      </c>
      <c r="AI25" s="29">
        <f>'16.Spieltag'!AK25</f>
        <v>14</v>
      </c>
      <c r="AJ25" s="24">
        <f t="shared" si="14"/>
        <v>384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339</v>
      </c>
      <c r="AI26" s="29">
        <f>'16.Spieltag'!AK26</f>
        <v>14</v>
      </c>
      <c r="AJ26" s="24">
        <f t="shared" ref="AJ26" si="17">AG26+AH26</f>
        <v>384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339</v>
      </c>
      <c r="AI27" s="29">
        <f>'16.Spieltag'!AK27</f>
        <v>14</v>
      </c>
      <c r="AJ27" s="24">
        <f t="shared" ref="AJ27" si="20">AG27+AH27</f>
        <v>384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906" rank="3"/>
  </conditionalFormatting>
  <conditionalFormatting sqref="AI8:AI26">
    <cfRule type="colorScale" priority="12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4" rank="3"/>
  </conditionalFormatting>
  <conditionalFormatting sqref="B8:B27">
    <cfRule type="expression" dxfId="72" priority="3">
      <formula>($AG8&gt;40)</formula>
    </cfRule>
  </conditionalFormatting>
  <conditionalFormatting sqref="C6 F6 O6 U4 L4 X4 AA6 AA4 R6 R4 L6 O4 I6 C4 F4 U6 I4 X6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502</v>
      </c>
      <c r="AI8" s="29">
        <f>'17.Spieltag'!AK8</f>
        <v>1</v>
      </c>
      <c r="AJ8" s="24">
        <f t="shared" ref="AJ8" si="8">AG8+AH8</f>
        <v>547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'17.Spieltag'!AJ9</f>
        <v>502</v>
      </c>
      <c r="AI9" s="29">
        <f>'17.Spieltag'!AK9</f>
        <v>1</v>
      </c>
      <c r="AJ9" s="24">
        <f t="shared" ref="AJ9:AJ25" si="14">AG9+AH9</f>
        <v>547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'17.Spieltag'!AJ10</f>
        <v>489</v>
      </c>
      <c r="AI10" s="29">
        <f>'17.Spieltag'!AK10</f>
        <v>3</v>
      </c>
      <c r="AJ10" s="24">
        <f t="shared" si="14"/>
        <v>534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'17.Spieltag'!AJ11</f>
        <v>488</v>
      </c>
      <c r="AI11" s="29">
        <f>'17.Spieltag'!AK11</f>
        <v>4</v>
      </c>
      <c r="AJ11" s="24">
        <f t="shared" si="14"/>
        <v>533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'17.Spieltag'!AJ12</f>
        <v>486</v>
      </c>
      <c r="AI12" s="29">
        <f>'17.Spieltag'!AK12</f>
        <v>5</v>
      </c>
      <c r="AJ12" s="24">
        <f t="shared" si="14"/>
        <v>531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'17.Spieltag'!AJ13</f>
        <v>483</v>
      </c>
      <c r="AI13" s="29">
        <f>'17.Spieltag'!AK13</f>
        <v>6</v>
      </c>
      <c r="AJ13" s="24">
        <f t="shared" si="14"/>
        <v>528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'17.Spieltag'!AJ14</f>
        <v>479</v>
      </c>
      <c r="AI14" s="29">
        <f>'17.Spieltag'!AK14</f>
        <v>7</v>
      </c>
      <c r="AJ14" s="24">
        <f t="shared" si="14"/>
        <v>524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'17.Spieltag'!AJ15</f>
        <v>477</v>
      </c>
      <c r="AI15" s="29">
        <f>'17.Spieltag'!AK15</f>
        <v>8</v>
      </c>
      <c r="AJ15" s="24">
        <f t="shared" si="14"/>
        <v>522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'17.Spieltag'!AJ16</f>
        <v>473</v>
      </c>
      <c r="AI16" s="29">
        <f>'17.Spieltag'!AK16</f>
        <v>9</v>
      </c>
      <c r="AJ16" s="24">
        <f t="shared" si="14"/>
        <v>518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'17.Spieltag'!AJ17</f>
        <v>471</v>
      </c>
      <c r="AI17" s="29">
        <f>'17.Spieltag'!AK17</f>
        <v>10</v>
      </c>
      <c r="AJ17" s="24">
        <f t="shared" si="14"/>
        <v>516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'17.Spieltag'!AJ18</f>
        <v>462</v>
      </c>
      <c r="AI18" s="29">
        <f>'17.Spieltag'!AK18</f>
        <v>11</v>
      </c>
      <c r="AJ18" s="24">
        <f t="shared" si="14"/>
        <v>507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'17.Spieltag'!AJ19</f>
        <v>459</v>
      </c>
      <c r="AI19" s="29">
        <f>'17.Spieltag'!AK19</f>
        <v>12</v>
      </c>
      <c r="AJ19" s="24">
        <f t="shared" si="14"/>
        <v>504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'17.Spieltag'!AJ20</f>
        <v>453</v>
      </c>
      <c r="AI20" s="29">
        <f>'17.Spieltag'!AK20</f>
        <v>13</v>
      </c>
      <c r="AJ20" s="24">
        <f t="shared" si="14"/>
        <v>498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'17.Spieltag'!AJ21</f>
        <v>384</v>
      </c>
      <c r="AI21" s="29">
        <f>'17.Spieltag'!AK21</f>
        <v>14</v>
      </c>
      <c r="AJ21" s="24">
        <f t="shared" si="14"/>
        <v>429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'17.Spieltag'!AJ22</f>
        <v>384</v>
      </c>
      <c r="AI22" s="29">
        <f>'17.Spieltag'!AK22</f>
        <v>14</v>
      </c>
      <c r="AJ22" s="24">
        <f t="shared" si="14"/>
        <v>429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'17.Spieltag'!AJ23</f>
        <v>384</v>
      </c>
      <c r="AI23" s="29">
        <f>'17.Spieltag'!AK23</f>
        <v>14</v>
      </c>
      <c r="AJ23" s="24">
        <f t="shared" si="14"/>
        <v>429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'17.Spieltag'!AJ24</f>
        <v>384</v>
      </c>
      <c r="AI24" s="29">
        <f>'17.Spieltag'!AK24</f>
        <v>14</v>
      </c>
      <c r="AJ24" s="24">
        <f t="shared" si="14"/>
        <v>429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'17.Spieltag'!AJ25</f>
        <v>384</v>
      </c>
      <c r="AI25" s="29">
        <f>'17.Spieltag'!AK25</f>
        <v>14</v>
      </c>
      <c r="AJ25" s="24">
        <f t="shared" si="14"/>
        <v>429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384</v>
      </c>
      <c r="AI26" s="29">
        <f>'17.Spieltag'!AK26</f>
        <v>14</v>
      </c>
      <c r="AJ26" s="24">
        <f t="shared" ref="AJ26" si="17">AG26+AH26</f>
        <v>429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384</v>
      </c>
      <c r="AI27" s="29">
        <f>'17.Spieltag'!AK27</f>
        <v>14</v>
      </c>
      <c r="AJ27" s="24">
        <f t="shared" ref="AJ27" si="19">AG27+AH27</f>
        <v>429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91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4" rank="3"/>
  </conditionalFormatting>
  <conditionalFormatting sqref="B8:B27">
    <cfRule type="expression" dxfId="68" priority="3">
      <formula>($AG8&gt;40)</formula>
    </cfRule>
  </conditionalFormatting>
  <conditionalFormatting sqref="O3 X3 AA3 I3 R1 F3 C3:C4 I1 X1 U1 AA1 C1 C6 O1 R3 L1 U3">
    <cfRule type="cellIs" dxfId="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33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547</v>
      </c>
      <c r="AI8" s="29">
        <f>'18.Spieltag'!AK8</f>
        <v>1</v>
      </c>
      <c r="AJ8" s="24">
        <f t="shared" ref="AJ8" si="8">AG8+AH8</f>
        <v>592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547</v>
      </c>
      <c r="AI9" s="29">
        <f>'18.Spieltag'!AK9</f>
        <v>1</v>
      </c>
      <c r="AJ9" s="24">
        <f t="shared" ref="AJ9:AJ25" si="14">AG9+AH9</f>
        <v>592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534</v>
      </c>
      <c r="AI10" s="29">
        <f>'18.Spieltag'!AK10</f>
        <v>3</v>
      </c>
      <c r="AJ10" s="24">
        <f t="shared" si="14"/>
        <v>579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533</v>
      </c>
      <c r="AI11" s="29">
        <f>'18.Spieltag'!AK11</f>
        <v>4</v>
      </c>
      <c r="AJ11" s="24">
        <f t="shared" si="14"/>
        <v>578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531</v>
      </c>
      <c r="AI12" s="29">
        <f>'18.Spieltag'!AK12</f>
        <v>5</v>
      </c>
      <c r="AJ12" s="24">
        <f t="shared" si="14"/>
        <v>576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528</v>
      </c>
      <c r="AI13" s="29">
        <f>'18.Spieltag'!AK13</f>
        <v>6</v>
      </c>
      <c r="AJ13" s="24">
        <f t="shared" si="14"/>
        <v>573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524</v>
      </c>
      <c r="AI14" s="29">
        <f>'18.Spieltag'!AK14</f>
        <v>7</v>
      </c>
      <c r="AJ14" s="24">
        <f t="shared" si="14"/>
        <v>569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522</v>
      </c>
      <c r="AI15" s="29">
        <f>'18.Spieltag'!AK15</f>
        <v>8</v>
      </c>
      <c r="AJ15" s="24">
        <f t="shared" si="14"/>
        <v>567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518</v>
      </c>
      <c r="AI16" s="29">
        <f>'18.Spieltag'!AK16</f>
        <v>9</v>
      </c>
      <c r="AJ16" s="24">
        <f t="shared" si="14"/>
        <v>563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516</v>
      </c>
      <c r="AI17" s="29">
        <f>'18.Spieltag'!AK17</f>
        <v>10</v>
      </c>
      <c r="AJ17" s="24">
        <f t="shared" si="14"/>
        <v>561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507</v>
      </c>
      <c r="AI18" s="29">
        <f>'18.Spieltag'!AK18</f>
        <v>11</v>
      </c>
      <c r="AJ18" s="24">
        <f t="shared" si="14"/>
        <v>552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504</v>
      </c>
      <c r="AI19" s="29">
        <f>'18.Spieltag'!AK19</f>
        <v>12</v>
      </c>
      <c r="AJ19" s="24">
        <f t="shared" si="14"/>
        <v>549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498</v>
      </c>
      <c r="AI20" s="29">
        <f>'18.Spieltag'!AK20</f>
        <v>13</v>
      </c>
      <c r="AJ20" s="24">
        <f t="shared" si="14"/>
        <v>543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429</v>
      </c>
      <c r="AI21" s="29">
        <f>'18.Spieltag'!AK21</f>
        <v>14</v>
      </c>
      <c r="AJ21" s="24">
        <f t="shared" si="14"/>
        <v>474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429</v>
      </c>
      <c r="AI22" s="29">
        <f>'18.Spieltag'!AK22</f>
        <v>14</v>
      </c>
      <c r="AJ22" s="24">
        <f t="shared" si="14"/>
        <v>474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429</v>
      </c>
      <c r="AI23" s="29">
        <f>'18.Spieltag'!AK23</f>
        <v>14</v>
      </c>
      <c r="AJ23" s="24">
        <f t="shared" si="14"/>
        <v>474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429</v>
      </c>
      <c r="AI24" s="29">
        <f>'18.Spieltag'!AK24</f>
        <v>14</v>
      </c>
      <c r="AJ24" s="24">
        <f t="shared" si="14"/>
        <v>474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429</v>
      </c>
      <c r="AI25" s="29">
        <f>'18.Spieltag'!AK25</f>
        <v>14</v>
      </c>
      <c r="AJ25" s="24">
        <f t="shared" si="14"/>
        <v>474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429</v>
      </c>
      <c r="AI26" s="29">
        <f>'18.Spieltag'!AK26</f>
        <v>14</v>
      </c>
      <c r="AJ26" s="24">
        <f t="shared" ref="AJ26" si="17">AG26+AH26</f>
        <v>474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429</v>
      </c>
      <c r="AI27" s="29">
        <f>'18.Spieltag'!AK27</f>
        <v>14</v>
      </c>
      <c r="AJ27" s="24">
        <f t="shared" ref="AJ27" si="20">AG27+AH27</f>
        <v>474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76" rank="3"/>
  </conditionalFormatting>
  <conditionalFormatting sqref="AI8:AI26">
    <cfRule type="colorScale" priority="12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4" rank="3"/>
  </conditionalFormatting>
  <conditionalFormatting sqref="B8:B27">
    <cfRule type="expression" dxfId="64" priority="3">
      <formula>($AG8&gt;40)</formula>
    </cfRule>
  </conditionalFormatting>
  <conditionalFormatting sqref="O3 X3 AA3 I3 R1 F3 C3:C4 I1 X1 U1 AA1 C1 C6 O1 R3 L1 U3">
    <cfRule type="cellIs" dxfId="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592</v>
      </c>
      <c r="AI8" s="29">
        <f>'19.Spieltag'!AK8</f>
        <v>1</v>
      </c>
      <c r="AJ8" s="24">
        <f t="shared" ref="AJ8" si="8">AG8+AH8</f>
        <v>637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592</v>
      </c>
      <c r="AI9" s="29">
        <f>'19.Spieltag'!AK9</f>
        <v>1</v>
      </c>
      <c r="AJ9" s="24">
        <f t="shared" ref="AJ9:AJ25" si="14">AG9+AH9</f>
        <v>637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579</v>
      </c>
      <c r="AI10" s="29">
        <f>'19.Spieltag'!AK10</f>
        <v>3</v>
      </c>
      <c r="AJ10" s="24">
        <f t="shared" si="14"/>
        <v>624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578</v>
      </c>
      <c r="AI11" s="29">
        <f>'19.Spieltag'!AK11</f>
        <v>4</v>
      </c>
      <c r="AJ11" s="24">
        <f t="shared" si="14"/>
        <v>623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576</v>
      </c>
      <c r="AI12" s="29">
        <f>'19.Spieltag'!AK12</f>
        <v>5</v>
      </c>
      <c r="AJ12" s="24">
        <f t="shared" si="14"/>
        <v>621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573</v>
      </c>
      <c r="AI13" s="29">
        <f>'19.Spieltag'!AK13</f>
        <v>6</v>
      </c>
      <c r="AJ13" s="24">
        <f t="shared" si="14"/>
        <v>618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569</v>
      </c>
      <c r="AI14" s="29">
        <f>'19.Spieltag'!AK14</f>
        <v>7</v>
      </c>
      <c r="AJ14" s="24">
        <f t="shared" si="14"/>
        <v>614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567</v>
      </c>
      <c r="AI15" s="29">
        <f>'19.Spieltag'!AK15</f>
        <v>8</v>
      </c>
      <c r="AJ15" s="24">
        <f t="shared" si="14"/>
        <v>612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563</v>
      </c>
      <c r="AI16" s="29">
        <f>'19.Spieltag'!AK16</f>
        <v>9</v>
      </c>
      <c r="AJ16" s="24">
        <f t="shared" si="14"/>
        <v>608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561</v>
      </c>
      <c r="AI17" s="29">
        <f>'19.Spieltag'!AK17</f>
        <v>10</v>
      </c>
      <c r="AJ17" s="24">
        <f t="shared" si="14"/>
        <v>606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552</v>
      </c>
      <c r="AI18" s="29">
        <f>'19.Spieltag'!AK18</f>
        <v>11</v>
      </c>
      <c r="AJ18" s="24">
        <f t="shared" si="14"/>
        <v>597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549</v>
      </c>
      <c r="AI19" s="29">
        <f>'19.Spieltag'!AK19</f>
        <v>12</v>
      </c>
      <c r="AJ19" s="24">
        <f t="shared" si="14"/>
        <v>594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543</v>
      </c>
      <c r="AI20" s="29">
        <f>'19.Spieltag'!AK20</f>
        <v>13</v>
      </c>
      <c r="AJ20" s="24">
        <f t="shared" si="14"/>
        <v>588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474</v>
      </c>
      <c r="AI21" s="29">
        <f>'19.Spieltag'!AK21</f>
        <v>14</v>
      </c>
      <c r="AJ21" s="24">
        <f t="shared" si="14"/>
        <v>519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474</v>
      </c>
      <c r="AI22" s="29">
        <f>'19.Spieltag'!AK22</f>
        <v>14</v>
      </c>
      <c r="AJ22" s="24">
        <f t="shared" si="14"/>
        <v>519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474</v>
      </c>
      <c r="AI23" s="29">
        <f>'19.Spieltag'!AK23</f>
        <v>14</v>
      </c>
      <c r="AJ23" s="24">
        <f t="shared" si="14"/>
        <v>519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474</v>
      </c>
      <c r="AI24" s="29">
        <f>'19.Spieltag'!AK24</f>
        <v>14</v>
      </c>
      <c r="AJ24" s="24">
        <f t="shared" si="14"/>
        <v>519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474</v>
      </c>
      <c r="AI25" s="29">
        <f>'19.Spieltag'!AK25</f>
        <v>14</v>
      </c>
      <c r="AJ25" s="24">
        <f t="shared" si="14"/>
        <v>519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474</v>
      </c>
      <c r="AI26" s="29">
        <f>'19.Spieltag'!AK26</f>
        <v>14</v>
      </c>
      <c r="AJ26" s="24">
        <f t="shared" ref="AJ26" si="17">AG26+AH26</f>
        <v>519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474</v>
      </c>
      <c r="AI27" s="29">
        <f>'19.Spieltag'!AK27</f>
        <v>14</v>
      </c>
      <c r="AJ27" s="24">
        <f t="shared" ref="AJ27" si="20">AG27+AH27</f>
        <v>519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61" rank="3"/>
  </conditionalFormatting>
  <conditionalFormatting sqref="AI8:AI26">
    <cfRule type="colorScale" priority="12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4" rank="3"/>
  </conditionalFormatting>
  <conditionalFormatting sqref="B8:B27">
    <cfRule type="expression" dxfId="60" priority="3">
      <formula>($AG8&gt;40)</formula>
    </cfRule>
  </conditionalFormatting>
  <conditionalFormatting sqref="O3 X3 AA3 I3 R1 F3 C3:C4 I1 X1 U1 AA1 C1 C6 O1 R3 L1 U3">
    <cfRule type="cellIs" dxfId="59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637</v>
      </c>
      <c r="AI8" s="29">
        <f>'20.Spieltag'!AK8</f>
        <v>1</v>
      </c>
      <c r="AJ8" s="24">
        <f t="shared" ref="AJ8" si="8">AG8+AH8</f>
        <v>682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637</v>
      </c>
      <c r="AI9" s="29">
        <f>'20.Spieltag'!AK9</f>
        <v>1</v>
      </c>
      <c r="AJ9" s="24">
        <f t="shared" ref="AJ9:AJ25" si="14">AG9+AH9</f>
        <v>682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624</v>
      </c>
      <c r="AI10" s="29">
        <f>'20.Spieltag'!AK10</f>
        <v>3</v>
      </c>
      <c r="AJ10" s="24">
        <f t="shared" si="14"/>
        <v>669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623</v>
      </c>
      <c r="AI11" s="29">
        <f>'20.Spieltag'!AK11</f>
        <v>4</v>
      </c>
      <c r="AJ11" s="24">
        <f t="shared" si="14"/>
        <v>668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621</v>
      </c>
      <c r="AI12" s="29">
        <f>'20.Spieltag'!AK12</f>
        <v>5</v>
      </c>
      <c r="AJ12" s="24">
        <f t="shared" si="14"/>
        <v>666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618</v>
      </c>
      <c r="AI13" s="29">
        <f>'20.Spieltag'!AK13</f>
        <v>6</v>
      </c>
      <c r="AJ13" s="24">
        <f t="shared" si="14"/>
        <v>663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614</v>
      </c>
      <c r="AI14" s="29">
        <f>'20.Spieltag'!AK14</f>
        <v>7</v>
      </c>
      <c r="AJ14" s="24">
        <f t="shared" si="14"/>
        <v>659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612</v>
      </c>
      <c r="AI15" s="29">
        <f>'20.Spieltag'!AK15</f>
        <v>8</v>
      </c>
      <c r="AJ15" s="24">
        <f t="shared" si="14"/>
        <v>657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608</v>
      </c>
      <c r="AI16" s="29">
        <f>'20.Spieltag'!AK16</f>
        <v>9</v>
      </c>
      <c r="AJ16" s="24">
        <f t="shared" si="14"/>
        <v>653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606</v>
      </c>
      <c r="AI17" s="29">
        <f>'20.Spieltag'!AK17</f>
        <v>10</v>
      </c>
      <c r="AJ17" s="24">
        <f t="shared" si="14"/>
        <v>651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597</v>
      </c>
      <c r="AI18" s="29">
        <f>'20.Spieltag'!AK18</f>
        <v>11</v>
      </c>
      <c r="AJ18" s="24">
        <f t="shared" si="14"/>
        <v>642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594</v>
      </c>
      <c r="AI19" s="29">
        <f>'20.Spieltag'!AK19</f>
        <v>12</v>
      </c>
      <c r="AJ19" s="24">
        <f t="shared" si="14"/>
        <v>639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588</v>
      </c>
      <c r="AI20" s="29">
        <f>'20.Spieltag'!AK20</f>
        <v>13</v>
      </c>
      <c r="AJ20" s="24">
        <f t="shared" si="14"/>
        <v>633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519</v>
      </c>
      <c r="AI21" s="29">
        <f>'20.Spieltag'!AK21</f>
        <v>14</v>
      </c>
      <c r="AJ21" s="24">
        <f t="shared" si="14"/>
        <v>564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519</v>
      </c>
      <c r="AI22" s="29">
        <f>'20.Spieltag'!AK22</f>
        <v>14</v>
      </c>
      <c r="AJ22" s="24">
        <f t="shared" si="14"/>
        <v>564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519</v>
      </c>
      <c r="AI23" s="29">
        <f>'20.Spieltag'!AK23</f>
        <v>14</v>
      </c>
      <c r="AJ23" s="24">
        <f t="shared" si="14"/>
        <v>564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519</v>
      </c>
      <c r="AI24" s="29">
        <f>'20.Spieltag'!AK24</f>
        <v>14</v>
      </c>
      <c r="AJ24" s="24">
        <f t="shared" si="14"/>
        <v>564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519</v>
      </c>
      <c r="AI25" s="29">
        <f>'20.Spieltag'!AK25</f>
        <v>14</v>
      </c>
      <c r="AJ25" s="24">
        <f t="shared" si="14"/>
        <v>564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519</v>
      </c>
      <c r="AI26" s="29">
        <f>'20.Spieltag'!AK26</f>
        <v>14</v>
      </c>
      <c r="AJ26" s="24">
        <f t="shared" ref="AJ26" si="17">AG26+AH26</f>
        <v>564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519</v>
      </c>
      <c r="AI27" s="29">
        <f>'20.Spieltag'!AK27</f>
        <v>14</v>
      </c>
      <c r="AJ27" s="24">
        <f t="shared" ref="AJ27" si="20">AG27+AH27</f>
        <v>564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8" priority="846" rank="3"/>
  </conditionalFormatting>
  <conditionalFormatting sqref="AI8:AI26">
    <cfRule type="colorScale" priority="12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7" priority="4" rank="3"/>
  </conditionalFormatting>
  <conditionalFormatting sqref="B8:B27">
    <cfRule type="expression" dxfId="56" priority="3">
      <formula>($AG8&gt;40)</formula>
    </cfRule>
  </conditionalFormatting>
  <conditionalFormatting sqref="O3 X3 AA3 I3 R1 F3 C3:C4 I1 X1 U1 AA1 C1 C6 O1 R3 L1 U3">
    <cfRule type="cellIs" dxfId="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6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36</v>
      </c>
      <c r="B4" s="16"/>
      <c r="C4" s="68" t="s">
        <v>60</v>
      </c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682</v>
      </c>
      <c r="AI8" s="29">
        <f>'21.Spieltag'!AK8</f>
        <v>1</v>
      </c>
      <c r="AJ8" s="24">
        <f t="shared" ref="AJ8" si="8">AG8+AH8</f>
        <v>727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682</v>
      </c>
      <c r="AI9" s="29">
        <f>'21.Spieltag'!AK9</f>
        <v>1</v>
      </c>
      <c r="AJ9" s="24">
        <f t="shared" ref="AJ9:AJ25" si="14">AG9+AH9</f>
        <v>727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669</v>
      </c>
      <c r="AI10" s="29">
        <f>'21.Spieltag'!AK10</f>
        <v>3</v>
      </c>
      <c r="AJ10" s="24">
        <f t="shared" si="14"/>
        <v>714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668</v>
      </c>
      <c r="AI11" s="29">
        <f>'21.Spieltag'!AK11</f>
        <v>4</v>
      </c>
      <c r="AJ11" s="24">
        <f t="shared" si="14"/>
        <v>713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666</v>
      </c>
      <c r="AI12" s="29">
        <f>'21.Spieltag'!AK12</f>
        <v>5</v>
      </c>
      <c r="AJ12" s="24">
        <f t="shared" si="14"/>
        <v>711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663</v>
      </c>
      <c r="AI13" s="29">
        <f>'21.Spieltag'!AK13</f>
        <v>6</v>
      </c>
      <c r="AJ13" s="24">
        <f t="shared" si="14"/>
        <v>708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659</v>
      </c>
      <c r="AI14" s="29">
        <f>'21.Spieltag'!AK14</f>
        <v>7</v>
      </c>
      <c r="AJ14" s="24">
        <f t="shared" si="14"/>
        <v>704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657</v>
      </c>
      <c r="AI15" s="29">
        <f>'21.Spieltag'!AK15</f>
        <v>8</v>
      </c>
      <c r="AJ15" s="24">
        <f t="shared" si="14"/>
        <v>702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653</v>
      </c>
      <c r="AI16" s="29">
        <f>'21.Spieltag'!AK16</f>
        <v>9</v>
      </c>
      <c r="AJ16" s="24">
        <f t="shared" si="14"/>
        <v>698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651</v>
      </c>
      <c r="AI17" s="29">
        <f>'21.Spieltag'!AK17</f>
        <v>10</v>
      </c>
      <c r="AJ17" s="24">
        <f t="shared" si="14"/>
        <v>696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642</v>
      </c>
      <c r="AI18" s="29">
        <f>'21.Spieltag'!AK18</f>
        <v>11</v>
      </c>
      <c r="AJ18" s="24">
        <f t="shared" si="14"/>
        <v>687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639</v>
      </c>
      <c r="AI19" s="29">
        <f>'21.Spieltag'!AK19</f>
        <v>12</v>
      </c>
      <c r="AJ19" s="24">
        <f t="shared" si="14"/>
        <v>684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633</v>
      </c>
      <c r="AI20" s="29">
        <f>'21.Spieltag'!AK20</f>
        <v>13</v>
      </c>
      <c r="AJ20" s="24">
        <f t="shared" si="14"/>
        <v>678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564</v>
      </c>
      <c r="AI21" s="29">
        <f>'21.Spieltag'!AK21</f>
        <v>14</v>
      </c>
      <c r="AJ21" s="24">
        <f t="shared" si="14"/>
        <v>609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564</v>
      </c>
      <c r="AI22" s="29">
        <f>'21.Spieltag'!AK22</f>
        <v>14</v>
      </c>
      <c r="AJ22" s="24">
        <f t="shared" si="14"/>
        <v>609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564</v>
      </c>
      <c r="AI23" s="29">
        <f>'21.Spieltag'!AK23</f>
        <v>14</v>
      </c>
      <c r="AJ23" s="24">
        <f t="shared" si="14"/>
        <v>609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564</v>
      </c>
      <c r="AI24" s="29">
        <f>'21.Spieltag'!AK24</f>
        <v>14</v>
      </c>
      <c r="AJ24" s="24">
        <f t="shared" si="14"/>
        <v>609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564</v>
      </c>
      <c r="AI25" s="29">
        <f>'21.Spieltag'!AK25</f>
        <v>14</v>
      </c>
      <c r="AJ25" s="24">
        <f t="shared" si="14"/>
        <v>609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564</v>
      </c>
      <c r="AI26" s="29">
        <f>'21.Spieltag'!AK26</f>
        <v>14</v>
      </c>
      <c r="AJ26" s="24">
        <f t="shared" ref="AJ26" si="17">AG26+AH26</f>
        <v>609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564</v>
      </c>
      <c r="AI27" s="29">
        <f>'21.Spieltag'!AK27</f>
        <v>14</v>
      </c>
      <c r="AJ27" s="24">
        <f t="shared" ref="AJ27" si="20">AG27+AH27</f>
        <v>609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4" priority="831" rank="3"/>
  </conditionalFormatting>
  <conditionalFormatting sqref="AI8:AI26">
    <cfRule type="colorScale" priority="12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3" priority="4" rank="3"/>
  </conditionalFormatting>
  <conditionalFormatting sqref="B8:B27">
    <cfRule type="expression" dxfId="52" priority="3">
      <formula>($AG8&gt;40)</formula>
    </cfRule>
  </conditionalFormatting>
  <conditionalFormatting sqref="O3 X3 AA3 I3 R1 F3 C3:C4 I1 X1 U1 AA1 C1 C6 O1 R3 L1 U3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topLeftCell="A14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/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727</v>
      </c>
      <c r="AI8" s="29">
        <f>'22.Spieltag'!AK8</f>
        <v>1</v>
      </c>
      <c r="AJ8" s="24">
        <f t="shared" ref="AJ8" si="7">AG8+AH8</f>
        <v>772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</v>
      </c>
      <c r="B9" s="21"/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727</v>
      </c>
      <c r="AI9" s="29">
        <f>'22.Spieltag'!AK9</f>
        <v>1</v>
      </c>
      <c r="AJ9" s="24">
        <f t="shared" ref="AJ9:AJ25" si="13">AG9+AH9</f>
        <v>772</v>
      </c>
      <c r="AK9" s="25">
        <f t="shared" si="8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/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714</v>
      </c>
      <c r="AI10" s="29">
        <f>'22.Spieltag'!AK10</f>
        <v>3</v>
      </c>
      <c r="AJ10" s="24">
        <f t="shared" si="13"/>
        <v>759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/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713</v>
      </c>
      <c r="AI11" s="29">
        <f>'22.Spieltag'!AK11</f>
        <v>4</v>
      </c>
      <c r="AJ11" s="24">
        <f t="shared" si="13"/>
        <v>758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5</v>
      </c>
      <c r="B12" s="21"/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711</v>
      </c>
      <c r="AI12" s="29">
        <f>'22.Spieltag'!AK12</f>
        <v>5</v>
      </c>
      <c r="AJ12" s="24">
        <f t="shared" si="13"/>
        <v>756</v>
      </c>
      <c r="AK12" s="25">
        <f t="shared" si="8"/>
        <v>5</v>
      </c>
      <c r="AL12" s="1"/>
    </row>
    <row r="13" spans="1:42" ht="24.95" customHeight="1" thickBot="1">
      <c r="A13" s="29">
        <f t="shared" si="9"/>
        <v>6</v>
      </c>
      <c r="B13" s="21"/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708</v>
      </c>
      <c r="AI13" s="29">
        <f>'22.Spieltag'!AK13</f>
        <v>6</v>
      </c>
      <c r="AJ13" s="24">
        <f t="shared" si="13"/>
        <v>753</v>
      </c>
      <c r="AK13" s="25">
        <f t="shared" si="8"/>
        <v>6</v>
      </c>
      <c r="AL13" s="1"/>
    </row>
    <row r="14" spans="1:42" ht="24.95" customHeight="1" thickBot="1">
      <c r="A14" s="29">
        <f t="shared" si="9"/>
        <v>7</v>
      </c>
      <c r="B14" s="21"/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704</v>
      </c>
      <c r="AI14" s="29">
        <f>'22.Spieltag'!AK14</f>
        <v>7</v>
      </c>
      <c r="AJ14" s="24">
        <f t="shared" si="13"/>
        <v>749</v>
      </c>
      <c r="AK14" s="25">
        <f t="shared" si="8"/>
        <v>7</v>
      </c>
      <c r="AL14" s="1"/>
    </row>
    <row r="15" spans="1:42" ht="24.95" customHeight="1" thickBot="1">
      <c r="A15" s="29">
        <f t="shared" si="9"/>
        <v>8</v>
      </c>
      <c r="B15" s="21"/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702</v>
      </c>
      <c r="AI15" s="29">
        <f>'22.Spieltag'!AK15</f>
        <v>8</v>
      </c>
      <c r="AJ15" s="24">
        <f t="shared" si="13"/>
        <v>747</v>
      </c>
      <c r="AK15" s="25">
        <f t="shared" si="8"/>
        <v>8</v>
      </c>
      <c r="AL15" s="1"/>
    </row>
    <row r="16" spans="1:42" ht="24.95" customHeight="1" thickBot="1">
      <c r="A16" s="29">
        <f t="shared" si="9"/>
        <v>9</v>
      </c>
      <c r="B16" s="21"/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698</v>
      </c>
      <c r="AI16" s="29">
        <f>'22.Spieltag'!AK16</f>
        <v>9</v>
      </c>
      <c r="AJ16" s="24">
        <f t="shared" si="13"/>
        <v>743</v>
      </c>
      <c r="AK16" s="25">
        <f t="shared" si="8"/>
        <v>9</v>
      </c>
      <c r="AL16" s="1"/>
    </row>
    <row r="17" spans="1:38" ht="24.95" customHeight="1" thickBot="1">
      <c r="A17" s="29">
        <f t="shared" si="9"/>
        <v>10</v>
      </c>
      <c r="B17" s="21"/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696</v>
      </c>
      <c r="AI17" s="29">
        <f>'22.Spieltag'!AK17</f>
        <v>10</v>
      </c>
      <c r="AJ17" s="24">
        <f t="shared" si="13"/>
        <v>741</v>
      </c>
      <c r="AK17" s="25">
        <f t="shared" si="8"/>
        <v>10</v>
      </c>
      <c r="AL17" s="1"/>
    </row>
    <row r="18" spans="1:38" ht="24.95" customHeight="1" thickBot="1">
      <c r="A18" s="29">
        <f t="shared" si="9"/>
        <v>11</v>
      </c>
      <c r="B18" s="21"/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687</v>
      </c>
      <c r="AI18" s="29">
        <f>'22.Spieltag'!AK18</f>
        <v>11</v>
      </c>
      <c r="AJ18" s="24">
        <f t="shared" si="13"/>
        <v>732</v>
      </c>
      <c r="AK18" s="25">
        <f t="shared" si="8"/>
        <v>11</v>
      </c>
      <c r="AL18" s="1"/>
    </row>
    <row r="19" spans="1:38" ht="24.95" customHeight="1" thickBot="1">
      <c r="A19" s="29">
        <f t="shared" si="9"/>
        <v>12</v>
      </c>
      <c r="B19" s="21"/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684</v>
      </c>
      <c r="AI19" s="29">
        <f>'22.Spieltag'!AK19</f>
        <v>12</v>
      </c>
      <c r="AJ19" s="24">
        <f t="shared" si="13"/>
        <v>729</v>
      </c>
      <c r="AK19" s="25">
        <f t="shared" si="8"/>
        <v>12</v>
      </c>
      <c r="AL19" s="1"/>
    </row>
    <row r="20" spans="1:38" ht="24.95" customHeight="1" thickBot="1">
      <c r="A20" s="29">
        <f t="shared" si="9"/>
        <v>13</v>
      </c>
      <c r="B20" s="21"/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678</v>
      </c>
      <c r="AI20" s="29">
        <f>'22.Spieltag'!AK20</f>
        <v>13</v>
      </c>
      <c r="AJ20" s="24">
        <f t="shared" si="13"/>
        <v>723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609</v>
      </c>
      <c r="AI21" s="29">
        <f>'22.Spieltag'!AK21</f>
        <v>14</v>
      </c>
      <c r="AJ21" s="24">
        <f t="shared" si="13"/>
        <v>654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609</v>
      </c>
      <c r="AI22" s="29">
        <f>'22.Spieltag'!AK22</f>
        <v>14</v>
      </c>
      <c r="AJ22" s="24">
        <f t="shared" si="13"/>
        <v>654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609</v>
      </c>
      <c r="AI23" s="29">
        <f>'22.Spieltag'!AK23</f>
        <v>14</v>
      </c>
      <c r="AJ23" s="24">
        <f t="shared" si="13"/>
        <v>654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609</v>
      </c>
      <c r="AI24" s="29">
        <f>'22.Spieltag'!AK24</f>
        <v>14</v>
      </c>
      <c r="AJ24" s="24">
        <f t="shared" si="13"/>
        <v>654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609</v>
      </c>
      <c r="AI25" s="29">
        <f>'22.Spieltag'!AK25</f>
        <v>14</v>
      </c>
      <c r="AJ25" s="24">
        <f t="shared" si="13"/>
        <v>654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609</v>
      </c>
      <c r="AI26" s="29">
        <f>'22.Spieltag'!AK26</f>
        <v>14</v>
      </c>
      <c r="AJ26" s="24">
        <f t="shared" ref="AJ26" si="16">AG26+AH26</f>
        <v>654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609</v>
      </c>
      <c r="AI27" s="29">
        <f>'22.Spieltag'!AK27</f>
        <v>14</v>
      </c>
      <c r="AJ27" s="24">
        <f t="shared" ref="AJ27" si="19">AG27+AH27</f>
        <v>654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816" rank="3"/>
  </conditionalFormatting>
  <conditionalFormatting sqref="AI8:AI26">
    <cfRule type="colorScale" priority="12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4" rank="3"/>
  </conditionalFormatting>
  <conditionalFormatting sqref="B8:B27">
    <cfRule type="expression" dxfId="48" priority="3">
      <formula>($AG8&gt;40)</formula>
    </cfRule>
  </conditionalFormatting>
  <conditionalFormatting sqref="O3 X3 AA3 I3 R1 F3 C3:C4 I1 X1 U1 AA1 C1 C6 O1 R3 L1 U3">
    <cfRule type="cellIs" dxfId="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A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772</v>
      </c>
      <c r="AI8" s="29">
        <f>'23.Spieltag'!AK8</f>
        <v>1</v>
      </c>
      <c r="AJ8" s="24">
        <f t="shared" ref="AJ8" si="8">AG8+AH8</f>
        <v>817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772</v>
      </c>
      <c r="AI9" s="29">
        <f>'23.Spieltag'!AK9</f>
        <v>1</v>
      </c>
      <c r="AJ9" s="24">
        <f t="shared" ref="AJ9:AJ25" si="14">AG9+AH9</f>
        <v>817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759</v>
      </c>
      <c r="AI10" s="29">
        <f>'23.Spieltag'!AK10</f>
        <v>3</v>
      </c>
      <c r="AJ10" s="24">
        <f t="shared" si="14"/>
        <v>804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758</v>
      </c>
      <c r="AI11" s="29">
        <f>'23.Spieltag'!AK11</f>
        <v>4</v>
      </c>
      <c r="AJ11" s="24">
        <f t="shared" si="14"/>
        <v>803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756</v>
      </c>
      <c r="AI12" s="29">
        <f>'23.Spieltag'!AK12</f>
        <v>5</v>
      </c>
      <c r="AJ12" s="24">
        <f t="shared" si="14"/>
        <v>801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753</v>
      </c>
      <c r="AI13" s="29">
        <f>'23.Spieltag'!AK13</f>
        <v>6</v>
      </c>
      <c r="AJ13" s="24">
        <f t="shared" si="14"/>
        <v>798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749</v>
      </c>
      <c r="AI14" s="29">
        <f>'23.Spieltag'!AK14</f>
        <v>7</v>
      </c>
      <c r="AJ14" s="24">
        <f t="shared" si="14"/>
        <v>794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747</v>
      </c>
      <c r="AI15" s="29">
        <f>'23.Spieltag'!AK15</f>
        <v>8</v>
      </c>
      <c r="AJ15" s="24">
        <f t="shared" si="14"/>
        <v>792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743</v>
      </c>
      <c r="AI16" s="29">
        <f>'23.Spieltag'!AK16</f>
        <v>9</v>
      </c>
      <c r="AJ16" s="24">
        <f t="shared" si="14"/>
        <v>788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741</v>
      </c>
      <c r="AI17" s="29">
        <f>'23.Spieltag'!AK17</f>
        <v>10</v>
      </c>
      <c r="AJ17" s="24">
        <f t="shared" si="14"/>
        <v>786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732</v>
      </c>
      <c r="AI18" s="29">
        <f>'23.Spieltag'!AK18</f>
        <v>11</v>
      </c>
      <c r="AJ18" s="24">
        <f t="shared" si="14"/>
        <v>777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729</v>
      </c>
      <c r="AI19" s="29">
        <f>'23.Spieltag'!AK19</f>
        <v>12</v>
      </c>
      <c r="AJ19" s="24">
        <f t="shared" si="14"/>
        <v>774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723</v>
      </c>
      <c r="AI20" s="29">
        <f>'23.Spieltag'!AK20</f>
        <v>13</v>
      </c>
      <c r="AJ20" s="24">
        <f t="shared" si="14"/>
        <v>768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654</v>
      </c>
      <c r="AI21" s="29">
        <f>'23.Spieltag'!AK21</f>
        <v>14</v>
      </c>
      <c r="AJ21" s="24">
        <f t="shared" si="14"/>
        <v>699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654</v>
      </c>
      <c r="AI22" s="29">
        <f>'23.Spieltag'!AK22</f>
        <v>14</v>
      </c>
      <c r="AJ22" s="24">
        <f t="shared" si="14"/>
        <v>699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654</v>
      </c>
      <c r="AI23" s="29">
        <f>'23.Spieltag'!AK23</f>
        <v>14</v>
      </c>
      <c r="AJ23" s="24">
        <f t="shared" si="14"/>
        <v>699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654</v>
      </c>
      <c r="AI24" s="29">
        <f>'23.Spieltag'!AK24</f>
        <v>14</v>
      </c>
      <c r="AJ24" s="24">
        <f t="shared" si="14"/>
        <v>699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654</v>
      </c>
      <c r="AI25" s="29">
        <f>'23.Spieltag'!AK25</f>
        <v>14</v>
      </c>
      <c r="AJ25" s="24">
        <f t="shared" si="14"/>
        <v>699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654</v>
      </c>
      <c r="AI26" s="29">
        <f>'23.Spieltag'!AK26</f>
        <v>14</v>
      </c>
      <c r="AJ26" s="24">
        <f t="shared" ref="AJ26" si="17">AG26+AH26</f>
        <v>699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654</v>
      </c>
      <c r="AI27" s="29">
        <f>'23.Spieltag'!AK27</f>
        <v>14</v>
      </c>
      <c r="AJ27" s="24">
        <f t="shared" ref="AJ27" si="20">AG27+AH27</f>
        <v>699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6" priority="805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5" priority="4" rank="3"/>
  </conditionalFormatting>
  <conditionalFormatting sqref="B8:B27">
    <cfRule type="expression" dxfId="44" priority="3">
      <formula>($AG8&gt;40)</formula>
    </cfRule>
  </conditionalFormatting>
  <conditionalFormatting sqref="O3 X3 AA3 I3 R1 F3 C3:C4 I1 X1 U1 AA1 C1 C6 O1 R3 L1 U3">
    <cfRule type="cellIs" dxfId="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39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817</v>
      </c>
      <c r="AI8" s="29">
        <f>'24.Spieltag'!AK8</f>
        <v>1</v>
      </c>
      <c r="AJ8" s="24">
        <f t="shared" ref="AJ8" si="8">AG8+AH8</f>
        <v>862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817</v>
      </c>
      <c r="AI9" s="29">
        <f>'24.Spieltag'!AK9</f>
        <v>1</v>
      </c>
      <c r="AJ9" s="24">
        <f t="shared" ref="AJ9:AJ25" si="14">AG9+AH9</f>
        <v>862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804</v>
      </c>
      <c r="AI10" s="29">
        <f>'24.Spieltag'!AK10</f>
        <v>3</v>
      </c>
      <c r="AJ10" s="24">
        <f t="shared" si="14"/>
        <v>849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803</v>
      </c>
      <c r="AI11" s="29">
        <f>'24.Spieltag'!AK11</f>
        <v>4</v>
      </c>
      <c r="AJ11" s="24">
        <f t="shared" si="14"/>
        <v>848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801</v>
      </c>
      <c r="AI12" s="29">
        <f>'24.Spieltag'!AK12</f>
        <v>5</v>
      </c>
      <c r="AJ12" s="24">
        <f t="shared" si="14"/>
        <v>846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798</v>
      </c>
      <c r="AI13" s="29">
        <f>'24.Spieltag'!AK13</f>
        <v>6</v>
      </c>
      <c r="AJ13" s="24">
        <f t="shared" si="14"/>
        <v>843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794</v>
      </c>
      <c r="AI14" s="29">
        <f>'24.Spieltag'!AK14</f>
        <v>7</v>
      </c>
      <c r="AJ14" s="24">
        <f t="shared" si="14"/>
        <v>839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792</v>
      </c>
      <c r="AI15" s="29">
        <f>'24.Spieltag'!AK15</f>
        <v>8</v>
      </c>
      <c r="AJ15" s="24">
        <f t="shared" si="14"/>
        <v>837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788</v>
      </c>
      <c r="AI16" s="29">
        <f>'24.Spieltag'!AK16</f>
        <v>9</v>
      </c>
      <c r="AJ16" s="24">
        <f t="shared" si="14"/>
        <v>833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786</v>
      </c>
      <c r="AI17" s="29">
        <f>'24.Spieltag'!AK17</f>
        <v>10</v>
      </c>
      <c r="AJ17" s="24">
        <f t="shared" si="14"/>
        <v>831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777</v>
      </c>
      <c r="AI18" s="29">
        <f>'24.Spieltag'!AK18</f>
        <v>11</v>
      </c>
      <c r="AJ18" s="24">
        <f t="shared" si="14"/>
        <v>822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774</v>
      </c>
      <c r="AI19" s="29">
        <f>'24.Spieltag'!AK19</f>
        <v>12</v>
      </c>
      <c r="AJ19" s="24">
        <f t="shared" si="14"/>
        <v>819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768</v>
      </c>
      <c r="AI20" s="29">
        <f>'24.Spieltag'!AK20</f>
        <v>13</v>
      </c>
      <c r="AJ20" s="24">
        <f t="shared" si="14"/>
        <v>813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699</v>
      </c>
      <c r="AI21" s="29">
        <f>'24.Spieltag'!AK21</f>
        <v>14</v>
      </c>
      <c r="AJ21" s="24">
        <f t="shared" si="14"/>
        <v>744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699</v>
      </c>
      <c r="AI22" s="29">
        <f>'24.Spieltag'!AK22</f>
        <v>14</v>
      </c>
      <c r="AJ22" s="24">
        <f t="shared" si="14"/>
        <v>744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699</v>
      </c>
      <c r="AI23" s="29">
        <f>'24.Spieltag'!AK23</f>
        <v>14</v>
      </c>
      <c r="AJ23" s="24">
        <f t="shared" si="14"/>
        <v>744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699</v>
      </c>
      <c r="AI24" s="29">
        <f>'24.Spieltag'!AK24</f>
        <v>14</v>
      </c>
      <c r="AJ24" s="24">
        <f t="shared" si="14"/>
        <v>744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699</v>
      </c>
      <c r="AI25" s="29">
        <f>'24.Spieltag'!AK25</f>
        <v>14</v>
      </c>
      <c r="AJ25" s="24">
        <f t="shared" si="14"/>
        <v>744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699</v>
      </c>
      <c r="AI26" s="29">
        <f>'24.Spieltag'!AK26</f>
        <v>14</v>
      </c>
      <c r="AJ26" s="24">
        <f t="shared" ref="AJ26" si="17">AG26+AH26</f>
        <v>744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699</v>
      </c>
      <c r="AI27" s="29">
        <f>'24.Spieltag'!AK27</f>
        <v>14</v>
      </c>
      <c r="AJ27" s="24">
        <f t="shared" ref="AJ27" si="20">AG27+AH27</f>
        <v>744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42" priority="120" rank="3"/>
  </conditionalFormatting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1" priority="784" rank="3"/>
  </conditionalFormatting>
  <conditionalFormatting sqref="A31:A1048576 A7:A26 A1">
    <cfRule type="colorScale" priority="7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4" rank="3"/>
  </conditionalFormatting>
  <conditionalFormatting sqref="B8:B27">
    <cfRule type="expression" dxfId="39" priority="3">
      <formula>($AG8&gt;40)</formula>
    </cfRule>
  </conditionalFormatting>
  <conditionalFormatting sqref="O3 X3 AA3 I3 R1 F3 C3:C4 I1 X1 U1 AA1 C1 C6 O1 R3 L1 U3">
    <cfRule type="cellIs" dxfId="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40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862</v>
      </c>
      <c r="AI8" s="29">
        <f>'25.Spieltag'!AK8</f>
        <v>1</v>
      </c>
      <c r="AJ8" s="24">
        <f t="shared" ref="AJ8" si="8">AG8+AH8</f>
        <v>907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862</v>
      </c>
      <c r="AI9" s="29">
        <f>'25.Spieltag'!AK9</f>
        <v>1</v>
      </c>
      <c r="AJ9" s="24">
        <f t="shared" ref="AJ9:AJ25" si="14">AG9+AH9</f>
        <v>907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849</v>
      </c>
      <c r="AI10" s="29">
        <f>'25.Spieltag'!AK10</f>
        <v>3</v>
      </c>
      <c r="AJ10" s="24">
        <f t="shared" si="14"/>
        <v>894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848</v>
      </c>
      <c r="AI11" s="29">
        <f>'25.Spieltag'!AK11</f>
        <v>4</v>
      </c>
      <c r="AJ11" s="24">
        <f t="shared" si="14"/>
        <v>893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846</v>
      </c>
      <c r="AI12" s="29">
        <f>'25.Spieltag'!AK12</f>
        <v>5</v>
      </c>
      <c r="AJ12" s="24">
        <f t="shared" si="14"/>
        <v>891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843</v>
      </c>
      <c r="AI13" s="29">
        <f>'25.Spieltag'!AK13</f>
        <v>6</v>
      </c>
      <c r="AJ13" s="24">
        <f t="shared" si="14"/>
        <v>888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839</v>
      </c>
      <c r="AI14" s="29">
        <f>'25.Spieltag'!AK14</f>
        <v>7</v>
      </c>
      <c r="AJ14" s="24">
        <f t="shared" si="14"/>
        <v>884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837</v>
      </c>
      <c r="AI15" s="29">
        <f>'25.Spieltag'!AK15</f>
        <v>8</v>
      </c>
      <c r="AJ15" s="24">
        <f t="shared" si="14"/>
        <v>882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833</v>
      </c>
      <c r="AI16" s="29">
        <f>'25.Spieltag'!AK16</f>
        <v>9</v>
      </c>
      <c r="AJ16" s="24">
        <f t="shared" si="14"/>
        <v>878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831</v>
      </c>
      <c r="AI17" s="29">
        <f>'25.Spieltag'!AK17</f>
        <v>10</v>
      </c>
      <c r="AJ17" s="24">
        <f t="shared" si="14"/>
        <v>876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822</v>
      </c>
      <c r="AI18" s="29">
        <f>'25.Spieltag'!AK18</f>
        <v>11</v>
      </c>
      <c r="AJ18" s="24">
        <f t="shared" si="14"/>
        <v>867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819</v>
      </c>
      <c r="AI19" s="29">
        <f>'25.Spieltag'!AK19</f>
        <v>12</v>
      </c>
      <c r="AJ19" s="24">
        <f t="shared" si="14"/>
        <v>864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813</v>
      </c>
      <c r="AI20" s="29">
        <f>'25.Spieltag'!AK20</f>
        <v>13</v>
      </c>
      <c r="AJ20" s="24">
        <f t="shared" si="14"/>
        <v>858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744</v>
      </c>
      <c r="AI21" s="29">
        <f>'25.Spieltag'!AK21</f>
        <v>14</v>
      </c>
      <c r="AJ21" s="24">
        <f t="shared" si="14"/>
        <v>789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744</v>
      </c>
      <c r="AI22" s="29">
        <f>'25.Spieltag'!AK22</f>
        <v>14</v>
      </c>
      <c r="AJ22" s="24">
        <f t="shared" si="14"/>
        <v>789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744</v>
      </c>
      <c r="AI23" s="29">
        <f>'25.Spieltag'!AK23</f>
        <v>14</v>
      </c>
      <c r="AJ23" s="24">
        <f t="shared" si="14"/>
        <v>789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744</v>
      </c>
      <c r="AI24" s="29">
        <f>'25.Spieltag'!AK24</f>
        <v>14</v>
      </c>
      <c r="AJ24" s="24">
        <f t="shared" si="14"/>
        <v>789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744</v>
      </c>
      <c r="AI25" s="29">
        <f>'25.Spieltag'!AK25</f>
        <v>14</v>
      </c>
      <c r="AJ25" s="24">
        <f t="shared" si="14"/>
        <v>789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744</v>
      </c>
      <c r="AI26" s="29">
        <f>'25.Spieltag'!AK26</f>
        <v>14</v>
      </c>
      <c r="AJ26" s="24">
        <f t="shared" ref="AJ26" si="17">AG26+AH26</f>
        <v>789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744</v>
      </c>
      <c r="AI27" s="29">
        <f>'25.Spieltag'!AK27</f>
        <v>14</v>
      </c>
      <c r="AJ27" s="24">
        <f t="shared" ref="AJ27" si="20">AG27+AH27</f>
        <v>789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74" rank="3"/>
  </conditionalFormatting>
  <conditionalFormatting sqref="AI8:AI26">
    <cfRule type="colorScale" priority="12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4" rank="3"/>
  </conditionalFormatting>
  <conditionalFormatting sqref="B8:B27">
    <cfRule type="expression" dxfId="35" priority="3">
      <formula>($AG8&gt;40)</formula>
    </cfRule>
  </conditionalFormatting>
  <conditionalFormatting sqref="O3 X3 AA3 I3 R1 F3 C3:C4 I1 X1 U1 AA1 C1 C6 O1 R3 L1 U3">
    <cfRule type="cellIs" dxfId="3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41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907</v>
      </c>
      <c r="AI8" s="29">
        <f>'26.Spieltag'!AK8</f>
        <v>1</v>
      </c>
      <c r="AJ8" s="24">
        <f t="shared" ref="AJ8" si="8">AG8+AH8</f>
        <v>952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907</v>
      </c>
      <c r="AI9" s="29">
        <f>'26.Spieltag'!AK9</f>
        <v>1</v>
      </c>
      <c r="AJ9" s="24">
        <f t="shared" ref="AJ9:AJ25" si="14">AG9+AH9</f>
        <v>952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894</v>
      </c>
      <c r="AI10" s="29">
        <f>'26.Spieltag'!AK10</f>
        <v>3</v>
      </c>
      <c r="AJ10" s="24">
        <f t="shared" si="14"/>
        <v>939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893</v>
      </c>
      <c r="AI11" s="29">
        <f>'26.Spieltag'!AK11</f>
        <v>4</v>
      </c>
      <c r="AJ11" s="24">
        <f t="shared" si="14"/>
        <v>938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891</v>
      </c>
      <c r="AI12" s="29">
        <f>'26.Spieltag'!AK12</f>
        <v>5</v>
      </c>
      <c r="AJ12" s="24">
        <f t="shared" si="14"/>
        <v>936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888</v>
      </c>
      <c r="AI13" s="29">
        <f>'26.Spieltag'!AK13</f>
        <v>6</v>
      </c>
      <c r="AJ13" s="24">
        <f t="shared" si="14"/>
        <v>933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884</v>
      </c>
      <c r="AI14" s="29">
        <f>'26.Spieltag'!AK14</f>
        <v>7</v>
      </c>
      <c r="AJ14" s="24">
        <f t="shared" si="14"/>
        <v>929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882</v>
      </c>
      <c r="AI15" s="29">
        <f>'26.Spieltag'!AK15</f>
        <v>8</v>
      </c>
      <c r="AJ15" s="24">
        <f t="shared" si="14"/>
        <v>927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878</v>
      </c>
      <c r="AI16" s="29">
        <f>'26.Spieltag'!AK16</f>
        <v>9</v>
      </c>
      <c r="AJ16" s="24">
        <f t="shared" si="14"/>
        <v>923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876</v>
      </c>
      <c r="AI17" s="29">
        <f>'26.Spieltag'!AK17</f>
        <v>10</v>
      </c>
      <c r="AJ17" s="24">
        <f t="shared" si="14"/>
        <v>921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867</v>
      </c>
      <c r="AI18" s="29">
        <f>'26.Spieltag'!AK18</f>
        <v>11</v>
      </c>
      <c r="AJ18" s="24">
        <f t="shared" si="14"/>
        <v>912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864</v>
      </c>
      <c r="AI19" s="29">
        <f>'26.Spieltag'!AK19</f>
        <v>12</v>
      </c>
      <c r="AJ19" s="24">
        <f t="shared" si="14"/>
        <v>909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858</v>
      </c>
      <c r="AI20" s="29">
        <f>'26.Spieltag'!AK20</f>
        <v>13</v>
      </c>
      <c r="AJ20" s="24">
        <f t="shared" si="14"/>
        <v>903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789</v>
      </c>
      <c r="AI21" s="29">
        <f>'26.Spieltag'!AK21</f>
        <v>14</v>
      </c>
      <c r="AJ21" s="24">
        <f t="shared" si="14"/>
        <v>834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789</v>
      </c>
      <c r="AI22" s="29">
        <f>'26.Spieltag'!AK22</f>
        <v>14</v>
      </c>
      <c r="AJ22" s="24">
        <f t="shared" si="14"/>
        <v>834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789</v>
      </c>
      <c r="AI23" s="29">
        <f>'26.Spieltag'!AK23</f>
        <v>14</v>
      </c>
      <c r="AJ23" s="24">
        <f t="shared" si="14"/>
        <v>834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789</v>
      </c>
      <c r="AI24" s="29">
        <f>'26.Spieltag'!AK24</f>
        <v>14</v>
      </c>
      <c r="AJ24" s="24">
        <f t="shared" si="14"/>
        <v>834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789</v>
      </c>
      <c r="AI25" s="29">
        <f>'26.Spieltag'!AK25</f>
        <v>14</v>
      </c>
      <c r="AJ25" s="24">
        <f t="shared" si="14"/>
        <v>834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789</v>
      </c>
      <c r="AI26" s="29">
        <f>'26.Spieltag'!AK26</f>
        <v>14</v>
      </c>
      <c r="AJ26" s="24">
        <f t="shared" ref="AJ26" si="17">AG26+AH26</f>
        <v>834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789</v>
      </c>
      <c r="AI27" s="29">
        <f>'26.Spieltag'!AK27</f>
        <v>14</v>
      </c>
      <c r="AJ27" s="24">
        <f t="shared" ref="AJ27" si="20">AG27+AH27</f>
        <v>834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60" rank="3"/>
  </conditionalFormatting>
  <conditionalFormatting sqref="AI8:AI26">
    <cfRule type="colorScale" priority="11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2" priority="4" rank="3"/>
  </conditionalFormatting>
  <conditionalFormatting sqref="B8:B27">
    <cfRule type="expression" dxfId="31" priority="3">
      <formula>($AG8&gt;40)</formula>
    </cfRule>
  </conditionalFormatting>
  <conditionalFormatting sqref="O3 X3 AA3 I3 R1 F3 C3:C4 I1 X1 U1 AA1 C1 C6 O1 R3 L1 U3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952</v>
      </c>
      <c r="AI8" s="29">
        <f>'27.Spieltag'!AK8</f>
        <v>1</v>
      </c>
      <c r="AJ8" s="24">
        <f t="shared" ref="AJ8" si="8">AG8+AH8</f>
        <v>997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952</v>
      </c>
      <c r="AI9" s="29">
        <f>'27.Spieltag'!AK9</f>
        <v>1</v>
      </c>
      <c r="AJ9" s="24">
        <f t="shared" ref="AJ9:AJ25" si="14">AG9+AH9</f>
        <v>997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939</v>
      </c>
      <c r="AI10" s="29">
        <f>'27.Spieltag'!AK10</f>
        <v>3</v>
      </c>
      <c r="AJ10" s="24">
        <f t="shared" si="14"/>
        <v>984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938</v>
      </c>
      <c r="AI11" s="29">
        <f>'27.Spieltag'!AK11</f>
        <v>4</v>
      </c>
      <c r="AJ11" s="24">
        <f t="shared" si="14"/>
        <v>983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936</v>
      </c>
      <c r="AI12" s="29">
        <f>'27.Spieltag'!AK12</f>
        <v>5</v>
      </c>
      <c r="AJ12" s="24">
        <f t="shared" si="14"/>
        <v>981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933</v>
      </c>
      <c r="AI13" s="29">
        <f>'27.Spieltag'!AK13</f>
        <v>6</v>
      </c>
      <c r="AJ13" s="24">
        <f t="shared" si="14"/>
        <v>978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929</v>
      </c>
      <c r="AI14" s="29">
        <f>'27.Spieltag'!AK14</f>
        <v>7</v>
      </c>
      <c r="AJ14" s="24">
        <f t="shared" si="14"/>
        <v>974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927</v>
      </c>
      <c r="AI15" s="29">
        <f>'27.Spieltag'!AK15</f>
        <v>8</v>
      </c>
      <c r="AJ15" s="24">
        <f t="shared" si="14"/>
        <v>972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923</v>
      </c>
      <c r="AI16" s="29">
        <f>'27.Spieltag'!AK16</f>
        <v>9</v>
      </c>
      <c r="AJ16" s="24">
        <f t="shared" si="14"/>
        <v>968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921</v>
      </c>
      <c r="AI17" s="29">
        <f>'27.Spieltag'!AK17</f>
        <v>10</v>
      </c>
      <c r="AJ17" s="24">
        <f t="shared" si="14"/>
        <v>966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912</v>
      </c>
      <c r="AI18" s="29">
        <f>'27.Spieltag'!AK18</f>
        <v>11</v>
      </c>
      <c r="AJ18" s="24">
        <f t="shared" si="14"/>
        <v>957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909</v>
      </c>
      <c r="AI19" s="29">
        <f>'27.Spieltag'!AK19</f>
        <v>12</v>
      </c>
      <c r="AJ19" s="24">
        <f t="shared" si="14"/>
        <v>954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903</v>
      </c>
      <c r="AI20" s="29">
        <f>'27.Spieltag'!AK20</f>
        <v>13</v>
      </c>
      <c r="AJ20" s="24">
        <f t="shared" si="14"/>
        <v>948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834</v>
      </c>
      <c r="AI21" s="29">
        <f>'27.Spieltag'!AK21</f>
        <v>14</v>
      </c>
      <c r="AJ21" s="24">
        <f t="shared" si="14"/>
        <v>879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834</v>
      </c>
      <c r="AI22" s="29">
        <f>'27.Spieltag'!AK22</f>
        <v>14</v>
      </c>
      <c r="AJ22" s="24">
        <f t="shared" si="14"/>
        <v>879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834</v>
      </c>
      <c r="AI23" s="29">
        <f>'27.Spieltag'!AK23</f>
        <v>14</v>
      </c>
      <c r="AJ23" s="24">
        <f t="shared" si="14"/>
        <v>879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834</v>
      </c>
      <c r="AI24" s="29">
        <f>'27.Spieltag'!AK24</f>
        <v>14</v>
      </c>
      <c r="AJ24" s="24">
        <f t="shared" si="14"/>
        <v>879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834</v>
      </c>
      <c r="AI25" s="29">
        <f>'27.Spieltag'!AK25</f>
        <v>14</v>
      </c>
      <c r="AJ25" s="24">
        <f t="shared" si="14"/>
        <v>879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834</v>
      </c>
      <c r="AI26" s="29">
        <f>'27.Spieltag'!AK26</f>
        <v>14</v>
      </c>
      <c r="AJ26" s="24">
        <f t="shared" ref="AJ26" si="17">AG26+AH26</f>
        <v>879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834</v>
      </c>
      <c r="AI27" s="29">
        <f>'27.Spieltag'!AK27</f>
        <v>14</v>
      </c>
      <c r="AJ27" s="24">
        <f t="shared" ref="AJ27" si="20">AG27+AH27</f>
        <v>879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43" rank="3"/>
  </conditionalFormatting>
  <conditionalFormatting sqref="AI8:AI26">
    <cfRule type="colorScale" priority="11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4" rank="3"/>
  </conditionalFormatting>
  <conditionalFormatting sqref="B8:B27">
    <cfRule type="expression" dxfId="27" priority="3">
      <formula>($AG8&gt;40)</formula>
    </cfRule>
  </conditionalFormatting>
  <conditionalFormatting sqref="O3 X3 AA3 I3 R1 F3 C3:C4 I1 X1 U1 AA1 C1 C6 O1 R3 L1 U3">
    <cfRule type="cellIs" dxfId="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A3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1" ht="12">
      <c r="B2" s="16"/>
      <c r="AC2" s="32"/>
      <c r="AD2" s="68"/>
      <c r="AE2" s="70"/>
      <c r="AF2" s="70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1" ht="16.5" thickBot="1">
      <c r="A4" s="2" t="s">
        <v>43</v>
      </c>
      <c r="B4" s="16"/>
      <c r="C4" s="68" t="s">
        <v>60</v>
      </c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997</v>
      </c>
      <c r="AI8" s="29">
        <f>'28.Spieltag'!AK8</f>
        <v>1</v>
      </c>
      <c r="AJ8" s="24">
        <f t="shared" ref="AJ8:AJ27" si="8">AG8+AH8</f>
        <v>1042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997</v>
      </c>
      <c r="AI9" s="29">
        <f>'28.Spieltag'!AK9</f>
        <v>1</v>
      </c>
      <c r="AJ9" s="24">
        <f t="shared" si="8"/>
        <v>1042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984</v>
      </c>
      <c r="AI10" s="29">
        <f>'28.Spieltag'!AK10</f>
        <v>3</v>
      </c>
      <c r="AJ10" s="24">
        <f t="shared" si="8"/>
        <v>1029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983</v>
      </c>
      <c r="AI11" s="29">
        <f>'28.Spieltag'!AK11</f>
        <v>4</v>
      </c>
      <c r="AJ11" s="24">
        <f t="shared" si="8"/>
        <v>1028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981</v>
      </c>
      <c r="AI12" s="29">
        <f>'28.Spieltag'!AK12</f>
        <v>5</v>
      </c>
      <c r="AJ12" s="24">
        <f t="shared" si="8"/>
        <v>1026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978</v>
      </c>
      <c r="AI13" s="29">
        <f>'28.Spieltag'!AK13</f>
        <v>6</v>
      </c>
      <c r="AJ13" s="24">
        <f t="shared" si="8"/>
        <v>1023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974</v>
      </c>
      <c r="AI14" s="29">
        <f>'28.Spieltag'!AK14</f>
        <v>7</v>
      </c>
      <c r="AJ14" s="24">
        <f t="shared" si="8"/>
        <v>1019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972</v>
      </c>
      <c r="AI15" s="29">
        <f>'28.Spieltag'!AK15</f>
        <v>8</v>
      </c>
      <c r="AJ15" s="24">
        <f t="shared" si="8"/>
        <v>1017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968</v>
      </c>
      <c r="AI16" s="29">
        <f>'28.Spieltag'!AK16</f>
        <v>9</v>
      </c>
      <c r="AJ16" s="24">
        <f t="shared" si="8"/>
        <v>1013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966</v>
      </c>
      <c r="AI17" s="29">
        <f>'28.Spieltag'!AK17</f>
        <v>10</v>
      </c>
      <c r="AJ17" s="24">
        <f t="shared" si="8"/>
        <v>1011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957</v>
      </c>
      <c r="AI18" s="29">
        <f>'28.Spieltag'!AK18</f>
        <v>11</v>
      </c>
      <c r="AJ18" s="24">
        <f t="shared" si="8"/>
        <v>1002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954</v>
      </c>
      <c r="AI19" s="29">
        <f>'28.Spieltag'!AK19</f>
        <v>12</v>
      </c>
      <c r="AJ19" s="24">
        <f t="shared" si="8"/>
        <v>999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948</v>
      </c>
      <c r="AI20" s="29">
        <f>'28.Spieltag'!AK20</f>
        <v>13</v>
      </c>
      <c r="AJ20" s="24">
        <f t="shared" si="8"/>
        <v>993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879</v>
      </c>
      <c r="AI21" s="29">
        <f>'28.Spieltag'!AK21</f>
        <v>14</v>
      </c>
      <c r="AJ21" s="24">
        <f t="shared" si="8"/>
        <v>924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879</v>
      </c>
      <c r="AI22" s="29">
        <f>'28.Spieltag'!AK22</f>
        <v>14</v>
      </c>
      <c r="AJ22" s="24">
        <f t="shared" si="8"/>
        <v>924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879</v>
      </c>
      <c r="AI23" s="29">
        <f>'28.Spieltag'!AK23</f>
        <v>14</v>
      </c>
      <c r="AJ23" s="24">
        <f t="shared" si="8"/>
        <v>924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879</v>
      </c>
      <c r="AI24" s="29">
        <f>'28.Spieltag'!AK24</f>
        <v>14</v>
      </c>
      <c r="AJ24" s="24">
        <f t="shared" si="8"/>
        <v>924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879</v>
      </c>
      <c r="AI25" s="29">
        <f>'28.Spieltag'!AK25</f>
        <v>14</v>
      </c>
      <c r="AJ25" s="24">
        <f t="shared" si="8"/>
        <v>924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879</v>
      </c>
      <c r="AI26" s="29">
        <f>'28.Spieltag'!AK26</f>
        <v>14</v>
      </c>
      <c r="AJ26" s="24">
        <f t="shared" si="8"/>
        <v>924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879</v>
      </c>
      <c r="AI27" s="29">
        <f>'28.Spieltag'!AK27</f>
        <v>14</v>
      </c>
      <c r="AJ27" s="24">
        <f t="shared" si="8"/>
        <v>924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28" rank="3"/>
  </conditionalFormatting>
  <conditionalFormatting sqref="AI8:AI26">
    <cfRule type="colorScale" priority="11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4" rank="3"/>
  </conditionalFormatting>
  <conditionalFormatting sqref="B8:B27">
    <cfRule type="expression" dxfId="23" priority="3">
      <formula>($AG8&gt;40)</formula>
    </cfRule>
  </conditionalFormatting>
  <conditionalFormatting sqref="O3 X3 AA3 I3 R1 F3 C3:C4 I1 X1 U1 AA1 C1 C6 O1 R3 L1 U3">
    <cfRule type="cellIs" dxfId="22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A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16"/>
      <c r="AE1" s="82"/>
      <c r="AF1" s="82"/>
      <c r="AK1" s="32"/>
    </row>
    <row r="2" spans="1:41" ht="12">
      <c r="B2" s="16"/>
      <c r="AC2" s="32"/>
      <c r="AD2" s="16"/>
      <c r="AE2" s="83"/>
      <c r="AF2" s="83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16"/>
      <c r="AE3" s="82"/>
      <c r="AF3" s="82"/>
    </row>
    <row r="4" spans="1:41" ht="16.5" thickBot="1">
      <c r="A4" s="2" t="s">
        <v>44</v>
      </c>
      <c r="B4" s="16"/>
      <c r="C4" s="68" t="s">
        <v>60</v>
      </c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997</v>
      </c>
      <c r="AI8" s="29">
        <f>'29.Spieltag'!AK8</f>
        <v>1</v>
      </c>
      <c r="AJ8" s="24">
        <f t="shared" ref="AJ8:AJ27" si="8">AG8+AH8</f>
        <v>1042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997</v>
      </c>
      <c r="AI9" s="29">
        <f>'29.Spieltag'!AK9</f>
        <v>1</v>
      </c>
      <c r="AJ9" s="24">
        <f t="shared" si="8"/>
        <v>1042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984</v>
      </c>
      <c r="AI10" s="29">
        <f>'29.Spieltag'!AK10</f>
        <v>3</v>
      </c>
      <c r="AJ10" s="24">
        <f t="shared" si="8"/>
        <v>1029</v>
      </c>
      <c r="AK10" s="25">
        <f t="shared" si="9"/>
        <v>3</v>
      </c>
      <c r="AL10" s="85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983</v>
      </c>
      <c r="AI11" s="29">
        <f>'29.Spieltag'!AK11</f>
        <v>4</v>
      </c>
      <c r="AJ11" s="24">
        <f t="shared" si="8"/>
        <v>1028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981</v>
      </c>
      <c r="AI12" s="29">
        <f>'29.Spieltag'!AK12</f>
        <v>5</v>
      </c>
      <c r="AJ12" s="24">
        <f t="shared" si="8"/>
        <v>1026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978</v>
      </c>
      <c r="AI13" s="29">
        <f>'29.Spieltag'!AK13</f>
        <v>6</v>
      </c>
      <c r="AJ13" s="24">
        <f t="shared" si="8"/>
        <v>1023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974</v>
      </c>
      <c r="AI14" s="29">
        <f>'29.Spieltag'!AK14</f>
        <v>7</v>
      </c>
      <c r="AJ14" s="24">
        <f t="shared" si="8"/>
        <v>1019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972</v>
      </c>
      <c r="AI15" s="29">
        <f>'29.Spieltag'!AK15</f>
        <v>8</v>
      </c>
      <c r="AJ15" s="24">
        <f t="shared" si="8"/>
        <v>1017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968</v>
      </c>
      <c r="AI16" s="29">
        <f>'29.Spieltag'!AK16</f>
        <v>9</v>
      </c>
      <c r="AJ16" s="24">
        <f t="shared" si="8"/>
        <v>1013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966</v>
      </c>
      <c r="AI17" s="29">
        <f>'29.Spieltag'!AK17</f>
        <v>10</v>
      </c>
      <c r="AJ17" s="24">
        <f t="shared" si="8"/>
        <v>1011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957</v>
      </c>
      <c r="AI18" s="29">
        <f>'29.Spieltag'!AK18</f>
        <v>11</v>
      </c>
      <c r="AJ18" s="24">
        <f t="shared" si="8"/>
        <v>1002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954</v>
      </c>
      <c r="AI19" s="29">
        <f>'29.Spieltag'!AK19</f>
        <v>12</v>
      </c>
      <c r="AJ19" s="24">
        <f t="shared" si="8"/>
        <v>999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948</v>
      </c>
      <c r="AI20" s="29">
        <f>'29.Spieltag'!AK20</f>
        <v>13</v>
      </c>
      <c r="AJ20" s="24">
        <f t="shared" si="8"/>
        <v>993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879</v>
      </c>
      <c r="AI21" s="29">
        <f>'29.Spieltag'!AK21</f>
        <v>14</v>
      </c>
      <c r="AJ21" s="24">
        <f t="shared" si="8"/>
        <v>924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879</v>
      </c>
      <c r="AI22" s="29">
        <f>'29.Spieltag'!AK22</f>
        <v>14</v>
      </c>
      <c r="AJ22" s="24">
        <f t="shared" si="8"/>
        <v>924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879</v>
      </c>
      <c r="AI23" s="29">
        <f>'29.Spieltag'!AK23</f>
        <v>14</v>
      </c>
      <c r="AJ23" s="24">
        <f t="shared" si="8"/>
        <v>924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879</v>
      </c>
      <c r="AI24" s="29">
        <f>'29.Spieltag'!AK24</f>
        <v>14</v>
      </c>
      <c r="AJ24" s="24">
        <f t="shared" si="8"/>
        <v>924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879</v>
      </c>
      <c r="AI25" s="29">
        <f>'29.Spieltag'!AK25</f>
        <v>14</v>
      </c>
      <c r="AJ25" s="24">
        <f t="shared" si="8"/>
        <v>924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879</v>
      </c>
      <c r="AI26" s="29">
        <f>'29.Spieltag'!AK26</f>
        <v>14</v>
      </c>
      <c r="AJ26" s="24">
        <f t="shared" si="8"/>
        <v>924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879</v>
      </c>
      <c r="AI27" s="29">
        <f>'29.Spieltag'!AK27</f>
        <v>14</v>
      </c>
      <c r="AJ27" s="24">
        <f t="shared" si="8"/>
        <v>924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2" rank="3"/>
  </conditionalFormatting>
  <conditionalFormatting sqref="AG1:AG1048576">
    <cfRule type="top10" dxfId="20" priority="5" rank="3"/>
  </conditionalFormatting>
  <conditionalFormatting sqref="AI8:AI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9" priority="3">
      <formula>($AG8&gt;40)</formula>
    </cfRule>
  </conditionalFormatting>
  <conditionalFormatting sqref="O3 X3 AA3 I3 R1 F3 C3:C4 I1 X1 U1 AA1 C1 C6 O1 R3 L1 U3">
    <cfRule type="cellIs" dxfId="1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topLeftCell="A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1042</v>
      </c>
      <c r="AI8" s="29">
        <f>'30.Spieltag'!AK8</f>
        <v>1</v>
      </c>
      <c r="AJ8" s="24">
        <f t="shared" ref="AJ8" si="8">AG8+AH8</f>
        <v>1087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1042</v>
      </c>
      <c r="AI9" s="29">
        <f>'30.Spieltag'!AK9</f>
        <v>1</v>
      </c>
      <c r="AJ9" s="24">
        <f t="shared" ref="AJ9:AJ25" si="14">AG9+AH9</f>
        <v>1087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1029</v>
      </c>
      <c r="AI10" s="29">
        <f>'30.Spieltag'!AK10</f>
        <v>3</v>
      </c>
      <c r="AJ10" s="24">
        <f t="shared" si="14"/>
        <v>1074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1028</v>
      </c>
      <c r="AI11" s="29">
        <f>'30.Spieltag'!AK11</f>
        <v>4</v>
      </c>
      <c r="AJ11" s="24">
        <f t="shared" si="14"/>
        <v>1073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1026</v>
      </c>
      <c r="AI12" s="29">
        <f>'30.Spieltag'!AK12</f>
        <v>5</v>
      </c>
      <c r="AJ12" s="24">
        <f t="shared" si="14"/>
        <v>1071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1023</v>
      </c>
      <c r="AI13" s="29">
        <f>'30.Spieltag'!AK13</f>
        <v>6</v>
      </c>
      <c r="AJ13" s="24">
        <f t="shared" si="14"/>
        <v>1068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1019</v>
      </c>
      <c r="AI14" s="29">
        <f>'30.Spieltag'!AK14</f>
        <v>7</v>
      </c>
      <c r="AJ14" s="24">
        <f t="shared" si="14"/>
        <v>1064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1017</v>
      </c>
      <c r="AI15" s="29">
        <f>'30.Spieltag'!AK15</f>
        <v>8</v>
      </c>
      <c r="AJ15" s="24">
        <f t="shared" si="14"/>
        <v>1062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1013</v>
      </c>
      <c r="AI16" s="29">
        <f>'30.Spieltag'!AK16</f>
        <v>9</v>
      </c>
      <c r="AJ16" s="24">
        <f t="shared" si="14"/>
        <v>1058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1011</v>
      </c>
      <c r="AI17" s="29">
        <f>'30.Spieltag'!AK17</f>
        <v>10</v>
      </c>
      <c r="AJ17" s="24">
        <f t="shared" si="14"/>
        <v>1056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1002</v>
      </c>
      <c r="AI18" s="29">
        <f>'30.Spieltag'!AK18</f>
        <v>11</v>
      </c>
      <c r="AJ18" s="24">
        <f t="shared" si="14"/>
        <v>1047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999</v>
      </c>
      <c r="AI19" s="29">
        <f>'30.Spieltag'!AK19</f>
        <v>12</v>
      </c>
      <c r="AJ19" s="24">
        <f t="shared" si="14"/>
        <v>1044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993</v>
      </c>
      <c r="AI20" s="29">
        <f>'30.Spieltag'!AK20</f>
        <v>13</v>
      </c>
      <c r="AJ20" s="24">
        <f t="shared" si="14"/>
        <v>1038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924</v>
      </c>
      <c r="AI21" s="29">
        <f>'30.Spieltag'!AK21</f>
        <v>14</v>
      </c>
      <c r="AJ21" s="24">
        <f t="shared" si="14"/>
        <v>969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924</v>
      </c>
      <c r="AI22" s="29">
        <f>'30.Spieltag'!AK22</f>
        <v>14</v>
      </c>
      <c r="AJ22" s="24">
        <f t="shared" si="14"/>
        <v>969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924</v>
      </c>
      <c r="AI23" s="29">
        <f>'30.Spieltag'!AK23</f>
        <v>14</v>
      </c>
      <c r="AJ23" s="24">
        <f t="shared" si="14"/>
        <v>969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924</v>
      </c>
      <c r="AI24" s="29">
        <f>'30.Spieltag'!AK24</f>
        <v>14</v>
      </c>
      <c r="AJ24" s="24">
        <f t="shared" si="14"/>
        <v>969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924</v>
      </c>
      <c r="AI25" s="29">
        <f>'30.Spieltag'!AK25</f>
        <v>14</v>
      </c>
      <c r="AJ25" s="24">
        <f t="shared" si="14"/>
        <v>969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924</v>
      </c>
      <c r="AI26" s="29">
        <f>'30.Spieltag'!AK26</f>
        <v>14</v>
      </c>
      <c r="AJ26" s="24">
        <f t="shared" ref="AJ26" si="17">AG26+AH26</f>
        <v>969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924</v>
      </c>
      <c r="AI27" s="29">
        <f>'30.Spieltag'!AK27</f>
        <v>14</v>
      </c>
      <c r="AJ27" s="24">
        <f t="shared" ref="AJ27" si="20">AG27+AH27</f>
        <v>969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8" rank="3"/>
  </conditionalFormatting>
  <conditionalFormatting sqref="AI8:AI26">
    <cfRule type="colorScale" priority="11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4" rank="3"/>
  </conditionalFormatting>
  <conditionalFormatting sqref="B8:B27">
    <cfRule type="expression" dxfId="15" priority="3">
      <formula>($AG8&gt;40)</formula>
    </cfRule>
  </conditionalFormatting>
  <conditionalFormatting sqref="O3 X3 AA3 I3 R1 F3 C3:C4 I1 X1 U1 AA1 C1 C6 O1 R3 L1 U3">
    <cfRule type="cellIs" dxfId="1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46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1087</v>
      </c>
      <c r="AI8" s="29">
        <f>'31.Spieltag'!AK8</f>
        <v>1</v>
      </c>
      <c r="AJ8" s="24">
        <f t="shared" ref="AJ8" si="8">AG8+AH8</f>
        <v>1132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1087</v>
      </c>
      <c r="AI9" s="29">
        <f>'31.Spieltag'!AK9</f>
        <v>1</v>
      </c>
      <c r="AJ9" s="24">
        <f t="shared" ref="AJ9:AJ25" si="14">AG9+AH9</f>
        <v>1132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1074</v>
      </c>
      <c r="AI10" s="29">
        <f>'31.Spieltag'!AK10</f>
        <v>3</v>
      </c>
      <c r="AJ10" s="24">
        <f t="shared" si="14"/>
        <v>1119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1073</v>
      </c>
      <c r="AI11" s="29">
        <f>'31.Spieltag'!AK11</f>
        <v>4</v>
      </c>
      <c r="AJ11" s="24">
        <f t="shared" si="14"/>
        <v>1118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1071</v>
      </c>
      <c r="AI12" s="29">
        <f>'31.Spieltag'!AK12</f>
        <v>5</v>
      </c>
      <c r="AJ12" s="24">
        <f t="shared" si="14"/>
        <v>1116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1068</v>
      </c>
      <c r="AI13" s="29">
        <f>'31.Spieltag'!AK13</f>
        <v>6</v>
      </c>
      <c r="AJ13" s="24">
        <f t="shared" si="14"/>
        <v>1113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1064</v>
      </c>
      <c r="AI14" s="29">
        <f>'31.Spieltag'!AK14</f>
        <v>7</v>
      </c>
      <c r="AJ14" s="24">
        <f t="shared" si="14"/>
        <v>1109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1062</v>
      </c>
      <c r="AI15" s="29">
        <f>'31.Spieltag'!AK15</f>
        <v>8</v>
      </c>
      <c r="AJ15" s="24">
        <f t="shared" si="14"/>
        <v>1107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1058</v>
      </c>
      <c r="AI16" s="29">
        <f>'31.Spieltag'!AK16</f>
        <v>9</v>
      </c>
      <c r="AJ16" s="24">
        <f t="shared" si="14"/>
        <v>1103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1056</v>
      </c>
      <c r="AI17" s="29">
        <f>'31.Spieltag'!AK17</f>
        <v>10</v>
      </c>
      <c r="AJ17" s="24">
        <f t="shared" si="14"/>
        <v>1101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1047</v>
      </c>
      <c r="AI18" s="29">
        <f>'31.Spieltag'!AK18</f>
        <v>11</v>
      </c>
      <c r="AJ18" s="24">
        <f t="shared" si="14"/>
        <v>1092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1044</v>
      </c>
      <c r="AI19" s="29">
        <f>'31.Spieltag'!AK19</f>
        <v>12</v>
      </c>
      <c r="AJ19" s="24">
        <f t="shared" si="14"/>
        <v>1089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1038</v>
      </c>
      <c r="AI20" s="29">
        <f>'31.Spieltag'!AK20</f>
        <v>13</v>
      </c>
      <c r="AJ20" s="24">
        <f t="shared" si="14"/>
        <v>1083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969</v>
      </c>
      <c r="AI21" s="29">
        <f>'31.Spieltag'!AK21</f>
        <v>14</v>
      </c>
      <c r="AJ21" s="24">
        <f t="shared" si="14"/>
        <v>1014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969</v>
      </c>
      <c r="AI22" s="29">
        <f>'31.Spieltag'!AK22</f>
        <v>14</v>
      </c>
      <c r="AJ22" s="24">
        <f t="shared" si="14"/>
        <v>1014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969</v>
      </c>
      <c r="AI23" s="29">
        <f>'31.Spieltag'!AK23</f>
        <v>14</v>
      </c>
      <c r="AJ23" s="24">
        <f t="shared" si="14"/>
        <v>1014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969</v>
      </c>
      <c r="AI24" s="29">
        <f>'31.Spieltag'!AK24</f>
        <v>14</v>
      </c>
      <c r="AJ24" s="24">
        <f t="shared" si="14"/>
        <v>1014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969</v>
      </c>
      <c r="AI25" s="29">
        <f>'31.Spieltag'!AK25</f>
        <v>14</v>
      </c>
      <c r="AJ25" s="24">
        <f t="shared" si="14"/>
        <v>1014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969</v>
      </c>
      <c r="AI26" s="29">
        <f>'31.Spieltag'!AK26</f>
        <v>14</v>
      </c>
      <c r="AJ26" s="24">
        <f t="shared" ref="AJ26" si="17">AG26+AH26</f>
        <v>1014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969</v>
      </c>
      <c r="AI27" s="29">
        <f>'31.Spieltag'!AK27</f>
        <v>14</v>
      </c>
      <c r="AJ27" s="24">
        <f t="shared" ref="AJ27" si="20">AG27+AH27</f>
        <v>1014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83" rank="3"/>
  </conditionalFormatting>
  <conditionalFormatting sqref="AI8:AI26">
    <cfRule type="colorScale" priority="11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4" rank="3"/>
  </conditionalFormatting>
  <conditionalFormatting sqref="B8:B27">
    <cfRule type="expression" dxfId="11" priority="3">
      <formula>($AG8&gt;40)</formula>
    </cfRule>
  </conditionalFormatting>
  <conditionalFormatting sqref="O3 X3 AA3 I3 R1 F3 C3:C4 I1 X1 U1 AA1 C1 C6 O1 R3 L1 U3">
    <cfRule type="cellIs" dxfId="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7"/>
      <c r="AE3" s="69"/>
      <c r="AF3" s="69"/>
    </row>
    <row r="4" spans="1:42" ht="16.5" thickBot="1">
      <c r="A4" s="2" t="s">
        <v>47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1132</v>
      </c>
      <c r="AI8" s="29">
        <f>'32.Spieltag'!AK8</f>
        <v>1</v>
      </c>
      <c r="AJ8" s="24">
        <f t="shared" ref="AJ8" si="8">AG8+AH8</f>
        <v>1177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1132</v>
      </c>
      <c r="AI9" s="29">
        <f>'32.Spieltag'!AK9</f>
        <v>1</v>
      </c>
      <c r="AJ9" s="24">
        <f t="shared" ref="AJ9:AJ25" si="14">AG9+AH9</f>
        <v>1177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1119</v>
      </c>
      <c r="AI10" s="29">
        <f>'32.Spieltag'!AK10</f>
        <v>3</v>
      </c>
      <c r="AJ10" s="24">
        <f t="shared" si="14"/>
        <v>1164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1118</v>
      </c>
      <c r="AI11" s="29">
        <f>'32.Spieltag'!AK11</f>
        <v>4</v>
      </c>
      <c r="AJ11" s="24">
        <f t="shared" si="14"/>
        <v>1163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1116</v>
      </c>
      <c r="AI12" s="29">
        <f>'32.Spieltag'!AK12</f>
        <v>5</v>
      </c>
      <c r="AJ12" s="24">
        <f t="shared" si="14"/>
        <v>1161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1113</v>
      </c>
      <c r="AI13" s="29">
        <f>'32.Spieltag'!AK13</f>
        <v>6</v>
      </c>
      <c r="AJ13" s="24">
        <f t="shared" si="14"/>
        <v>1158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1109</v>
      </c>
      <c r="AI14" s="29">
        <f>'32.Spieltag'!AK14</f>
        <v>7</v>
      </c>
      <c r="AJ14" s="24">
        <f t="shared" si="14"/>
        <v>1154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1107</v>
      </c>
      <c r="AI15" s="29">
        <f>'32.Spieltag'!AK15</f>
        <v>8</v>
      </c>
      <c r="AJ15" s="24">
        <f t="shared" si="14"/>
        <v>1152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1103</v>
      </c>
      <c r="AI16" s="29">
        <f>'32.Spieltag'!AK16</f>
        <v>9</v>
      </c>
      <c r="AJ16" s="24">
        <f t="shared" si="14"/>
        <v>1148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1101</v>
      </c>
      <c r="AI17" s="29">
        <f>'32.Spieltag'!AK17</f>
        <v>10</v>
      </c>
      <c r="AJ17" s="24">
        <f t="shared" si="14"/>
        <v>1146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1092</v>
      </c>
      <c r="AI18" s="29">
        <f>'32.Spieltag'!AK18</f>
        <v>11</v>
      </c>
      <c r="AJ18" s="24">
        <f t="shared" si="14"/>
        <v>1137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1089</v>
      </c>
      <c r="AI19" s="29">
        <f>'32.Spieltag'!AK19</f>
        <v>12</v>
      </c>
      <c r="AJ19" s="24">
        <f t="shared" si="14"/>
        <v>1134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1083</v>
      </c>
      <c r="AI20" s="29">
        <f>'32.Spieltag'!AK20</f>
        <v>13</v>
      </c>
      <c r="AJ20" s="24">
        <f t="shared" si="14"/>
        <v>1128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1014</v>
      </c>
      <c r="AI21" s="29">
        <f>'32.Spieltag'!AK21</f>
        <v>14</v>
      </c>
      <c r="AJ21" s="24">
        <f t="shared" si="14"/>
        <v>1059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1014</v>
      </c>
      <c r="AI22" s="29">
        <f>'32.Spieltag'!AK22</f>
        <v>14</v>
      </c>
      <c r="AJ22" s="24">
        <f t="shared" si="14"/>
        <v>1059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1014</v>
      </c>
      <c r="AI23" s="29">
        <f>'32.Spieltag'!AK23</f>
        <v>14</v>
      </c>
      <c r="AJ23" s="24">
        <f t="shared" si="14"/>
        <v>1059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1014</v>
      </c>
      <c r="AI24" s="29">
        <f>'32.Spieltag'!AK24</f>
        <v>14</v>
      </c>
      <c r="AJ24" s="24">
        <f t="shared" si="14"/>
        <v>1059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1014</v>
      </c>
      <c r="AI25" s="29">
        <f>'32.Spieltag'!AK25</f>
        <v>14</v>
      </c>
      <c r="AJ25" s="24">
        <f t="shared" si="14"/>
        <v>1059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1014</v>
      </c>
      <c r="AI26" s="29">
        <f>'32.Spieltag'!AK26</f>
        <v>14</v>
      </c>
      <c r="AJ26" s="24">
        <f t="shared" ref="AJ26" si="16">AG26+AH26</f>
        <v>1059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1014</v>
      </c>
      <c r="AI27" s="29">
        <f>'32.Spieltag'!AK27</f>
        <v>14</v>
      </c>
      <c r="AJ27" s="24">
        <f t="shared" ref="AJ27" si="19">AG27+AH27</f>
        <v>1059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8" rank="3"/>
  </conditionalFormatting>
  <conditionalFormatting sqref="AI8:AI26">
    <cfRule type="colorScale" priority="11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4" rank="3"/>
  </conditionalFormatting>
  <conditionalFormatting sqref="B8:B27">
    <cfRule type="expression" dxfId="7" priority="3">
      <formula>($AG8&gt;40)</formula>
    </cfRule>
  </conditionalFormatting>
  <conditionalFormatting sqref="O3 X3 AA3 I3 R1 F3 C3:C4 I1 X1 U1 AA1 C1 C6 O1 R3 L1 U3">
    <cfRule type="cellIs" dxfId="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1177</v>
      </c>
      <c r="AI8" s="29">
        <f>'33.Spieltag'!AK8</f>
        <v>1</v>
      </c>
      <c r="AJ8" s="24">
        <f t="shared" ref="AJ8" si="8">AG8+AH8</f>
        <v>1222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1177</v>
      </c>
      <c r="AI9" s="29">
        <f>'33.Spieltag'!AK9</f>
        <v>1</v>
      </c>
      <c r="AJ9" s="24">
        <f t="shared" ref="AJ9:AJ25" si="14">AG9+AH9</f>
        <v>1222</v>
      </c>
      <c r="AK9" s="25">
        <f t="shared" si="9"/>
        <v>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1164</v>
      </c>
      <c r="AI10" s="29">
        <f>'33.Spieltag'!AK10</f>
        <v>3</v>
      </c>
      <c r="AJ10" s="24">
        <f t="shared" si="14"/>
        <v>1209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1163</v>
      </c>
      <c r="AI11" s="29">
        <f>'33.Spieltag'!AK11</f>
        <v>4</v>
      </c>
      <c r="AJ11" s="24">
        <f t="shared" si="14"/>
        <v>1208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1161</v>
      </c>
      <c r="AI12" s="29">
        <f>'33.Spieltag'!AK12</f>
        <v>5</v>
      </c>
      <c r="AJ12" s="24">
        <f t="shared" si="14"/>
        <v>1206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1158</v>
      </c>
      <c r="AI13" s="29">
        <f>'33.Spieltag'!AK13</f>
        <v>6</v>
      </c>
      <c r="AJ13" s="24">
        <f t="shared" si="14"/>
        <v>1203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1154</v>
      </c>
      <c r="AI14" s="29">
        <f>'33.Spieltag'!AK14</f>
        <v>7</v>
      </c>
      <c r="AJ14" s="24">
        <f t="shared" si="14"/>
        <v>1199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1152</v>
      </c>
      <c r="AI15" s="29">
        <f>'33.Spieltag'!AK15</f>
        <v>8</v>
      </c>
      <c r="AJ15" s="24">
        <f t="shared" si="14"/>
        <v>1197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1148</v>
      </c>
      <c r="AI16" s="29">
        <f>'33.Spieltag'!AK16</f>
        <v>9</v>
      </c>
      <c r="AJ16" s="24">
        <f t="shared" si="14"/>
        <v>1193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1146</v>
      </c>
      <c r="AI17" s="29">
        <f>'33.Spieltag'!AK17</f>
        <v>10</v>
      </c>
      <c r="AJ17" s="24">
        <f t="shared" si="14"/>
        <v>1191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1137</v>
      </c>
      <c r="AI18" s="29">
        <f>'33.Spieltag'!AK18</f>
        <v>11</v>
      </c>
      <c r="AJ18" s="24">
        <f t="shared" si="14"/>
        <v>1182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1134</v>
      </c>
      <c r="AI19" s="29">
        <f>'33.Spieltag'!AK19</f>
        <v>12</v>
      </c>
      <c r="AJ19" s="24">
        <f t="shared" si="14"/>
        <v>1179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1128</v>
      </c>
      <c r="AI20" s="29">
        <f>'33.Spieltag'!AK20</f>
        <v>13</v>
      </c>
      <c r="AJ20" s="24">
        <f t="shared" si="14"/>
        <v>1173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1059</v>
      </c>
      <c r="AI21" s="29">
        <f>'33.Spieltag'!AK21</f>
        <v>14</v>
      </c>
      <c r="AJ21" s="24">
        <f t="shared" si="14"/>
        <v>1104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1059</v>
      </c>
      <c r="AI22" s="29">
        <f>'33.Spieltag'!AK22</f>
        <v>14</v>
      </c>
      <c r="AJ22" s="24">
        <f t="shared" si="14"/>
        <v>1104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1059</v>
      </c>
      <c r="AI23" s="29">
        <f>'33.Spieltag'!AK23</f>
        <v>14</v>
      </c>
      <c r="AJ23" s="24">
        <f t="shared" si="14"/>
        <v>1104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1059</v>
      </c>
      <c r="AI24" s="29">
        <f>'33.Spieltag'!AK24</f>
        <v>14</v>
      </c>
      <c r="AJ24" s="24">
        <f t="shared" si="14"/>
        <v>1104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1059</v>
      </c>
      <c r="AI25" s="29">
        <f>'33.Spieltag'!AK25</f>
        <v>14</v>
      </c>
      <c r="AJ25" s="24">
        <f t="shared" si="14"/>
        <v>1104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1059</v>
      </c>
      <c r="AI26" s="29">
        <f>'33.Spieltag'!AK26</f>
        <v>14</v>
      </c>
      <c r="AJ26" s="24">
        <f t="shared" ref="AJ26" si="17">AG26+AH26</f>
        <v>1104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1059</v>
      </c>
      <c r="AI27" s="29">
        <f>'33.Spieltag'!AK27</f>
        <v>14</v>
      </c>
      <c r="AJ27" s="24">
        <f t="shared" ref="AJ27" si="20">AG27+AH27</f>
        <v>1104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17" operator="equal">
      <formula>"Schalke 04"</formula>
    </cfRule>
  </conditionalFormatting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4" rank="3"/>
  </conditionalFormatting>
  <conditionalFormatting sqref="B8:B27">
    <cfRule type="expression" dxfId="3" priority="3">
      <formula>($AG8&gt;40)</formula>
    </cfRule>
  </conditionalFormatting>
  <conditionalFormatting sqref="O3 X3 AA3 I3 R1 F3 C3:C4 I1 X1 U1 AA1 C1 C6 O1 R3 L1 U3">
    <cfRule type="cellIs" dxfId="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D068-D02A-439E-96D7-D09209C952DB}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P30" sqref="AP30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1228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9</v>
      </c>
      <c r="AO3" s="59">
        <f t="shared" ref="AO3" si="4">SMALL($C3:$AJ3,4)</f>
        <v>10</v>
      </c>
      <c r="AP3" s="60">
        <f t="shared" ref="AP3" si="5">AK3-AO3-AN3-AM3-AL3</f>
        <v>1205</v>
      </c>
      <c r="AQ3" s="64">
        <f t="shared" ref="AQ3" si="6">SUM(AL3:AO3)</f>
        <v>23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12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1222</v>
      </c>
      <c r="AL4" s="59">
        <f t="shared" ref="AL4:AL25" si="8">SMALL($C4:$AJ4,1)</f>
        <v>2</v>
      </c>
      <c r="AM4" s="59">
        <f t="shared" ref="AM4:AM25" si="9">SMALL($C4:$AJ4,2)</f>
        <v>6</v>
      </c>
      <c r="AN4" s="59">
        <f t="shared" ref="AN4:AN25" si="10">SMALL($C4:$AJ4,3)</f>
        <v>6</v>
      </c>
      <c r="AO4" s="59">
        <f t="shared" ref="AO4:AO25" si="11">SMALL($C4:$AJ4,4)</f>
        <v>8</v>
      </c>
      <c r="AP4" s="60">
        <f t="shared" ref="AP4:AP21" si="12">AK4-AO4-AN4-AM4-AL4</f>
        <v>1200</v>
      </c>
      <c r="AQ4" s="64">
        <f t="shared" ref="AQ4:AQ18" si="13">SUM(AL4:AO4)</f>
        <v>22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14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1254</v>
      </c>
      <c r="AL5" s="59">
        <f t="shared" si="8"/>
        <v>2</v>
      </c>
      <c r="AM5" s="59">
        <f t="shared" si="9"/>
        <v>3</v>
      </c>
      <c r="AN5" s="59">
        <f t="shared" si="10"/>
        <v>7</v>
      </c>
      <c r="AO5" s="59">
        <f t="shared" si="11"/>
        <v>8</v>
      </c>
      <c r="AP5" s="60">
        <f t="shared" si="12"/>
        <v>1234</v>
      </c>
      <c r="AQ5" s="64">
        <f t="shared" si="13"/>
        <v>20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13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1252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12</v>
      </c>
      <c r="AP6" s="60">
        <f t="shared" si="12"/>
        <v>1228</v>
      </c>
      <c r="AQ6" s="64">
        <f t="shared" si="13"/>
        <v>24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1262</v>
      </c>
      <c r="AL7" s="59">
        <f t="shared" si="8"/>
        <v>0</v>
      </c>
      <c r="AM7" s="59">
        <f t="shared" si="9"/>
        <v>5</v>
      </c>
      <c r="AN7" s="59">
        <f t="shared" si="10"/>
        <v>7</v>
      </c>
      <c r="AO7" s="59">
        <f t="shared" si="11"/>
        <v>12</v>
      </c>
      <c r="AP7" s="60">
        <f t="shared" si="12"/>
        <v>1238</v>
      </c>
      <c r="AQ7" s="64">
        <f t="shared" si="13"/>
        <v>24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12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1252</v>
      </c>
      <c r="AL8" s="59">
        <f t="shared" si="8"/>
        <v>2</v>
      </c>
      <c r="AM8" s="59">
        <f t="shared" si="9"/>
        <v>8</v>
      </c>
      <c r="AN8" s="59">
        <f t="shared" si="10"/>
        <v>8</v>
      </c>
      <c r="AO8" s="59">
        <f t="shared" si="11"/>
        <v>10</v>
      </c>
      <c r="AP8" s="60">
        <f t="shared" si="12"/>
        <v>1224</v>
      </c>
      <c r="AQ8" s="64">
        <f t="shared" si="13"/>
        <v>28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17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1263</v>
      </c>
      <c r="AL9" s="59">
        <f t="shared" si="8"/>
        <v>8</v>
      </c>
      <c r="AM9" s="59">
        <f t="shared" si="9"/>
        <v>9</v>
      </c>
      <c r="AN9" s="59">
        <f t="shared" si="10"/>
        <v>10</v>
      </c>
      <c r="AO9" s="59">
        <f t="shared" si="11"/>
        <v>10</v>
      </c>
      <c r="AP9" s="60">
        <f t="shared" si="12"/>
        <v>1226</v>
      </c>
      <c r="AQ9" s="64">
        <f t="shared" si="13"/>
        <v>37</v>
      </c>
      <c r="AS9" s="54">
        <v>7</v>
      </c>
      <c r="AT9" s="55" t="s">
        <v>89</v>
      </c>
      <c r="AU9" s="57">
        <v>19</v>
      </c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13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1245</v>
      </c>
      <c r="AL10" s="59">
        <f t="shared" si="8"/>
        <v>2</v>
      </c>
      <c r="AM10" s="59">
        <f t="shared" si="9"/>
        <v>5</v>
      </c>
      <c r="AN10" s="59">
        <f t="shared" si="10"/>
        <v>7</v>
      </c>
      <c r="AO10" s="59">
        <f t="shared" si="11"/>
        <v>7</v>
      </c>
      <c r="AP10" s="60">
        <f t="shared" si="12"/>
        <v>1224</v>
      </c>
      <c r="AQ10" s="64">
        <f t="shared" si="13"/>
        <v>21</v>
      </c>
      <c r="AS10" s="54">
        <v>8</v>
      </c>
      <c r="AT10" s="55" t="s">
        <v>88</v>
      </c>
      <c r="AU10" s="57">
        <v>35</v>
      </c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1236</v>
      </c>
      <c r="AL11" s="59">
        <f t="shared" si="8"/>
        <v>2</v>
      </c>
      <c r="AM11" s="59">
        <f t="shared" si="9"/>
        <v>2</v>
      </c>
      <c r="AN11" s="59">
        <f t="shared" si="10"/>
        <v>7</v>
      </c>
      <c r="AO11" s="59">
        <f t="shared" si="11"/>
        <v>8</v>
      </c>
      <c r="AP11" s="60">
        <f t="shared" si="12"/>
        <v>1217</v>
      </c>
      <c r="AQ11" s="64">
        <f t="shared" si="13"/>
        <v>19</v>
      </c>
      <c r="AS11" s="54">
        <v>9</v>
      </c>
      <c r="AT11" s="55" t="s">
        <v>96</v>
      </c>
      <c r="AU11" s="57">
        <v>17</v>
      </c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12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1254</v>
      </c>
      <c r="AL12" s="59">
        <f t="shared" si="8"/>
        <v>2</v>
      </c>
      <c r="AM12" s="59">
        <f t="shared" si="9"/>
        <v>4</v>
      </c>
      <c r="AN12" s="59">
        <f t="shared" si="10"/>
        <v>9</v>
      </c>
      <c r="AO12" s="59">
        <f t="shared" si="11"/>
        <v>9</v>
      </c>
      <c r="AP12" s="60">
        <f t="shared" si="12"/>
        <v>1230</v>
      </c>
      <c r="AQ12" s="64">
        <f t="shared" si="13"/>
        <v>24</v>
      </c>
      <c r="AS12" s="54">
        <v>10</v>
      </c>
      <c r="AT12" s="55"/>
      <c r="AU12" s="57"/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14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1229</v>
      </c>
      <c r="AL13" s="59">
        <f t="shared" si="8"/>
        <v>3</v>
      </c>
      <c r="AM13" s="59">
        <f t="shared" si="9"/>
        <v>6</v>
      </c>
      <c r="AN13" s="59">
        <f t="shared" si="10"/>
        <v>7</v>
      </c>
      <c r="AO13" s="59">
        <f t="shared" si="11"/>
        <v>9</v>
      </c>
      <c r="AP13" s="60">
        <f t="shared" si="12"/>
        <v>1204</v>
      </c>
      <c r="AQ13" s="64">
        <f t="shared" si="13"/>
        <v>25</v>
      </c>
      <c r="AS13" s="54">
        <v>11</v>
      </c>
      <c r="AT13" s="55"/>
      <c r="AU13" s="57"/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14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1239</v>
      </c>
      <c r="AL14" s="59">
        <f t="shared" si="8"/>
        <v>0</v>
      </c>
      <c r="AM14" s="59">
        <f t="shared" si="9"/>
        <v>4</v>
      </c>
      <c r="AN14" s="59">
        <f t="shared" si="10"/>
        <v>5</v>
      </c>
      <c r="AO14" s="59">
        <f t="shared" si="11"/>
        <v>6</v>
      </c>
      <c r="AP14" s="60">
        <f t="shared" si="12"/>
        <v>1224</v>
      </c>
      <c r="AQ14" s="64">
        <f t="shared" si="13"/>
        <v>15</v>
      </c>
      <c r="AS14" s="54">
        <v>12</v>
      </c>
      <c r="AT14" s="55"/>
      <c r="AU14" s="57"/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17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1233</v>
      </c>
      <c r="AL15" s="59">
        <f t="shared" si="8"/>
        <v>0</v>
      </c>
      <c r="AM15" s="59">
        <f t="shared" si="9"/>
        <v>0</v>
      </c>
      <c r="AN15" s="59">
        <f t="shared" si="10"/>
        <v>2</v>
      </c>
      <c r="AO15" s="59">
        <f t="shared" si="11"/>
        <v>12</v>
      </c>
      <c r="AP15" s="60">
        <f t="shared" si="12"/>
        <v>1219</v>
      </c>
      <c r="AQ15" s="64">
        <f t="shared" si="13"/>
        <v>14</v>
      </c>
      <c r="AS15" s="54">
        <v>13</v>
      </c>
      <c r="AT15" s="55"/>
      <c r="AU15" s="57"/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3</v>
      </c>
      <c r="H16" s="56">
        <f>'6.Spieltag'!$AG21</f>
        <v>6</v>
      </c>
      <c r="I16" s="56">
        <f>'7.Spieltag'!$AG21</f>
        <v>3</v>
      </c>
      <c r="J16" s="56">
        <f>'8.Spieltag'!$AG21</f>
        <v>3</v>
      </c>
      <c r="K16" s="56">
        <f>'9.Spieltag'!$AG21</f>
        <v>9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1149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1149</v>
      </c>
      <c r="AQ16" s="64">
        <f t="shared" si="13"/>
        <v>0</v>
      </c>
      <c r="AS16" s="54">
        <v>14</v>
      </c>
      <c r="AT16" s="55"/>
      <c r="AU16" s="57"/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3</v>
      </c>
      <c r="H17" s="56">
        <f>'6.Spieltag'!$AG22</f>
        <v>6</v>
      </c>
      <c r="I17" s="56">
        <f>'7.Spieltag'!$AG22</f>
        <v>3</v>
      </c>
      <c r="J17" s="56">
        <f>'8.Spieltag'!$AG22</f>
        <v>3</v>
      </c>
      <c r="K17" s="56">
        <f>'9.Spieltag'!$AG22</f>
        <v>9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1149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1149</v>
      </c>
      <c r="AQ17" s="64">
        <f t="shared" si="13"/>
        <v>0</v>
      </c>
      <c r="AS17" s="54">
        <v>15</v>
      </c>
      <c r="AT17" s="55"/>
      <c r="AU17" s="57"/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3</v>
      </c>
      <c r="H18" s="56">
        <f>'6.Spieltag'!$AG23</f>
        <v>6</v>
      </c>
      <c r="I18" s="56">
        <f>'7.Spieltag'!$AG23</f>
        <v>3</v>
      </c>
      <c r="J18" s="56">
        <f>'8.Spieltag'!$AG23</f>
        <v>3</v>
      </c>
      <c r="K18" s="56">
        <f>'9.Spieltag'!$AG23</f>
        <v>9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1149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1149</v>
      </c>
      <c r="AQ18" s="64">
        <f t="shared" si="13"/>
        <v>0</v>
      </c>
      <c r="AS18" s="54">
        <v>16</v>
      </c>
      <c r="AT18" s="55"/>
      <c r="AU18" s="57"/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3</v>
      </c>
      <c r="H19" s="56">
        <f>'6.Spieltag'!$AG24</f>
        <v>6</v>
      </c>
      <c r="I19" s="56">
        <f>'7.Spieltag'!$AG24</f>
        <v>3</v>
      </c>
      <c r="J19" s="56">
        <f>'8.Spieltag'!$AG24</f>
        <v>3</v>
      </c>
      <c r="K19" s="56">
        <f>'9.Spieltag'!$AG24</f>
        <v>9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1149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1149</v>
      </c>
      <c r="AQ19" s="64">
        <f t="shared" ref="AQ19:AQ21" si="14">SUM(AL19:AO19)</f>
        <v>0</v>
      </c>
      <c r="AS19" s="54">
        <v>17</v>
      </c>
      <c r="AT19" s="55"/>
      <c r="AU19" s="57"/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3</v>
      </c>
      <c r="H20" s="56">
        <f>'6.Spieltag'!$AG25</f>
        <v>6</v>
      </c>
      <c r="I20" s="56">
        <f>'7.Spieltag'!$AG25</f>
        <v>3</v>
      </c>
      <c r="J20" s="56">
        <f>'8.Spieltag'!$AG25</f>
        <v>3</v>
      </c>
      <c r="K20" s="56">
        <f>'9.Spieltag'!$AG25</f>
        <v>9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1149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1149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3</v>
      </c>
      <c r="H21" s="56">
        <f>'6.Spieltag'!$AG26</f>
        <v>6</v>
      </c>
      <c r="I21" s="56">
        <f>'7.Spieltag'!$AG26</f>
        <v>3</v>
      </c>
      <c r="J21" s="56">
        <f>'8.Spieltag'!$AG26</f>
        <v>3</v>
      </c>
      <c r="K21" s="56">
        <f>'9.Spieltag'!$AG26</f>
        <v>9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1149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1149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3</v>
      </c>
      <c r="H22" s="56">
        <f>'6.Spieltag'!$AG27</f>
        <v>6</v>
      </c>
      <c r="I22" s="56">
        <f>'7.Spieltag'!$AG27</f>
        <v>3</v>
      </c>
      <c r="J22" s="56">
        <f>'8.Spieltag'!$AG27</f>
        <v>3</v>
      </c>
      <c r="K22" s="56">
        <f>'9.Spieltag'!$AG27</f>
        <v>9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1149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1149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60</v>
      </c>
      <c r="G28" s="65">
        <f t="shared" si="18"/>
        <v>253</v>
      </c>
      <c r="H28" s="65">
        <f t="shared" si="18"/>
        <v>311</v>
      </c>
      <c r="I28" s="65">
        <f t="shared" si="18"/>
        <v>132</v>
      </c>
      <c r="J28" s="65">
        <f t="shared" si="18"/>
        <v>284</v>
      </c>
      <c r="K28" s="65">
        <f t="shared" si="18"/>
        <v>219</v>
      </c>
      <c r="L28" s="65">
        <f t="shared" si="18"/>
        <v>810</v>
      </c>
      <c r="M28" s="65">
        <f t="shared" si="18"/>
        <v>810</v>
      </c>
      <c r="N28" s="65">
        <f t="shared" si="18"/>
        <v>810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21762</v>
      </c>
      <c r="AL28" s="65">
        <f t="shared" si="18"/>
        <v>21</v>
      </c>
      <c r="AM28" s="65">
        <f t="shared" si="18"/>
        <v>51</v>
      </c>
      <c r="AN28" s="65">
        <f t="shared" si="18"/>
        <v>76</v>
      </c>
      <c r="AO28" s="65">
        <f t="shared" si="18"/>
        <v>103</v>
      </c>
      <c r="AP28" s="65">
        <f t="shared" si="18"/>
        <v>21511</v>
      </c>
      <c r="AQ28" s="65">
        <f t="shared" si="18"/>
        <v>251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Tabelle1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2021-10-04T10:24:44Z</cp:lastPrinted>
  <dcterms:created xsi:type="dcterms:W3CDTF">1998-11-12T06:25:58Z</dcterms:created>
  <dcterms:modified xsi:type="dcterms:W3CDTF">2021-10-04T10:25:22Z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