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D29CC467-58DE-446C-B71E-76FF637EA5A2}" xr6:coauthVersionLast="47" xr6:coauthVersionMax="47" xr10:uidLastSave="{00000000-0000-0000-0000-000000000000}"/>
  <bookViews>
    <workbookView xWindow="-120" yWindow="-120" windowWidth="29040" windowHeight="15840" tabRatio="514" firstSheet="9" activeTab="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8" i="30" l="1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M9" i="35"/>
  <c r="M14" i="35"/>
  <c r="M6" i="35"/>
  <c r="AG23" i="28"/>
  <c r="M18" i="35" s="1"/>
  <c r="M10" i="35"/>
  <c r="M12" i="35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M4" i="35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M15" i="35"/>
  <c r="M7" i="35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M13" i="35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M8" i="35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M11" i="35"/>
  <c r="M5" i="35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M3" i="35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5" i="29" l="1"/>
  <c r="AJ15" i="29" s="1"/>
  <c r="AH8" i="29"/>
  <c r="AJ8" i="29" s="1"/>
  <c r="AH22" i="28"/>
  <c r="AJ22" i="28" s="1"/>
  <c r="AH16" i="26"/>
  <c r="AJ16" i="26" s="1"/>
  <c r="AH10" i="29"/>
  <c r="AJ10" i="29" s="1"/>
  <c r="AH11" i="29"/>
  <c r="AJ11" i="29" s="1"/>
  <c r="AH23" i="29"/>
  <c r="AJ23" i="29" s="1"/>
  <c r="AH17" i="29"/>
  <c r="AJ17" i="29" s="1"/>
  <c r="AH27" i="27"/>
  <c r="AJ27" i="27" s="1"/>
  <c r="AH16" i="25" l="1"/>
  <c r="AJ16" i="25" s="1"/>
  <c r="AH12" i="26"/>
  <c r="AJ12" i="26" s="1"/>
  <c r="AH9" i="26"/>
  <c r="AJ9" i="26" s="1"/>
  <c r="AH22" i="26"/>
  <c r="AJ22" i="26" s="1"/>
  <c r="AH19" i="26"/>
  <c r="AJ19" i="26" s="1"/>
  <c r="AH23" i="28"/>
  <c r="AJ23" i="28" s="1"/>
  <c r="AH8" i="26"/>
  <c r="AJ8" i="26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K18" i="29"/>
  <c r="AK23" i="29"/>
  <c r="AK13" i="29"/>
  <c r="AH19" i="18"/>
  <c r="AJ19" i="18" s="1"/>
  <c r="AK14" i="29"/>
  <c r="AH10" i="10"/>
  <c r="AJ10" i="10" s="1"/>
  <c r="AH21" i="26"/>
  <c r="AJ21" i="26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I19" i="26" l="1"/>
  <c r="AI11" i="26"/>
  <c r="AI22" i="28"/>
  <c r="AK23" i="28"/>
  <c r="A23" i="28" s="1"/>
  <c r="AK27" i="28"/>
  <c r="AI27" i="26" s="1"/>
  <c r="AK22" i="28"/>
  <c r="A22" i="28" s="1"/>
  <c r="AI9" i="26"/>
  <c r="AI8" i="26"/>
  <c r="AH23" i="18"/>
  <c r="AJ23" i="18" s="1"/>
  <c r="AH15" i="18"/>
  <c r="AJ15" i="18" s="1"/>
  <c r="A25" i="29"/>
  <c r="AI25" i="28"/>
  <c r="AH18" i="26"/>
  <c r="AJ18" i="26" s="1"/>
  <c r="A27" i="29"/>
  <c r="AI27" i="28"/>
  <c r="A15" i="29"/>
  <c r="A20" i="29"/>
  <c r="A17" i="29"/>
  <c r="AH9" i="7"/>
  <c r="AJ9" i="7" s="1"/>
  <c r="AH20" i="26"/>
  <c r="AJ20" i="26" s="1"/>
  <c r="AH19" i="7"/>
  <c r="AJ19" i="7" s="1"/>
  <c r="AH12" i="7"/>
  <c r="AJ12" i="7" s="1"/>
  <c r="AH13" i="18"/>
  <c r="AJ13" i="18" s="1"/>
  <c r="AH22" i="7"/>
  <c r="AJ22" i="7" s="1"/>
  <c r="A11" i="29"/>
  <c r="AH16" i="15"/>
  <c r="AJ16" i="15" s="1"/>
  <c r="AK21" i="28"/>
  <c r="A13" i="29"/>
  <c r="A26" i="29"/>
  <c r="AI26" i="28"/>
  <c r="AH17" i="18"/>
  <c r="AJ17" i="18" s="1"/>
  <c r="A16" i="29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14" i="29"/>
  <c r="A21" i="29"/>
  <c r="AI21" i="28"/>
  <c r="A24" i="29"/>
  <c r="AI24" i="28"/>
  <c r="A8" i="29"/>
  <c r="A12" i="29"/>
  <c r="AK25" i="28"/>
  <c r="A18" i="29"/>
  <c r="A9" i="29"/>
  <c r="AH25" i="25"/>
  <c r="AJ25" i="25" s="1"/>
  <c r="AH10" i="18"/>
  <c r="AJ10" i="18" s="1"/>
  <c r="AH11" i="18"/>
  <c r="AJ11" i="18" s="1"/>
  <c r="AH8" i="22"/>
  <c r="AJ8" i="22" s="1"/>
  <c r="AI10" i="26" l="1"/>
  <c r="AI14" i="26"/>
  <c r="AI22" i="26"/>
  <c r="AI15" i="26"/>
  <c r="A27" i="28"/>
  <c r="AI17" i="26"/>
  <c r="AI13" i="26"/>
  <c r="AI16" i="26"/>
  <c r="AI23" i="26"/>
  <c r="AK14" i="26"/>
  <c r="A14" i="26" s="1"/>
  <c r="AK25" i="26"/>
  <c r="A25" i="26" s="1"/>
  <c r="AK17" i="26"/>
  <c r="A17" i="26" s="1"/>
  <c r="AK8" i="26"/>
  <c r="A8" i="26" s="1"/>
  <c r="AK22" i="26"/>
  <c r="A22" i="26" s="1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I20" i="26"/>
  <c r="AK11" i="26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<sst xmlns="http://schemas.openxmlformats.org/spreadsheetml/2006/main" count="4433" uniqueCount="97">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</sst>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AG15" sqref="AG1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F10" sqref="AF1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13</v>
      </c>
      <c r="Y8" s="18" t="s">
        <v>77</v>
      </c>
      <c r="Z8" s="19">
        <f t="shared" ref="Z8:Z27" si="4"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7">AG8+AH8</f>
        <v>102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10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1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2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si="4"/>
        <v>0</v>
      </c>
      <c r="AA9" s="17" t="s">
        <v>13</v>
      </c>
      <c r="AB9" s="18" t="s">
        <v>13</v>
      </c>
      <c r="AC9" s="19">
        <f t="shared" si="5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10"/>
        <v>0</v>
      </c>
      <c r="F10" s="17" t="s">
        <v>13</v>
      </c>
      <c r="G10" s="18" t="s">
        <v>78</v>
      </c>
      <c r="H10" s="88">
        <f t="shared" si="11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2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4"/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10"/>
        <v>0</v>
      </c>
      <c r="F11" s="17" t="s">
        <v>2</v>
      </c>
      <c r="G11" s="18" t="s">
        <v>78</v>
      </c>
      <c r="H11" s="88">
        <f t="shared" si="11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2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4"/>
        <v>0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8"/>
        <v>10</v>
      </c>
      <c r="AL11" s="1"/>
      <c r="AP11" s="67"/>
    </row>
    <row r="12" spans="1:42" ht="24.95" customHeight="1" thickBot="1">
      <c r="A12" s="29">
        <f t="shared" si="9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10"/>
        <v>2</v>
      </c>
      <c r="F12" s="17" t="s">
        <v>13</v>
      </c>
      <c r="G12" s="18" t="s">
        <v>77</v>
      </c>
      <c r="H12" s="88">
        <f t="shared" si="11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2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4"/>
        <v>3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8"/>
        <v>1</v>
      </c>
      <c r="AL12" s="1"/>
    </row>
    <row r="13" spans="1:42" ht="24.95" customHeight="1" thickBot="1">
      <c r="A13" s="29">
        <f t="shared" si="9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10"/>
        <v>2</v>
      </c>
      <c r="F13" s="17" t="s">
        <v>13</v>
      </c>
      <c r="G13" s="18" t="s">
        <v>77</v>
      </c>
      <c r="H13" s="88">
        <f t="shared" si="11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2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4"/>
        <v>0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8"/>
        <v>5</v>
      </c>
      <c r="AL13" s="1"/>
    </row>
    <row r="14" spans="1:42" ht="24.95" customHeight="1" thickBot="1">
      <c r="A14" s="29">
        <f t="shared" si="9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10"/>
        <v>2</v>
      </c>
      <c r="F14" s="17" t="s">
        <v>14</v>
      </c>
      <c r="G14" s="18" t="s">
        <v>77</v>
      </c>
      <c r="H14" s="88">
        <f t="shared" si="11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2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8"/>
        <v>1</v>
      </c>
      <c r="AL14" s="1"/>
    </row>
    <row r="15" spans="1:42" ht="24.95" customHeight="1" thickBot="1">
      <c r="A15" s="29">
        <f t="shared" si="9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10"/>
        <v>2</v>
      </c>
      <c r="F15" s="17" t="s">
        <v>2</v>
      </c>
      <c r="G15" s="18" t="s">
        <v>78</v>
      </c>
      <c r="H15" s="88">
        <f t="shared" si="11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2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4"/>
        <v>0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8"/>
        <v>6</v>
      </c>
      <c r="AL15" s="1"/>
    </row>
    <row r="16" spans="1:42" ht="24.95" customHeight="1" thickBot="1">
      <c r="A16" s="29">
        <f t="shared" si="9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10"/>
        <v>2</v>
      </c>
      <c r="F16" s="17" t="s">
        <v>13</v>
      </c>
      <c r="G16" s="18" t="s">
        <v>78</v>
      </c>
      <c r="H16" s="88">
        <f t="shared" si="11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2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4"/>
        <v>0</v>
      </c>
      <c r="AA16" s="17" t="s">
        <v>13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8"/>
        <v>8</v>
      </c>
      <c r="AL16" s="1"/>
    </row>
    <row r="17" spans="1:38" ht="24.95" customHeight="1" thickBot="1">
      <c r="A17" s="29">
        <f t="shared" si="9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10"/>
        <v>0</v>
      </c>
      <c r="F17" s="17" t="s">
        <v>13</v>
      </c>
      <c r="G17" s="18" t="s">
        <v>78</v>
      </c>
      <c r="H17" s="88">
        <f t="shared" si="11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2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4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8"/>
        <v>4</v>
      </c>
      <c r="AL17" s="1"/>
    </row>
    <row r="18" spans="1:38" ht="24.95" customHeight="1" thickBot="1">
      <c r="A18" s="29">
        <f t="shared" si="9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10"/>
        <v>2</v>
      </c>
      <c r="F18" s="17" t="s">
        <v>13</v>
      </c>
      <c r="G18" s="18" t="s">
        <v>78</v>
      </c>
      <c r="H18" s="88">
        <f t="shared" si="11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2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8"/>
        <v>13</v>
      </c>
      <c r="AL18" s="1"/>
    </row>
    <row r="19" spans="1:38" ht="24.95" customHeight="1" thickBot="1">
      <c r="A19" s="29">
        <f t="shared" si="9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10"/>
        <v>2</v>
      </c>
      <c r="F19" s="17" t="s">
        <v>2</v>
      </c>
      <c r="G19" s="18" t="s">
        <v>78</v>
      </c>
      <c r="H19" s="88">
        <f t="shared" si="11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2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10"/>
        <v>2</v>
      </c>
      <c r="F20" s="17" t="s">
        <v>2</v>
      </c>
      <c r="G20" s="18" t="s">
        <v>78</v>
      </c>
      <c r="H20" s="88">
        <f t="shared" si="11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2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4"/>
        <v>0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0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2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4"/>
        <v>3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0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2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4"/>
        <v>3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0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2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4"/>
        <v>3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0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2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4"/>
        <v>3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0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2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4"/>
        <v>3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0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2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4"/>
        <v>3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2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4"/>
        <v>3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abSelected="1" workbookViewId="0">
      <selection activeCell="L22" sqref="L2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P18" sqref="P1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2</v>
      </c>
      <c r="D8" s="18" t="s">
        <v>77</v>
      </c>
      <c r="E8" s="19">
        <v>20</v>
      </c>
      <c r="F8" s="17" t="s">
        <v>78</v>
      </c>
      <c r="G8" s="18" t="s">
        <v>78</v>
      </c>
      <c r="H8" s="19" t="s">
        <v>14</v>
      </c>
      <c r="I8" s="17" t="s">
        <v>13</v>
      </c>
      <c r="J8" s="18" t="s">
        <v>2</v>
      </c>
      <c r="K8" s="19">
        <v>0</v>
      </c>
      <c r="L8" s="17" t="s">
        <v>13</v>
      </c>
      <c r="M8" s="18" t="s">
        <v>13</v>
      </c>
      <c r="N8" s="66">
        <v>0</v>
      </c>
      <c r="O8" s="17" t="s">
        <v>2</v>
      </c>
      <c r="P8" s="18" t="s">
        <v>78</v>
      </c>
      <c r="Q8" s="19" t="s">
        <v>13</v>
      </c>
      <c r="R8" s="17" t="s">
        <v>2</v>
      </c>
      <c r="S8" s="18" t="s">
        <v>78</v>
      </c>
      <c r="T8" s="19" t="s">
        <v>13</v>
      </c>
      <c r="U8" s="17" t="s">
        <v>78</v>
      </c>
      <c r="V8" s="18" t="s">
        <v>78</v>
      </c>
      <c r="W8" s="66">
        <v>0</v>
      </c>
      <c r="X8" s="17" t="s">
        <v>13</v>
      </c>
      <c r="Y8" s="18" t="s">
        <v>13</v>
      </c>
      <c r="Z8" s="19">
        <v>0</v>
      </c>
      <c r="AA8" s="17" t="s">
        <v>78</v>
      </c>
      <c r="AB8" s="18" t="s">
        <v>78</v>
      </c>
      <c r="AC8" s="19" t="s">
        <v>2</v>
      </c>
      <c r="AD8" s="20"/>
      <c r="AE8" s="18"/>
      <c r="AF8" s="19"/>
      <c r="AG8" s="21">
        <v>32</v>
      </c>
      <c r="AH8" s="22">
        <v>157</v>
      </c>
      <c r="AI8" s="29">
        <v>1</v>
      </c>
      <c r="AJ8" s="24">
        <v>189</v>
      </c>
      <c r="AK8" s="25"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83</v>
      </c>
      <c r="C9" s="17" t="s">
        <v>2</v>
      </c>
      <c r="D9" s="18" t="s">
        <v>77</v>
      </c>
      <c r="E9" s="19">
        <v>20</v>
      </c>
      <c r="F9" s="17" t="s">
        <v>77</v>
      </c>
      <c r="G9" s="18" t="s">
        <v>78</v>
      </c>
      <c r="H9" s="19">
        <v>0</v>
      </c>
      <c r="I9" s="17" t="s">
        <v>77</v>
      </c>
      <c r="J9" s="18" t="s">
        <v>78</v>
      </c>
      <c r="K9" s="19">
        <v>0</v>
      </c>
      <c r="L9" s="17" t="s">
        <v>77</v>
      </c>
      <c r="M9" s="18" t="s">
        <v>78</v>
      </c>
      <c r="N9" s="66" t="s">
        <v>2</v>
      </c>
      <c r="O9" s="17" t="s">
        <v>13</v>
      </c>
      <c r="P9" s="18" t="s">
        <v>77</v>
      </c>
      <c r="Q9" s="19" t="s">
        <v>13</v>
      </c>
      <c r="R9" s="17" t="s">
        <v>78</v>
      </c>
      <c r="S9" s="18" t="s">
        <v>78</v>
      </c>
      <c r="T9" s="19">
        <v>0</v>
      </c>
      <c r="U9" s="17" t="s">
        <v>77</v>
      </c>
      <c r="V9" s="18" t="s">
        <v>13</v>
      </c>
      <c r="W9" s="66">
        <v>0</v>
      </c>
      <c r="X9" s="17" t="s">
        <v>78</v>
      </c>
      <c r="Y9" s="18" t="s">
        <v>77</v>
      </c>
      <c r="Z9" s="19" t="s">
        <v>13</v>
      </c>
      <c r="AA9" s="17" t="s">
        <v>78</v>
      </c>
      <c r="AB9" s="18" t="s">
        <v>13</v>
      </c>
      <c r="AC9" s="19">
        <v>0</v>
      </c>
      <c r="AD9" s="28"/>
      <c r="AE9" s="26"/>
      <c r="AF9" s="19"/>
      <c r="AG9" s="21">
        <v>27</v>
      </c>
      <c r="AH9" s="22">
        <v>148</v>
      </c>
      <c r="AI9" s="29">
        <v>5</v>
      </c>
      <c r="AJ9" s="24">
        <v>175</v>
      </c>
      <c r="AK9" s="25"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2</v>
      </c>
      <c r="D10" s="18" t="s">
        <v>78</v>
      </c>
      <c r="E10" s="19">
        <v>8</v>
      </c>
      <c r="F10" s="17" t="s">
        <v>13</v>
      </c>
      <c r="G10" s="18" t="s">
        <v>2</v>
      </c>
      <c r="H10" s="19">
        <v>0</v>
      </c>
      <c r="I10" s="17" t="s">
        <v>78</v>
      </c>
      <c r="J10" s="18" t="s">
        <v>13</v>
      </c>
      <c r="K10" s="19">
        <v>0</v>
      </c>
      <c r="L10" s="17" t="s">
        <v>13</v>
      </c>
      <c r="M10" s="18" t="s">
        <v>78</v>
      </c>
      <c r="N10" s="66">
        <v>0</v>
      </c>
      <c r="O10" s="17" t="s">
        <v>2</v>
      </c>
      <c r="P10" s="18" t="s">
        <v>78</v>
      </c>
      <c r="Q10" s="19" t="s">
        <v>13</v>
      </c>
      <c r="R10" s="17" t="s">
        <v>78</v>
      </c>
      <c r="S10" s="18" t="s">
        <v>77</v>
      </c>
      <c r="T10" s="19" t="s">
        <v>13</v>
      </c>
      <c r="U10" s="17" t="s">
        <v>13</v>
      </c>
      <c r="V10" s="18" t="s">
        <v>78</v>
      </c>
      <c r="W10" s="66" t="s">
        <v>2</v>
      </c>
      <c r="X10" s="17" t="s">
        <v>13</v>
      </c>
      <c r="Y10" s="18" t="s">
        <v>77</v>
      </c>
      <c r="Z10" s="19" t="s">
        <v>2</v>
      </c>
      <c r="AA10" s="17" t="s">
        <v>78</v>
      </c>
      <c r="AB10" s="18" t="s">
        <v>77</v>
      </c>
      <c r="AC10" s="19">
        <v>0</v>
      </c>
      <c r="AD10" s="28"/>
      <c r="AE10" s="26"/>
      <c r="AF10" s="19"/>
      <c r="AG10" s="21">
        <v>18</v>
      </c>
      <c r="AH10" s="22">
        <v>152</v>
      </c>
      <c r="AI10" s="29">
        <v>2</v>
      </c>
      <c r="AJ10" s="24">
        <v>170</v>
      </c>
      <c r="AK10" s="25">
        <v>9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80</v>
      </c>
      <c r="C11" s="17" t="s">
        <v>2</v>
      </c>
      <c r="D11" s="18" t="s">
        <v>78</v>
      </c>
      <c r="E11" s="19">
        <v>8</v>
      </c>
      <c r="F11" s="17" t="s">
        <v>78</v>
      </c>
      <c r="G11" s="18" t="s">
        <v>13</v>
      </c>
      <c r="H11" s="19">
        <v>0</v>
      </c>
      <c r="I11" s="17" t="s">
        <v>13</v>
      </c>
      <c r="J11" s="18" t="s">
        <v>78</v>
      </c>
      <c r="K11" s="19" t="s">
        <v>13</v>
      </c>
      <c r="L11" s="17" t="s">
        <v>13</v>
      </c>
      <c r="M11" s="18" t="s">
        <v>78</v>
      </c>
      <c r="N11" s="66">
        <v>0</v>
      </c>
      <c r="O11" s="17" t="s">
        <v>2</v>
      </c>
      <c r="P11" s="18" t="s">
        <v>78</v>
      </c>
      <c r="Q11" s="19" t="s">
        <v>13</v>
      </c>
      <c r="R11" s="17" t="s">
        <v>13</v>
      </c>
      <c r="S11" s="18" t="s">
        <v>78</v>
      </c>
      <c r="T11" s="19" t="s">
        <v>13</v>
      </c>
      <c r="U11" s="17" t="s">
        <v>78</v>
      </c>
      <c r="V11" s="18" t="s">
        <v>78</v>
      </c>
      <c r="W11" s="66">
        <v>0</v>
      </c>
      <c r="X11" s="17" t="s">
        <v>13</v>
      </c>
      <c r="Y11" s="18" t="s">
        <v>78</v>
      </c>
      <c r="Z11" s="19" t="s">
        <v>13</v>
      </c>
      <c r="AA11" s="17" t="s">
        <v>78</v>
      </c>
      <c r="AB11" s="18" t="s">
        <v>13</v>
      </c>
      <c r="AC11" s="19">
        <v>0</v>
      </c>
      <c r="AD11" s="28"/>
      <c r="AE11" s="26"/>
      <c r="AF11" s="19"/>
      <c r="AG11" s="21">
        <v>16</v>
      </c>
      <c r="AH11" s="22">
        <v>151</v>
      </c>
      <c r="AI11" s="29">
        <v>3</v>
      </c>
      <c r="AJ11" s="24">
        <v>167</v>
      </c>
      <c r="AK11" s="25">
        <v>10</v>
      </c>
      <c r="AL11" s="1"/>
      <c r="AP11" s="67"/>
    </row>
    <row r="12" spans="1:42" ht="24.95" customHeight="1" thickBot="1">
      <c r="A12" s="29">
        <v>5</v>
      </c>
      <c r="B12" s="21" t="s">
        <v>79</v>
      </c>
      <c r="C12" s="17" t="s">
        <v>2</v>
      </c>
      <c r="D12" s="18" t="s">
        <v>77</v>
      </c>
      <c r="E12" s="19">
        <v>20</v>
      </c>
      <c r="F12" s="17" t="s">
        <v>13</v>
      </c>
      <c r="G12" s="18" t="s">
        <v>78</v>
      </c>
      <c r="H12" s="19">
        <v>0</v>
      </c>
      <c r="I12" s="17" t="s">
        <v>13</v>
      </c>
      <c r="J12" s="18" t="s">
        <v>78</v>
      </c>
      <c r="K12" s="19" t="s">
        <v>13</v>
      </c>
      <c r="L12" s="17" t="s">
        <v>78</v>
      </c>
      <c r="M12" s="18" t="s">
        <v>78</v>
      </c>
      <c r="N12" s="66">
        <v>0</v>
      </c>
      <c r="O12" s="17" t="s">
        <v>13</v>
      </c>
      <c r="P12" s="18" t="s">
        <v>77</v>
      </c>
      <c r="Q12" s="19" t="s">
        <v>13</v>
      </c>
      <c r="R12" s="17" t="s">
        <v>13</v>
      </c>
      <c r="S12" s="18" t="s">
        <v>78</v>
      </c>
      <c r="T12" s="19" t="s">
        <v>13</v>
      </c>
      <c r="U12" s="17" t="s">
        <v>13</v>
      </c>
      <c r="V12" s="18" t="s">
        <v>77</v>
      </c>
      <c r="W12" s="66" t="s">
        <v>13</v>
      </c>
      <c r="X12" s="17" t="s">
        <v>78</v>
      </c>
      <c r="Y12" s="18" t="s">
        <v>77</v>
      </c>
      <c r="Z12" s="19" t="s">
        <v>13</v>
      </c>
      <c r="AA12" s="17" t="s">
        <v>77</v>
      </c>
      <c r="AB12" s="18" t="s">
        <v>78</v>
      </c>
      <c r="AC12" s="19">
        <v>0</v>
      </c>
      <c r="AD12" s="28"/>
      <c r="AE12" s="26"/>
      <c r="AF12" s="19"/>
      <c r="AG12" s="21">
        <v>30</v>
      </c>
      <c r="AH12" s="22">
        <v>136</v>
      </c>
      <c r="AI12" s="29">
        <v>8</v>
      </c>
      <c r="AJ12" s="24">
        <v>166</v>
      </c>
      <c r="AK12" s="25">
        <v>3</v>
      </c>
      <c r="AL12" s="1"/>
    </row>
    <row r="13" spans="1:42" ht="24.95" customHeight="1" thickBot="1">
      <c r="A13" s="29">
        <v>6</v>
      </c>
      <c r="B13" s="21" t="s">
        <v>84</v>
      </c>
      <c r="C13" s="17" t="s">
        <v>13</v>
      </c>
      <c r="D13" s="18" t="s">
        <v>77</v>
      </c>
      <c r="E13" s="19">
        <v>8</v>
      </c>
      <c r="F13" s="17" t="s">
        <v>13</v>
      </c>
      <c r="G13" s="18" t="s">
        <v>77</v>
      </c>
      <c r="H13" s="19">
        <v>0</v>
      </c>
      <c r="I13" s="17" t="s">
        <v>13</v>
      </c>
      <c r="J13" s="18" t="s">
        <v>78</v>
      </c>
      <c r="K13" s="19" t="s">
        <v>13</v>
      </c>
      <c r="L13" s="17" t="s">
        <v>13</v>
      </c>
      <c r="M13" s="18" t="s">
        <v>78</v>
      </c>
      <c r="N13" s="66">
        <v>0</v>
      </c>
      <c r="O13" s="17" t="s">
        <v>13</v>
      </c>
      <c r="P13" s="18" t="s">
        <v>78</v>
      </c>
      <c r="Q13" s="19" t="s">
        <v>13</v>
      </c>
      <c r="R13" s="17" t="s">
        <v>13</v>
      </c>
      <c r="S13" s="18" t="s">
        <v>78</v>
      </c>
      <c r="T13" s="19" t="s">
        <v>13</v>
      </c>
      <c r="U13" s="17" t="s">
        <v>78</v>
      </c>
      <c r="V13" s="18" t="s">
        <v>78</v>
      </c>
      <c r="W13" s="66">
        <v>0</v>
      </c>
      <c r="X13" s="17" t="s">
        <v>78</v>
      </c>
      <c r="Y13" s="18" t="s">
        <v>78</v>
      </c>
      <c r="Z13" s="19">
        <v>0</v>
      </c>
      <c r="AA13" s="17" t="s">
        <v>78</v>
      </c>
      <c r="AB13" s="18" t="s">
        <v>13</v>
      </c>
      <c r="AC13" s="19">
        <v>0</v>
      </c>
      <c r="AD13" s="28"/>
      <c r="AE13" s="26"/>
      <c r="AF13" s="19"/>
      <c r="AG13" s="21">
        <v>14</v>
      </c>
      <c r="AH13" s="22">
        <v>150</v>
      </c>
      <c r="AI13" s="29">
        <v>4</v>
      </c>
      <c r="AJ13" s="24">
        <v>164</v>
      </c>
      <c r="AK13" s="25">
        <v>7</v>
      </c>
      <c r="AL13" s="1"/>
    </row>
    <row r="14" spans="1:42" ht="24.95" customHeight="1" thickBot="1">
      <c r="A14" s="29">
        <v>7</v>
      </c>
      <c r="B14" s="21" t="s">
        <v>89</v>
      </c>
      <c r="C14" s="17" t="s">
        <v>13</v>
      </c>
      <c r="D14" s="18" t="s">
        <v>77</v>
      </c>
      <c r="E14" s="19">
        <v>8</v>
      </c>
      <c r="F14" s="17" t="s">
        <v>13</v>
      </c>
      <c r="G14" s="18" t="s">
        <v>77</v>
      </c>
      <c r="H14" s="19">
        <v>0</v>
      </c>
      <c r="I14" s="17" t="s">
        <v>13</v>
      </c>
      <c r="J14" s="18" t="s">
        <v>78</v>
      </c>
      <c r="K14" s="19" t="s">
        <v>13</v>
      </c>
      <c r="L14" s="17" t="s">
        <v>2</v>
      </c>
      <c r="M14" s="18" t="s">
        <v>13</v>
      </c>
      <c r="N14" s="66">
        <v>0</v>
      </c>
      <c r="O14" s="17" t="s">
        <v>2</v>
      </c>
      <c r="P14" s="18" t="s">
        <v>78</v>
      </c>
      <c r="Q14" s="19" t="s">
        <v>13</v>
      </c>
      <c r="R14" s="17" t="s">
        <v>78</v>
      </c>
      <c r="S14" s="18" t="s">
        <v>13</v>
      </c>
      <c r="T14" s="19">
        <v>0</v>
      </c>
      <c r="U14" s="17" t="s">
        <v>78</v>
      </c>
      <c r="V14" s="18" t="s">
        <v>77</v>
      </c>
      <c r="W14" s="66" t="s">
        <v>14</v>
      </c>
      <c r="X14" s="17" t="s">
        <v>13</v>
      </c>
      <c r="Y14" s="18" t="s">
        <v>78</v>
      </c>
      <c r="Z14" s="19" t="s">
        <v>13</v>
      </c>
      <c r="AA14" s="17" t="s">
        <v>78</v>
      </c>
      <c r="AB14" s="18" t="s">
        <v>2</v>
      </c>
      <c r="AC14" s="19">
        <v>0</v>
      </c>
      <c r="AD14" s="27"/>
      <c r="AE14" s="26"/>
      <c r="AF14" s="19"/>
      <c r="AG14" s="21">
        <v>19</v>
      </c>
      <c r="AH14" s="22">
        <v>142</v>
      </c>
      <c r="AI14" s="29">
        <v>6</v>
      </c>
      <c r="AJ14" s="24">
        <v>161</v>
      </c>
      <c r="AK14" s="25">
        <v>1</v>
      </c>
      <c r="AL14" s="1"/>
    </row>
    <row r="15" spans="1:42" ht="24.95" customHeight="1" thickBot="1">
      <c r="A15" s="29">
        <v>7</v>
      </c>
      <c r="B15" s="21" t="s">
        <v>88</v>
      </c>
      <c r="C15" s="17" t="s">
        <v>13</v>
      </c>
      <c r="D15" s="18" t="s">
        <v>77</v>
      </c>
      <c r="E15" s="19">
        <v>8</v>
      </c>
      <c r="F15" s="17" t="s">
        <v>13</v>
      </c>
      <c r="G15" s="18" t="s">
        <v>78</v>
      </c>
      <c r="H15" s="19">
        <v>0</v>
      </c>
      <c r="I15" s="17" t="s">
        <v>13</v>
      </c>
      <c r="J15" s="18" t="s">
        <v>78</v>
      </c>
      <c r="K15" s="19" t="s">
        <v>13</v>
      </c>
      <c r="L15" s="17" t="s">
        <v>78</v>
      </c>
      <c r="M15" s="18" t="s">
        <v>13</v>
      </c>
      <c r="N15" s="66" t="s">
        <v>14</v>
      </c>
      <c r="O15" s="17" t="s">
        <v>13</v>
      </c>
      <c r="P15" s="18" t="s">
        <v>78</v>
      </c>
      <c r="Q15" s="19" t="s">
        <v>13</v>
      </c>
      <c r="R15" s="17" t="s">
        <v>13</v>
      </c>
      <c r="S15" s="18" t="s">
        <v>78</v>
      </c>
      <c r="T15" s="19" t="s">
        <v>13</v>
      </c>
      <c r="U15" s="17" t="s">
        <v>78</v>
      </c>
      <c r="V15" s="18" t="s">
        <v>13</v>
      </c>
      <c r="W15" s="66">
        <v>0</v>
      </c>
      <c r="X15" s="17" t="s">
        <v>13</v>
      </c>
      <c r="Y15" s="18" t="s">
        <v>77</v>
      </c>
      <c r="Z15" s="19" t="s">
        <v>2</v>
      </c>
      <c r="AA15" s="17" t="s">
        <v>78</v>
      </c>
      <c r="AB15" s="18" t="s">
        <v>77</v>
      </c>
      <c r="AC15" s="19">
        <v>0</v>
      </c>
      <c r="AD15" s="28"/>
      <c r="AE15" s="26"/>
      <c r="AF15" s="19"/>
      <c r="AG15" s="21">
        <v>22</v>
      </c>
      <c r="AH15" s="22">
        <v>139</v>
      </c>
      <c r="AI15" s="29">
        <v>7</v>
      </c>
      <c r="AJ15" s="24">
        <v>161</v>
      </c>
      <c r="AK15" s="25">
        <v>7</v>
      </c>
      <c r="AL15" s="1"/>
    </row>
    <row r="16" spans="1:42" ht="24.95" customHeight="1" thickBot="1">
      <c r="A16" s="29">
        <v>9</v>
      </c>
      <c r="B16" s="21" t="s">
        <v>90</v>
      </c>
      <c r="C16" s="17" t="s">
        <v>2</v>
      </c>
      <c r="D16" s="18" t="s">
        <v>78</v>
      </c>
      <c r="E16" s="19">
        <v>8</v>
      </c>
      <c r="F16" s="17" t="s">
        <v>13</v>
      </c>
      <c r="G16" s="18" t="s">
        <v>78</v>
      </c>
      <c r="H16" s="19">
        <v>0</v>
      </c>
      <c r="I16" s="17" t="s">
        <v>78</v>
      </c>
      <c r="J16" s="18" t="s">
        <v>77</v>
      </c>
      <c r="K16" s="19" t="s">
        <v>13</v>
      </c>
      <c r="L16" s="17" t="s">
        <v>78</v>
      </c>
      <c r="M16" s="18" t="s">
        <v>13</v>
      </c>
      <c r="N16" s="66" t="s">
        <v>14</v>
      </c>
      <c r="O16" s="17" t="s">
        <v>2</v>
      </c>
      <c r="P16" s="18" t="s">
        <v>77</v>
      </c>
      <c r="Q16" s="19" t="s">
        <v>13</v>
      </c>
      <c r="R16" s="17" t="s">
        <v>13</v>
      </c>
      <c r="S16" s="18" t="s">
        <v>78</v>
      </c>
      <c r="T16" s="19" t="s">
        <v>13</v>
      </c>
      <c r="U16" s="17" t="s">
        <v>78</v>
      </c>
      <c r="V16" s="18" t="s">
        <v>77</v>
      </c>
      <c r="W16" s="66" t="s">
        <v>14</v>
      </c>
      <c r="X16" s="17" t="s">
        <v>13</v>
      </c>
      <c r="Y16" s="18" t="s">
        <v>77</v>
      </c>
      <c r="Z16" s="19" t="s">
        <v>2</v>
      </c>
      <c r="AA16" s="17" t="s">
        <v>78</v>
      </c>
      <c r="AB16" s="18" t="s">
        <v>13</v>
      </c>
      <c r="AC16" s="19">
        <v>0</v>
      </c>
      <c r="AD16" s="28"/>
      <c r="AE16" s="26"/>
      <c r="AF16" s="19"/>
      <c r="AG16" s="21">
        <v>27</v>
      </c>
      <c r="AH16" s="22">
        <v>133</v>
      </c>
      <c r="AI16" s="29">
        <v>10</v>
      </c>
      <c r="AJ16" s="24">
        <v>160</v>
      </c>
      <c r="AK16" s="25">
        <v>2</v>
      </c>
      <c r="AL16" s="1"/>
    </row>
    <row r="17" spans="1:38" ht="24.95" customHeight="1" thickBot="1">
      <c r="A17" s="29">
        <v>10</v>
      </c>
      <c r="B17" s="21" t="s">
        <v>86</v>
      </c>
      <c r="C17" s="17" t="s">
        <v>13</v>
      </c>
      <c r="D17" s="18" t="s">
        <v>77</v>
      </c>
      <c r="E17" s="19">
        <v>8</v>
      </c>
      <c r="F17" s="17" t="s">
        <v>13</v>
      </c>
      <c r="G17" s="18" t="s">
        <v>77</v>
      </c>
      <c r="H17" s="19">
        <v>0</v>
      </c>
      <c r="I17" s="17" t="s">
        <v>13</v>
      </c>
      <c r="J17" s="18" t="s">
        <v>77</v>
      </c>
      <c r="K17" s="19" t="s">
        <v>2</v>
      </c>
      <c r="L17" s="17" t="s">
        <v>78</v>
      </c>
      <c r="M17" s="18" t="s">
        <v>13</v>
      </c>
      <c r="N17" s="66" t="s">
        <v>14</v>
      </c>
      <c r="O17" s="17" t="s">
        <v>13</v>
      </c>
      <c r="P17" s="18" t="s">
        <v>77</v>
      </c>
      <c r="Q17" s="19" t="s">
        <v>13</v>
      </c>
      <c r="R17" s="17" t="s">
        <v>78</v>
      </c>
      <c r="S17" s="18" t="s">
        <v>78</v>
      </c>
      <c r="T17" s="19">
        <v>0</v>
      </c>
      <c r="U17" s="17" t="s">
        <v>78</v>
      </c>
      <c r="V17" s="18" t="s">
        <v>77</v>
      </c>
      <c r="W17" s="66" t="s">
        <v>14</v>
      </c>
      <c r="X17" s="17" t="s">
        <v>78</v>
      </c>
      <c r="Y17" s="18" t="s">
        <v>13</v>
      </c>
      <c r="Z17" s="19">
        <v>0</v>
      </c>
      <c r="AA17" s="17" t="s">
        <v>77</v>
      </c>
      <c r="AB17" s="18" t="s">
        <v>13</v>
      </c>
      <c r="AC17" s="19">
        <v>0</v>
      </c>
      <c r="AD17" s="28"/>
      <c r="AE17" s="26"/>
      <c r="AF17" s="19"/>
      <c r="AG17" s="21">
        <v>23</v>
      </c>
      <c r="AH17" s="22">
        <v>136</v>
      </c>
      <c r="AI17" s="29">
        <v>8</v>
      </c>
      <c r="AJ17" s="24">
        <v>159</v>
      </c>
      <c r="AK17" s="25">
        <v>6</v>
      </c>
      <c r="AL17" s="1"/>
    </row>
    <row r="18" spans="1:38" ht="24.95" customHeight="1" thickBot="1">
      <c r="A18" s="29">
        <v>11</v>
      </c>
      <c r="B18" s="21" t="s">
        <v>85</v>
      </c>
      <c r="C18" s="17" t="s">
        <v>13</v>
      </c>
      <c r="D18" s="18" t="s">
        <v>78</v>
      </c>
      <c r="E18" s="19">
        <v>8</v>
      </c>
      <c r="F18" s="17" t="s">
        <v>78</v>
      </c>
      <c r="G18" s="18" t="s">
        <v>13</v>
      </c>
      <c r="H18" s="19">
        <v>0</v>
      </c>
      <c r="I18" s="17" t="s">
        <v>13</v>
      </c>
      <c r="J18" s="18" t="s">
        <v>78</v>
      </c>
      <c r="K18" s="19" t="s">
        <v>13</v>
      </c>
      <c r="L18" s="17" t="s">
        <v>78</v>
      </c>
      <c r="M18" s="18" t="s">
        <v>13</v>
      </c>
      <c r="N18" s="66" t="s">
        <v>14</v>
      </c>
      <c r="O18" s="17" t="s">
        <v>2</v>
      </c>
      <c r="P18" s="18" t="s">
        <v>78</v>
      </c>
      <c r="Q18" s="19" t="s">
        <v>13</v>
      </c>
      <c r="R18" s="17" t="s">
        <v>2</v>
      </c>
      <c r="S18" s="18" t="s">
        <v>78</v>
      </c>
      <c r="T18" s="19" t="s">
        <v>13</v>
      </c>
      <c r="U18" s="17" t="s">
        <v>13</v>
      </c>
      <c r="V18" s="18" t="s">
        <v>78</v>
      </c>
      <c r="W18" s="66" t="s">
        <v>2</v>
      </c>
      <c r="X18" s="17" t="s">
        <v>2</v>
      </c>
      <c r="Y18" s="18" t="s">
        <v>78</v>
      </c>
      <c r="Z18" s="19" t="s">
        <v>14</v>
      </c>
      <c r="AA18" s="17" t="s">
        <v>78</v>
      </c>
      <c r="AB18" s="18" t="s">
        <v>13</v>
      </c>
      <c r="AC18" s="19">
        <v>0</v>
      </c>
      <c r="AD18" s="28"/>
      <c r="AE18" s="26"/>
      <c r="AF18" s="19"/>
      <c r="AG18" s="21">
        <v>27</v>
      </c>
      <c r="AH18" s="22">
        <v>118</v>
      </c>
      <c r="AI18" s="29">
        <v>13</v>
      </c>
      <c r="AJ18" s="24">
        <v>145</v>
      </c>
      <c r="AK18" s="25">
        <v>12</v>
      </c>
      <c r="AL18" s="1"/>
    </row>
    <row r="19" spans="1:38" ht="24.95" customHeight="1" thickBot="1">
      <c r="A19" s="29">
        <v>12</v>
      </c>
      <c r="B19" s="21" t="s">
        <v>81</v>
      </c>
      <c r="C19" s="17" t="s">
        <v>78</v>
      </c>
      <c r="D19" s="18" t="s">
        <v>77</v>
      </c>
      <c r="E19" s="19">
        <v>8</v>
      </c>
      <c r="F19" s="17" t="s">
        <v>78</v>
      </c>
      <c r="G19" s="18" t="s">
        <v>78</v>
      </c>
      <c r="H19" s="19" t="s">
        <v>14</v>
      </c>
      <c r="I19" s="17" t="s">
        <v>77</v>
      </c>
      <c r="J19" s="18" t="s">
        <v>77</v>
      </c>
      <c r="K19" s="19">
        <v>0</v>
      </c>
      <c r="L19" s="17" t="s">
        <v>13</v>
      </c>
      <c r="M19" s="18" t="s">
        <v>13</v>
      </c>
      <c r="N19" s="66">
        <v>0</v>
      </c>
      <c r="O19" s="17" t="s">
        <v>2</v>
      </c>
      <c r="P19" s="18" t="s">
        <v>78</v>
      </c>
      <c r="Q19" s="19" t="s">
        <v>13</v>
      </c>
      <c r="R19" s="17" t="s">
        <v>78</v>
      </c>
      <c r="S19" s="18" t="s">
        <v>77</v>
      </c>
      <c r="T19" s="19" t="s">
        <v>13</v>
      </c>
      <c r="U19" s="17" t="s">
        <v>77</v>
      </c>
      <c r="V19" s="18" t="s">
        <v>13</v>
      </c>
      <c r="W19" s="66">
        <v>0</v>
      </c>
      <c r="X19" s="17" t="s">
        <v>13</v>
      </c>
      <c r="Y19" s="18" t="s">
        <v>77</v>
      </c>
      <c r="Z19" s="19" t="s">
        <v>2</v>
      </c>
      <c r="AA19" s="17" t="s">
        <v>77</v>
      </c>
      <c r="AB19" s="18" t="s">
        <v>2</v>
      </c>
      <c r="AC19" s="19">
        <v>0</v>
      </c>
      <c r="AD19" s="28"/>
      <c r="AE19" s="26"/>
      <c r="AF19" s="19"/>
      <c r="AG19" s="21">
        <v>20</v>
      </c>
      <c r="AH19" s="22">
        <v>123</v>
      </c>
      <c r="AI19" s="29">
        <v>11</v>
      </c>
      <c r="AJ19" s="24">
        <v>143</v>
      </c>
      <c r="AK19" s="25">
        <v>5</v>
      </c>
      <c r="AL19" s="1"/>
    </row>
    <row r="20" spans="1:38" ht="24.95" customHeight="1" thickBot="1">
      <c r="A20" s="29">
        <v>13</v>
      </c>
      <c r="B20" s="21" t="s">
        <v>87</v>
      </c>
      <c r="C20" s="17" t="s">
        <v>13</v>
      </c>
      <c r="D20" s="18" t="s">
        <v>78</v>
      </c>
      <c r="E20" s="19">
        <v>8</v>
      </c>
      <c r="F20" s="17" t="s">
        <v>13</v>
      </c>
      <c r="G20" s="18" t="s">
        <v>78</v>
      </c>
      <c r="H20" s="19">
        <v>0</v>
      </c>
      <c r="I20" s="17" t="s">
        <v>13</v>
      </c>
      <c r="J20" s="18" t="s">
        <v>78</v>
      </c>
      <c r="K20" s="19" t="s">
        <v>13</v>
      </c>
      <c r="L20" s="17"/>
      <c r="M20" s="18"/>
      <c r="N20" s="66"/>
      <c r="O20" s="17" t="s">
        <v>13</v>
      </c>
      <c r="P20" s="18" t="s">
        <v>78</v>
      </c>
      <c r="Q20" s="19" t="s">
        <v>13</v>
      </c>
      <c r="R20" s="17" t="s">
        <v>13</v>
      </c>
      <c r="S20" s="18" t="s">
        <v>78</v>
      </c>
      <c r="T20" s="19" t="s">
        <v>13</v>
      </c>
      <c r="U20" s="17"/>
      <c r="V20" s="18"/>
      <c r="W20" s="66"/>
      <c r="X20" s="17" t="s">
        <v>13</v>
      </c>
      <c r="Y20" s="18" t="s">
        <v>77</v>
      </c>
      <c r="Z20" s="19" t="s">
        <v>2</v>
      </c>
      <c r="AA20" s="17" t="s">
        <v>78</v>
      </c>
      <c r="AB20" s="18" t="s">
        <v>13</v>
      </c>
      <c r="AC20" s="19">
        <v>0</v>
      </c>
      <c r="AD20" s="28"/>
      <c r="AE20" s="26"/>
      <c r="AF20" s="19"/>
      <c r="AG20" s="21">
        <v>17</v>
      </c>
      <c r="AH20" s="22">
        <v>123</v>
      </c>
      <c r="AI20" s="29">
        <v>11</v>
      </c>
      <c r="AJ20" s="24">
        <v>140</v>
      </c>
      <c r="AK20" s="25">
        <v>4</v>
      </c>
      <c r="AL20" s="1"/>
    </row>
    <row r="21" spans="1:38" ht="24.95" customHeight="1" thickBot="1">
      <c r="A21" s="29">
        <f t="shared" ref="A21:A26" si="0">AK21</f>
        <v>14</v>
      </c>
      <c r="B21" s="21"/>
      <c r="C21" s="17"/>
      <c r="D21" s="18"/>
      <c r="E21" s="19">
        <f t="shared" ref="E21:E26" si="1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ref="H21:H27" si="2">IF(OR(EXACT($F$7,F21)*(EXACT($G$7,G21)))=TRUE,$AO$9,IF(($G$7-$F$7=G21-F21),$AO$8,IF(OR(EXACT($F$7&gt;$G$7,F21&gt;G21)*EXACT($F$7=$G$7,F21=G21)*EXACT($F$7&lt;$G$7,F21&lt;G21)),$AO$7,0)))</f>
        <v>3</v>
      </c>
      <c r="I21" s="17"/>
      <c r="J21" s="18"/>
      <c r="K21" s="19">
        <f t="shared" ref="K21:K27" si="3">IF(OR(EXACT($I$7,I21)*(EXACT($J$7,J21)))=TRUE,$AO$9,IF(($J$7-$I$7=J21-I21),$AO$8,IF(OR(EXACT($I$7&gt;$J$7,I21&gt;J21)*EXACT($I$7=$J$7,I21=J21)*EXACT($I$7&lt;$J$7,I21&lt;J21)),$AO$7,0)))</f>
        <v>0</v>
      </c>
      <c r="L21" s="17"/>
      <c r="M21" s="18"/>
      <c r="N21" s="66">
        <f t="shared" ref="N21:N27" si="4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ref="Q21:Q27" si="5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>
        <f t="shared" ref="T21:T27" si="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ref="W21:W22" si="7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>
        <f t="shared" ref="Z21:Z27" si="8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 t="str">
        <f t="shared" ref="AC21:AC27" si="9">IF(OR(EXACT($AA$7,AA21)*(EXACT($AB$7,AB21)))=TRUE,$AO$9,IF(($AB$7-$AA$7=AB21-AA21),$AO$8,IF(OR(EXACT($AA$7&gt;$AB$7,AA21&gt;AB21)*EXACT($AA$7=$AB$7,AA21=AB21)*EXACT($AA$7&lt;$AB$7,AA21&lt;AB21)),$AO$7,0)))</f>
        <v>3</v>
      </c>
      <c r="AD21" s="28"/>
      <c r="AE21" s="26"/>
      <c r="AF21" s="19"/>
      <c r="AG21" s="21">
        <f t="shared" ref="AG21:AG25" si="10">E21+H21+K21+N21+Q21+T21+W21+Z21+AC21+AF21</f>
        <v>6</v>
      </c>
      <c r="AH21" s="22">
        <f>'10.Spieltag'!AJ21</f>
        <v>36</v>
      </c>
      <c r="AI21" s="29">
        <f>'10.Spieltag'!AK21</f>
        <v>14</v>
      </c>
      <c r="AJ21" s="24">
        <f t="shared" ref="AJ21:AJ25" si="11">AG21+AH21</f>
        <v>42</v>
      </c>
      <c r="AK21" s="25">
        <f t="shared" ref="AK21:AK27" si="12">RANK(AJ21,$AJ$8:$AJ$27)</f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6"/>
        <v>0</v>
      </c>
      <c r="U22" s="17"/>
      <c r="V22" s="18"/>
      <c r="W22" s="66">
        <f t="shared" si="7"/>
        <v>0</v>
      </c>
      <c r="X22" s="17"/>
      <c r="Y22" s="18"/>
      <c r="Z22" s="19">
        <f t="shared" si="8"/>
        <v>0</v>
      </c>
      <c r="AA22" s="17"/>
      <c r="AB22" s="18"/>
      <c r="AC22" s="19" t="str">
        <f t="shared" si="9"/>
        <v>3</v>
      </c>
      <c r="AD22" s="28"/>
      <c r="AE22" s="26"/>
      <c r="AF22" s="19"/>
      <c r="AG22" s="21">
        <f t="shared" si="10"/>
        <v>6</v>
      </c>
      <c r="AH22" s="22">
        <f>'10.Spieltag'!AJ22</f>
        <v>36</v>
      </c>
      <c r="AI22" s="29">
        <f>'10.Spieltag'!AK22</f>
        <v>14</v>
      </c>
      <c r="AJ22" s="24">
        <f t="shared" si="11"/>
        <v>42</v>
      </c>
      <c r="AK22" s="25">
        <f t="shared" si="12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8"/>
        <v>0</v>
      </c>
      <c r="AA23" s="17"/>
      <c r="AB23" s="18"/>
      <c r="AC23" s="19" t="str">
        <f t="shared" si="9"/>
        <v>3</v>
      </c>
      <c r="AD23" s="28"/>
      <c r="AE23" s="26"/>
      <c r="AF23" s="19"/>
      <c r="AG23" s="21">
        <f t="shared" si="10"/>
        <v>6</v>
      </c>
      <c r="AH23" s="22">
        <f>'10.Spieltag'!AJ23</f>
        <v>36</v>
      </c>
      <c r="AI23" s="29">
        <f>'10.Spieltag'!AK23</f>
        <v>14</v>
      </c>
      <c r="AJ23" s="24">
        <f t="shared" si="11"/>
        <v>42</v>
      </c>
      <c r="AK23" s="25">
        <f t="shared" si="12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8"/>
        <v>0</v>
      </c>
      <c r="AA24" s="17"/>
      <c r="AB24" s="18"/>
      <c r="AC24" s="19" t="str">
        <f t="shared" si="9"/>
        <v>3</v>
      </c>
      <c r="AD24" s="28"/>
      <c r="AE24" s="26"/>
      <c r="AF24" s="19"/>
      <c r="AG24" s="21">
        <f t="shared" si="10"/>
        <v>6</v>
      </c>
      <c r="AH24" s="22">
        <f>'10.Spieltag'!AJ24</f>
        <v>36</v>
      </c>
      <c r="AI24" s="29">
        <f>'10.Spieltag'!AK24</f>
        <v>14</v>
      </c>
      <c r="AJ24" s="24">
        <f t="shared" si="11"/>
        <v>42</v>
      </c>
      <c r="AK24" s="25">
        <f t="shared" si="12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8"/>
        <v>0</v>
      </c>
      <c r="AA25" s="17"/>
      <c r="AB25" s="18"/>
      <c r="AC25" s="19" t="str">
        <f t="shared" si="9"/>
        <v>3</v>
      </c>
      <c r="AD25" s="28"/>
      <c r="AE25" s="26"/>
      <c r="AF25" s="19"/>
      <c r="AG25" s="21">
        <f t="shared" si="10"/>
        <v>6</v>
      </c>
      <c r="AH25" s="22">
        <f>'10.Spieltag'!AJ25</f>
        <v>36</v>
      </c>
      <c r="AI25" s="29">
        <f>'10.Spieltag'!AK25</f>
        <v>14</v>
      </c>
      <c r="AJ25" s="24">
        <f t="shared" si="11"/>
        <v>42</v>
      </c>
      <c r="AK25" s="25">
        <f t="shared" si="12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8"/>
        <v>0</v>
      </c>
      <c r="AA26" s="17"/>
      <c r="AB26" s="18"/>
      <c r="AC26" s="19" t="str">
        <f t="shared" si="9"/>
        <v>3</v>
      </c>
      <c r="AD26" s="28"/>
      <c r="AE26" s="26"/>
      <c r="AF26" s="19"/>
      <c r="AG26" s="21">
        <f t="shared" ref="AG26" si="13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4">AG26+AH26</f>
        <v>42</v>
      </c>
      <c r="AK26" s="25">
        <f t="shared" si="12"/>
        <v>14</v>
      </c>
      <c r="AL26" s="1"/>
    </row>
    <row r="27" spans="1:38" ht="28.15" customHeight="1" thickBot="1">
      <c r="A27" s="29">
        <f t="shared" ref="A27" si="15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8"/>
        <v>0</v>
      </c>
      <c r="AA27" s="17"/>
      <c r="AB27" s="18"/>
      <c r="AC27" s="19" t="str">
        <f t="shared" si="9"/>
        <v>3</v>
      </c>
      <c r="AD27" s="28"/>
      <c r="AE27" s="26"/>
      <c r="AF27" s="19"/>
      <c r="AG27" s="21">
        <f t="shared" ref="AG27" si="16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17">AG27+AH27</f>
        <v>42</v>
      </c>
      <c r="AK27" s="25">
        <f t="shared" si="12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0">
    <sortCondition ref="A8:A20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189</v>
      </c>
      <c r="AI8" s="29">
        <f>'11.Spieltag'!AK8</f>
        <v>13</v>
      </c>
      <c r="AJ8" s="24">
        <f t="shared" ref="AJ8" si="8">AG8+AH8</f>
        <v>234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175</v>
      </c>
      <c r="AI9" s="29">
        <f>'11.Spieltag'!AK9</f>
        <v>11</v>
      </c>
      <c r="AJ9" s="24">
        <f t="shared" ref="AJ9:AJ25" si="14">AG9+AH9</f>
        <v>220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170</v>
      </c>
      <c r="AI10" s="29">
        <f>'11.Spieltag'!AK10</f>
        <v>9</v>
      </c>
      <c r="AJ10" s="24">
        <f t="shared" si="14"/>
        <v>215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167</v>
      </c>
      <c r="AI11" s="29">
        <f>'11.Spieltag'!AK11</f>
        <v>10</v>
      </c>
      <c r="AJ11" s="24">
        <f t="shared" si="14"/>
        <v>212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166</v>
      </c>
      <c r="AI12" s="29">
        <f>'11.Spieltag'!AK12</f>
        <v>3</v>
      </c>
      <c r="AJ12" s="24">
        <f t="shared" si="14"/>
        <v>211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164</v>
      </c>
      <c r="AI13" s="29">
        <f>'11.Spieltag'!AK13</f>
        <v>7</v>
      </c>
      <c r="AJ13" s="24">
        <f t="shared" si="14"/>
        <v>209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161</v>
      </c>
      <c r="AI14" s="29">
        <f>'11.Spieltag'!AK14</f>
        <v>1</v>
      </c>
      <c r="AJ14" s="24">
        <f t="shared" si="14"/>
        <v>206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161</v>
      </c>
      <c r="AI15" s="29">
        <f>'11.Spieltag'!AK15</f>
        <v>7</v>
      </c>
      <c r="AJ15" s="24">
        <f t="shared" si="14"/>
        <v>206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160</v>
      </c>
      <c r="AI16" s="29">
        <f>'11.Spieltag'!AK16</f>
        <v>2</v>
      </c>
      <c r="AJ16" s="24">
        <f t="shared" si="14"/>
        <v>205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159</v>
      </c>
      <c r="AI17" s="29">
        <f>'11.Spieltag'!AK17</f>
        <v>6</v>
      </c>
      <c r="AJ17" s="24">
        <f t="shared" si="14"/>
        <v>204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145</v>
      </c>
      <c r="AI18" s="29">
        <f>'11.Spieltag'!AK18</f>
        <v>12</v>
      </c>
      <c r="AJ18" s="24">
        <f t="shared" si="14"/>
        <v>190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143</v>
      </c>
      <c r="AI19" s="29">
        <f>'11.Spieltag'!AK19</f>
        <v>5</v>
      </c>
      <c r="AJ19" s="24">
        <f t="shared" si="14"/>
        <v>188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140</v>
      </c>
      <c r="AI20" s="29">
        <f>'11.Spieltag'!AK20</f>
        <v>4</v>
      </c>
      <c r="AJ20" s="24">
        <f t="shared" si="14"/>
        <v>185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42</v>
      </c>
      <c r="AI21" s="29">
        <f>'11.Spieltag'!AK21</f>
        <v>14</v>
      </c>
      <c r="AJ21" s="24">
        <f t="shared" si="14"/>
        <v>87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42</v>
      </c>
      <c r="AI22" s="29">
        <f>'11.Spieltag'!AK22</f>
        <v>14</v>
      </c>
      <c r="AJ22" s="24">
        <f t="shared" si="14"/>
        <v>87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42</v>
      </c>
      <c r="AI23" s="29">
        <f>'11.Spieltag'!AK23</f>
        <v>14</v>
      </c>
      <c r="AJ23" s="24">
        <f t="shared" si="14"/>
        <v>87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42</v>
      </c>
      <c r="AI24" s="29">
        <f>'11.Spieltag'!AK24</f>
        <v>14</v>
      </c>
      <c r="AJ24" s="24">
        <f t="shared" si="14"/>
        <v>87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42</v>
      </c>
      <c r="AI25" s="29">
        <f>'11.Spieltag'!AK25</f>
        <v>14</v>
      </c>
      <c r="AJ25" s="24">
        <f t="shared" si="14"/>
        <v>87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42</v>
      </c>
      <c r="AI26" s="29">
        <f>'11.Spieltag'!AK26</f>
        <v>14</v>
      </c>
      <c r="AJ26" s="24">
        <f t="shared" ref="AJ26" si="17">AG26+AH26</f>
        <v>87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42</v>
      </c>
      <c r="AI27" s="29">
        <f>'11.Spieltag'!AK27</f>
        <v>14</v>
      </c>
      <c r="AJ27" s="24">
        <f t="shared" ref="AJ27" si="20">AG27+AH27</f>
        <v>87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234</v>
      </c>
      <c r="AI8" s="29">
        <f>'12.Spieltag'!AK8</f>
        <v>1</v>
      </c>
      <c r="AJ8" s="24">
        <f t="shared" ref="AJ8" si="8">AG8+AH8</f>
        <v>279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220</v>
      </c>
      <c r="AI9" s="29">
        <f>'12.Spieltag'!AK9</f>
        <v>2</v>
      </c>
      <c r="AJ9" s="24">
        <f t="shared" ref="AJ9:AJ25" si="14">AG9+AH9</f>
        <v>265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215</v>
      </c>
      <c r="AI10" s="29">
        <f>'12.Spieltag'!AK10</f>
        <v>3</v>
      </c>
      <c r="AJ10" s="24">
        <f t="shared" si="14"/>
        <v>260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212</v>
      </c>
      <c r="AI11" s="29">
        <f>'12.Spieltag'!AK11</f>
        <v>4</v>
      </c>
      <c r="AJ11" s="24">
        <f t="shared" si="14"/>
        <v>257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211</v>
      </c>
      <c r="AI12" s="29">
        <f>'12.Spieltag'!AK12</f>
        <v>5</v>
      </c>
      <c r="AJ12" s="24">
        <f t="shared" si="14"/>
        <v>256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209</v>
      </c>
      <c r="AI13" s="29">
        <f>'12.Spieltag'!AK13</f>
        <v>6</v>
      </c>
      <c r="AJ13" s="24">
        <f t="shared" si="14"/>
        <v>254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206</v>
      </c>
      <c r="AI14" s="29">
        <f>'12.Spieltag'!AK14</f>
        <v>7</v>
      </c>
      <c r="AJ14" s="24">
        <f t="shared" si="14"/>
        <v>251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206</v>
      </c>
      <c r="AI15" s="29">
        <f>'12.Spieltag'!AK15</f>
        <v>7</v>
      </c>
      <c r="AJ15" s="24">
        <f t="shared" si="14"/>
        <v>251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205</v>
      </c>
      <c r="AI16" s="29">
        <f>'12.Spieltag'!AK16</f>
        <v>9</v>
      </c>
      <c r="AJ16" s="24">
        <f t="shared" si="14"/>
        <v>250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204</v>
      </c>
      <c r="AI17" s="29">
        <f>'12.Spieltag'!AK17</f>
        <v>10</v>
      </c>
      <c r="AJ17" s="24">
        <f t="shared" si="14"/>
        <v>249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190</v>
      </c>
      <c r="AI18" s="29">
        <f>'12.Spieltag'!AK18</f>
        <v>11</v>
      </c>
      <c r="AJ18" s="24">
        <f t="shared" si="14"/>
        <v>235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188</v>
      </c>
      <c r="AI19" s="29">
        <f>'12.Spieltag'!AK19</f>
        <v>12</v>
      </c>
      <c r="AJ19" s="24">
        <f t="shared" si="14"/>
        <v>233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185</v>
      </c>
      <c r="AI20" s="29">
        <f>'12.Spieltag'!AK20</f>
        <v>13</v>
      </c>
      <c r="AJ20" s="24">
        <f t="shared" si="14"/>
        <v>230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87</v>
      </c>
      <c r="AI21" s="29">
        <f>'12.Spieltag'!AK21</f>
        <v>14</v>
      </c>
      <c r="AJ21" s="24">
        <f t="shared" si="14"/>
        <v>132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87</v>
      </c>
      <c r="AI22" s="29">
        <f>'12.Spieltag'!AK22</f>
        <v>14</v>
      </c>
      <c r="AJ22" s="24">
        <f t="shared" si="14"/>
        <v>132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87</v>
      </c>
      <c r="AI23" s="29">
        <f>'12.Spieltag'!AK23</f>
        <v>14</v>
      </c>
      <c r="AJ23" s="24">
        <f t="shared" si="14"/>
        <v>132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87</v>
      </c>
      <c r="AI24" s="29">
        <f>'12.Spieltag'!AK24</f>
        <v>14</v>
      </c>
      <c r="AJ24" s="24">
        <f t="shared" si="14"/>
        <v>132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87</v>
      </c>
      <c r="AI25" s="29">
        <f>'12.Spieltag'!AK25</f>
        <v>14</v>
      </c>
      <c r="AJ25" s="24">
        <f t="shared" si="14"/>
        <v>132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87</v>
      </c>
      <c r="AI26" s="29">
        <f>'12.Spieltag'!AK26</f>
        <v>14</v>
      </c>
      <c r="AJ26" s="24">
        <f t="shared" ref="AJ26" si="17">AG26+AH26</f>
        <v>132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87</v>
      </c>
      <c r="AI27" s="29">
        <f>'12.Spieltag'!AK27</f>
        <v>14</v>
      </c>
      <c r="AJ27" s="24">
        <f t="shared" ref="AJ27" si="20">AG27+AH27</f>
        <v>132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279</v>
      </c>
      <c r="AI8" s="29">
        <f>'13.Spieltag'!AK8</f>
        <v>1</v>
      </c>
      <c r="AJ8" s="24">
        <f t="shared" ref="AJ8" si="8">AG8+AH8</f>
        <v>324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265</v>
      </c>
      <c r="AI9" s="29">
        <f>'13.Spieltag'!AK9</f>
        <v>2</v>
      </c>
      <c r="AJ9" s="24">
        <f t="shared" ref="AJ9:AJ25" si="14">AG9+AH9</f>
        <v>310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260</v>
      </c>
      <c r="AI10" s="29">
        <f>'13.Spieltag'!AK10</f>
        <v>3</v>
      </c>
      <c r="AJ10" s="24">
        <f t="shared" si="14"/>
        <v>305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257</v>
      </c>
      <c r="AI11" s="29">
        <f>'13.Spieltag'!AK11</f>
        <v>4</v>
      </c>
      <c r="AJ11" s="24">
        <f t="shared" si="14"/>
        <v>302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256</v>
      </c>
      <c r="AI12" s="29">
        <f>'13.Spieltag'!AK12</f>
        <v>5</v>
      </c>
      <c r="AJ12" s="24">
        <f t="shared" si="14"/>
        <v>301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254</v>
      </c>
      <c r="AI13" s="29">
        <f>'13.Spieltag'!AK13</f>
        <v>6</v>
      </c>
      <c r="AJ13" s="24">
        <f t="shared" si="14"/>
        <v>299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251</v>
      </c>
      <c r="AI14" s="29">
        <f>'13.Spieltag'!AK14</f>
        <v>7</v>
      </c>
      <c r="AJ14" s="24">
        <f t="shared" si="14"/>
        <v>296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251</v>
      </c>
      <c r="AI15" s="29">
        <f>'13.Spieltag'!AK15</f>
        <v>7</v>
      </c>
      <c r="AJ15" s="24">
        <f t="shared" si="14"/>
        <v>296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250</v>
      </c>
      <c r="AI16" s="29">
        <f>'13.Spieltag'!AK16</f>
        <v>9</v>
      </c>
      <c r="AJ16" s="24">
        <f t="shared" si="14"/>
        <v>295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249</v>
      </c>
      <c r="AI17" s="29">
        <f>'13.Spieltag'!AK17</f>
        <v>10</v>
      </c>
      <c r="AJ17" s="24">
        <f t="shared" si="14"/>
        <v>294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235</v>
      </c>
      <c r="AI18" s="29">
        <f>'13.Spieltag'!AK18</f>
        <v>11</v>
      </c>
      <c r="AJ18" s="24">
        <f t="shared" si="14"/>
        <v>280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233</v>
      </c>
      <c r="AI19" s="29">
        <f>'13.Spieltag'!AK19</f>
        <v>12</v>
      </c>
      <c r="AJ19" s="24">
        <f t="shared" si="14"/>
        <v>278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230</v>
      </c>
      <c r="AI20" s="29">
        <f>'13.Spieltag'!AK20</f>
        <v>13</v>
      </c>
      <c r="AJ20" s="24">
        <f t="shared" si="14"/>
        <v>275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132</v>
      </c>
      <c r="AI21" s="29">
        <f>'13.Spieltag'!AK21</f>
        <v>14</v>
      </c>
      <c r="AJ21" s="24">
        <f t="shared" si="14"/>
        <v>177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132</v>
      </c>
      <c r="AI22" s="29">
        <f>'13.Spieltag'!AK22</f>
        <v>14</v>
      </c>
      <c r="AJ22" s="24">
        <f t="shared" si="14"/>
        <v>177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132</v>
      </c>
      <c r="AI23" s="29">
        <f>'13.Spieltag'!AK23</f>
        <v>14</v>
      </c>
      <c r="AJ23" s="24">
        <f t="shared" si="14"/>
        <v>177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132</v>
      </c>
      <c r="AI24" s="29">
        <f>'13.Spieltag'!AK24</f>
        <v>14</v>
      </c>
      <c r="AJ24" s="24">
        <f t="shared" si="14"/>
        <v>177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132</v>
      </c>
      <c r="AI25" s="29">
        <f>'13.Spieltag'!AK25</f>
        <v>14</v>
      </c>
      <c r="AJ25" s="24">
        <f t="shared" si="14"/>
        <v>177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132</v>
      </c>
      <c r="AI26" s="29">
        <f>'13.Spieltag'!AK26</f>
        <v>14</v>
      </c>
      <c r="AJ26" s="24">
        <f t="shared" ref="AJ26" si="17">AG26+AH26</f>
        <v>177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132</v>
      </c>
      <c r="AI27" s="29">
        <f>'13.Spieltag'!AK27</f>
        <v>14</v>
      </c>
      <c r="AJ27" s="24">
        <f t="shared" ref="AJ27" si="20">AG27+AH27</f>
        <v>177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324</v>
      </c>
      <c r="AI8" s="29">
        <f>'14.Spieltag'!AK8</f>
        <v>1</v>
      </c>
      <c r="AJ8" s="24">
        <f t="shared" ref="AJ8" si="8">AG8+AH8</f>
        <v>369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310</v>
      </c>
      <c r="AI9" s="29">
        <f>'14.Spieltag'!AK9</f>
        <v>2</v>
      </c>
      <c r="AJ9" s="24">
        <f t="shared" ref="AJ9:AJ25" si="14">AG9+AH9</f>
        <v>355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305</v>
      </c>
      <c r="AI10" s="29">
        <f>'14.Spieltag'!AK10</f>
        <v>3</v>
      </c>
      <c r="AJ10" s="24">
        <f t="shared" si="14"/>
        <v>350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302</v>
      </c>
      <c r="AI11" s="29">
        <f>'14.Spieltag'!AK11</f>
        <v>4</v>
      </c>
      <c r="AJ11" s="24">
        <f t="shared" si="14"/>
        <v>347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301</v>
      </c>
      <c r="AI12" s="29">
        <f>'14.Spieltag'!AK12</f>
        <v>5</v>
      </c>
      <c r="AJ12" s="24">
        <f t="shared" si="14"/>
        <v>346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299</v>
      </c>
      <c r="AI13" s="29">
        <f>'14.Spieltag'!AK13</f>
        <v>6</v>
      </c>
      <c r="AJ13" s="24">
        <f t="shared" si="14"/>
        <v>344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296</v>
      </c>
      <c r="AI14" s="29">
        <f>'14.Spieltag'!AK14</f>
        <v>7</v>
      </c>
      <c r="AJ14" s="24">
        <f t="shared" si="14"/>
        <v>341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296</v>
      </c>
      <c r="AI15" s="29">
        <f>'14.Spieltag'!AK15</f>
        <v>7</v>
      </c>
      <c r="AJ15" s="24">
        <f t="shared" si="14"/>
        <v>341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295</v>
      </c>
      <c r="AI16" s="29">
        <f>'14.Spieltag'!AK16</f>
        <v>9</v>
      </c>
      <c r="AJ16" s="24">
        <f t="shared" si="14"/>
        <v>340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294</v>
      </c>
      <c r="AI17" s="29">
        <f>'14.Spieltag'!AK17</f>
        <v>10</v>
      </c>
      <c r="AJ17" s="24">
        <f t="shared" si="14"/>
        <v>339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280</v>
      </c>
      <c r="AI18" s="29">
        <f>'14.Spieltag'!AK18</f>
        <v>11</v>
      </c>
      <c r="AJ18" s="24">
        <f t="shared" si="14"/>
        <v>325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278</v>
      </c>
      <c r="AI19" s="29">
        <f>'14.Spieltag'!AK19</f>
        <v>12</v>
      </c>
      <c r="AJ19" s="24">
        <f t="shared" si="14"/>
        <v>323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275</v>
      </c>
      <c r="AI20" s="29">
        <f>'14.Spieltag'!AK20</f>
        <v>13</v>
      </c>
      <c r="AJ20" s="24">
        <f t="shared" si="14"/>
        <v>320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177</v>
      </c>
      <c r="AI21" s="29">
        <f>'14.Spieltag'!AK21</f>
        <v>14</v>
      </c>
      <c r="AJ21" s="24">
        <f t="shared" si="14"/>
        <v>222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177</v>
      </c>
      <c r="AI22" s="29">
        <f>'14.Spieltag'!AK22</f>
        <v>14</v>
      </c>
      <c r="AJ22" s="24">
        <f t="shared" si="14"/>
        <v>222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177</v>
      </c>
      <c r="AI23" s="29">
        <f>'14.Spieltag'!AK23</f>
        <v>14</v>
      </c>
      <c r="AJ23" s="24">
        <f t="shared" si="14"/>
        <v>222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177</v>
      </c>
      <c r="AI24" s="29">
        <f>'14.Spieltag'!AK24</f>
        <v>14</v>
      </c>
      <c r="AJ24" s="24">
        <f t="shared" si="14"/>
        <v>222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177</v>
      </c>
      <c r="AI25" s="29">
        <f>'14.Spieltag'!AK25</f>
        <v>14</v>
      </c>
      <c r="AJ25" s="24">
        <f t="shared" si="14"/>
        <v>222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177</v>
      </c>
      <c r="AI26" s="29">
        <f>'14.Spieltag'!AK26</f>
        <v>14</v>
      </c>
      <c r="AJ26" s="24">
        <f t="shared" ref="AJ26" si="17">AG26+AH26</f>
        <v>222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177</v>
      </c>
      <c r="AI27" s="29">
        <f>'14.Spieltag'!AK27</f>
        <v>14</v>
      </c>
      <c r="AJ27" s="24">
        <f t="shared" ref="AJ27" si="20">AG27+AH27</f>
        <v>222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369</v>
      </c>
      <c r="AI8" s="29">
        <f>'15.Spieltag'!AK8</f>
        <v>1</v>
      </c>
      <c r="AJ8" s="24">
        <f t="shared" ref="AJ8" si="8">AG8+AH8</f>
        <v>414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355</v>
      </c>
      <c r="AI9" s="29">
        <f>'15.Spieltag'!AK9</f>
        <v>2</v>
      </c>
      <c r="AJ9" s="24">
        <f t="shared" ref="AJ9:AJ25" si="14">AG9+AH9</f>
        <v>400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350</v>
      </c>
      <c r="AI10" s="29">
        <f>'15.Spieltag'!AK10</f>
        <v>3</v>
      </c>
      <c r="AJ10" s="24">
        <f t="shared" si="14"/>
        <v>395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347</v>
      </c>
      <c r="AI11" s="29">
        <f>'15.Spieltag'!AK11</f>
        <v>4</v>
      </c>
      <c r="AJ11" s="24">
        <f t="shared" si="14"/>
        <v>392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346</v>
      </c>
      <c r="AI12" s="29">
        <f>'15.Spieltag'!AK12</f>
        <v>5</v>
      </c>
      <c r="AJ12" s="24">
        <f t="shared" si="14"/>
        <v>391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344</v>
      </c>
      <c r="AI13" s="29">
        <f>'15.Spieltag'!AK13</f>
        <v>6</v>
      </c>
      <c r="AJ13" s="24">
        <f t="shared" si="14"/>
        <v>389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341</v>
      </c>
      <c r="AI14" s="29">
        <f>'15.Spieltag'!AK14</f>
        <v>7</v>
      </c>
      <c r="AJ14" s="24">
        <f t="shared" si="14"/>
        <v>386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341</v>
      </c>
      <c r="AI15" s="29">
        <f>'15.Spieltag'!AK15</f>
        <v>7</v>
      </c>
      <c r="AJ15" s="24">
        <f t="shared" si="14"/>
        <v>386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340</v>
      </c>
      <c r="AI16" s="29">
        <f>'15.Spieltag'!AK16</f>
        <v>9</v>
      </c>
      <c r="AJ16" s="24">
        <f t="shared" si="14"/>
        <v>385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339</v>
      </c>
      <c r="AI17" s="29">
        <f>'15.Spieltag'!AK17</f>
        <v>10</v>
      </c>
      <c r="AJ17" s="24">
        <f t="shared" si="14"/>
        <v>384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325</v>
      </c>
      <c r="AI18" s="29">
        <f>'15.Spieltag'!AK18</f>
        <v>11</v>
      </c>
      <c r="AJ18" s="24">
        <f t="shared" si="14"/>
        <v>370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323</v>
      </c>
      <c r="AI19" s="29">
        <f>'15.Spieltag'!AK19</f>
        <v>12</v>
      </c>
      <c r="AJ19" s="24">
        <f t="shared" si="14"/>
        <v>368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320</v>
      </c>
      <c r="AI20" s="29">
        <f>'15.Spieltag'!AK20</f>
        <v>13</v>
      </c>
      <c r="AJ20" s="24">
        <f t="shared" si="14"/>
        <v>365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222</v>
      </c>
      <c r="AI21" s="29">
        <f>'15.Spieltag'!AK21</f>
        <v>14</v>
      </c>
      <c r="AJ21" s="24">
        <f t="shared" si="14"/>
        <v>267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222</v>
      </c>
      <c r="AI22" s="29">
        <f>'15.Spieltag'!AK22</f>
        <v>14</v>
      </c>
      <c r="AJ22" s="24">
        <f t="shared" si="14"/>
        <v>267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222</v>
      </c>
      <c r="AI23" s="29">
        <f>'15.Spieltag'!AK23</f>
        <v>14</v>
      </c>
      <c r="AJ23" s="24">
        <f t="shared" si="14"/>
        <v>267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222</v>
      </c>
      <c r="AI24" s="29">
        <f>'15.Spieltag'!AK24</f>
        <v>14</v>
      </c>
      <c r="AJ24" s="24">
        <f t="shared" si="14"/>
        <v>267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222</v>
      </c>
      <c r="AI25" s="29">
        <f>'15.Spieltag'!AK25</f>
        <v>14</v>
      </c>
      <c r="AJ25" s="24">
        <f t="shared" si="14"/>
        <v>267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222</v>
      </c>
      <c r="AI26" s="29">
        <f>'15.Spieltag'!AK26</f>
        <v>14</v>
      </c>
      <c r="AJ26" s="24">
        <f t="shared" ref="AJ26" si="17">AG26+AH26</f>
        <v>267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222</v>
      </c>
      <c r="AI27" s="29">
        <f>'15.Spieltag'!AK27</f>
        <v>14</v>
      </c>
      <c r="AJ27" s="24">
        <f t="shared" ref="AJ27" si="20">AG27+AH27</f>
        <v>267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414</v>
      </c>
      <c r="AI8" s="29">
        <f>'16.Spieltag'!AK8</f>
        <v>1</v>
      </c>
      <c r="AJ8" s="24">
        <f t="shared" ref="AJ8" si="8">AG8+AH8</f>
        <v>459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400</v>
      </c>
      <c r="AI9" s="29">
        <f>'16.Spieltag'!AK9</f>
        <v>2</v>
      </c>
      <c r="AJ9" s="24">
        <f t="shared" ref="AJ9:AJ25" si="14">AG9+AH9</f>
        <v>445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395</v>
      </c>
      <c r="AI10" s="29">
        <f>'16.Spieltag'!AK10</f>
        <v>3</v>
      </c>
      <c r="AJ10" s="24">
        <f t="shared" si="14"/>
        <v>440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392</v>
      </c>
      <c r="AI11" s="29">
        <f>'16.Spieltag'!AK11</f>
        <v>4</v>
      </c>
      <c r="AJ11" s="24">
        <f t="shared" si="14"/>
        <v>437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391</v>
      </c>
      <c r="AI12" s="29">
        <f>'16.Spieltag'!AK12</f>
        <v>5</v>
      </c>
      <c r="AJ12" s="24">
        <f t="shared" si="14"/>
        <v>436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389</v>
      </c>
      <c r="AI13" s="29">
        <f>'16.Spieltag'!AK13</f>
        <v>6</v>
      </c>
      <c r="AJ13" s="24">
        <f t="shared" si="14"/>
        <v>434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386</v>
      </c>
      <c r="AI14" s="29">
        <f>'16.Spieltag'!AK14</f>
        <v>7</v>
      </c>
      <c r="AJ14" s="24">
        <f t="shared" si="14"/>
        <v>431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386</v>
      </c>
      <c r="AI15" s="29">
        <f>'16.Spieltag'!AK15</f>
        <v>7</v>
      </c>
      <c r="AJ15" s="24">
        <f t="shared" si="14"/>
        <v>431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385</v>
      </c>
      <c r="AI16" s="29">
        <f>'16.Spieltag'!AK16</f>
        <v>9</v>
      </c>
      <c r="AJ16" s="24">
        <f t="shared" si="14"/>
        <v>430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384</v>
      </c>
      <c r="AI17" s="29">
        <f>'16.Spieltag'!AK17</f>
        <v>10</v>
      </c>
      <c r="AJ17" s="24">
        <f t="shared" si="14"/>
        <v>429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370</v>
      </c>
      <c r="AI18" s="29">
        <f>'16.Spieltag'!AK18</f>
        <v>11</v>
      </c>
      <c r="AJ18" s="24">
        <f t="shared" si="14"/>
        <v>415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368</v>
      </c>
      <c r="AI19" s="29">
        <f>'16.Spieltag'!AK19</f>
        <v>12</v>
      </c>
      <c r="AJ19" s="24">
        <f t="shared" si="14"/>
        <v>413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365</v>
      </c>
      <c r="AI20" s="29">
        <f>'16.Spieltag'!AK20</f>
        <v>13</v>
      </c>
      <c r="AJ20" s="24">
        <f t="shared" si="14"/>
        <v>410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267</v>
      </c>
      <c r="AI21" s="29">
        <f>'16.Spieltag'!AK21</f>
        <v>14</v>
      </c>
      <c r="AJ21" s="24">
        <f t="shared" si="14"/>
        <v>312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267</v>
      </c>
      <c r="AI22" s="29">
        <f>'16.Spieltag'!AK22</f>
        <v>14</v>
      </c>
      <c r="AJ22" s="24">
        <f t="shared" si="14"/>
        <v>312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267</v>
      </c>
      <c r="AI23" s="29">
        <f>'16.Spieltag'!AK23</f>
        <v>14</v>
      </c>
      <c r="AJ23" s="24">
        <f t="shared" si="14"/>
        <v>312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267</v>
      </c>
      <c r="AI24" s="29">
        <f>'16.Spieltag'!AK24</f>
        <v>14</v>
      </c>
      <c r="AJ24" s="24">
        <f t="shared" si="14"/>
        <v>312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267</v>
      </c>
      <c r="AI25" s="29">
        <f>'16.Spieltag'!AK25</f>
        <v>14</v>
      </c>
      <c r="AJ25" s="24">
        <f t="shared" si="14"/>
        <v>312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267</v>
      </c>
      <c r="AI26" s="29">
        <f>'16.Spieltag'!AK26</f>
        <v>14</v>
      </c>
      <c r="AJ26" s="24">
        <f t="shared" ref="AJ26" si="17">AG26+AH26</f>
        <v>312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267</v>
      </c>
      <c r="AI27" s="29">
        <f>'16.Spieltag'!AK27</f>
        <v>14</v>
      </c>
      <c r="AJ27" s="24">
        <f t="shared" ref="AJ27" si="20">AG27+AH27</f>
        <v>312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459</v>
      </c>
      <c r="AI8" s="29">
        <f>'17.Spieltag'!AK8</f>
        <v>1</v>
      </c>
      <c r="AJ8" s="24">
        <f t="shared" ref="AJ8" si="8">AG8+AH8</f>
        <v>504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445</v>
      </c>
      <c r="AI9" s="29">
        <f>'17.Spieltag'!AK9</f>
        <v>2</v>
      </c>
      <c r="AJ9" s="24">
        <f t="shared" ref="AJ9:AJ25" si="14">AG9+AH9</f>
        <v>490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440</v>
      </c>
      <c r="AI10" s="29">
        <f>'17.Spieltag'!AK10</f>
        <v>3</v>
      </c>
      <c r="AJ10" s="24">
        <f t="shared" si="14"/>
        <v>485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437</v>
      </c>
      <c r="AI11" s="29">
        <f>'17.Spieltag'!AK11</f>
        <v>4</v>
      </c>
      <c r="AJ11" s="24">
        <f t="shared" si="14"/>
        <v>482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436</v>
      </c>
      <c r="AI12" s="29">
        <f>'17.Spieltag'!AK12</f>
        <v>5</v>
      </c>
      <c r="AJ12" s="24">
        <f t="shared" si="14"/>
        <v>481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434</v>
      </c>
      <c r="AI13" s="29">
        <f>'17.Spieltag'!AK13</f>
        <v>6</v>
      </c>
      <c r="AJ13" s="24">
        <f t="shared" si="14"/>
        <v>479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431</v>
      </c>
      <c r="AI14" s="29">
        <f>'17.Spieltag'!AK14</f>
        <v>7</v>
      </c>
      <c r="AJ14" s="24">
        <f t="shared" si="14"/>
        <v>476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431</v>
      </c>
      <c r="AI15" s="29">
        <f>'17.Spieltag'!AK15</f>
        <v>7</v>
      </c>
      <c r="AJ15" s="24">
        <f t="shared" si="14"/>
        <v>476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430</v>
      </c>
      <c r="AI16" s="29">
        <f>'17.Spieltag'!AK16</f>
        <v>9</v>
      </c>
      <c r="AJ16" s="24">
        <f t="shared" si="14"/>
        <v>475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429</v>
      </c>
      <c r="AI17" s="29">
        <f>'17.Spieltag'!AK17</f>
        <v>10</v>
      </c>
      <c r="AJ17" s="24">
        <f t="shared" si="14"/>
        <v>474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415</v>
      </c>
      <c r="AI18" s="29">
        <f>'17.Spieltag'!AK18</f>
        <v>11</v>
      </c>
      <c r="AJ18" s="24">
        <f t="shared" si="14"/>
        <v>460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413</v>
      </c>
      <c r="AI19" s="29">
        <f>'17.Spieltag'!AK19</f>
        <v>12</v>
      </c>
      <c r="AJ19" s="24">
        <f t="shared" si="14"/>
        <v>458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410</v>
      </c>
      <c r="AI20" s="29">
        <f>'17.Spieltag'!AK20</f>
        <v>13</v>
      </c>
      <c r="AJ20" s="24">
        <f t="shared" si="14"/>
        <v>455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312</v>
      </c>
      <c r="AI21" s="29">
        <f>'17.Spieltag'!AK21</f>
        <v>14</v>
      </c>
      <c r="AJ21" s="24">
        <f t="shared" si="14"/>
        <v>357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312</v>
      </c>
      <c r="AI22" s="29">
        <f>'17.Spieltag'!AK22</f>
        <v>14</v>
      </c>
      <c r="AJ22" s="24">
        <f t="shared" si="14"/>
        <v>357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312</v>
      </c>
      <c r="AI23" s="29">
        <f>'17.Spieltag'!AK23</f>
        <v>14</v>
      </c>
      <c r="AJ23" s="24">
        <f t="shared" si="14"/>
        <v>357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312</v>
      </c>
      <c r="AI24" s="29">
        <f>'17.Spieltag'!AK24</f>
        <v>14</v>
      </c>
      <c r="AJ24" s="24">
        <f t="shared" si="14"/>
        <v>357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312</v>
      </c>
      <c r="AI25" s="29">
        <f>'17.Spieltag'!AK25</f>
        <v>14</v>
      </c>
      <c r="AJ25" s="24">
        <f t="shared" si="14"/>
        <v>357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312</v>
      </c>
      <c r="AI26" s="29">
        <f>'17.Spieltag'!AK26</f>
        <v>14</v>
      </c>
      <c r="AJ26" s="24">
        <f t="shared" ref="AJ26" si="17">AG26+AH26</f>
        <v>357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312</v>
      </c>
      <c r="AI27" s="29">
        <f>'17.Spieltag'!AK27</f>
        <v>14</v>
      </c>
      <c r="AJ27" s="24">
        <f t="shared" ref="AJ27" si="19">AG27+AH27</f>
        <v>357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504</v>
      </c>
      <c r="AI8" s="29">
        <f>'18.Spieltag'!AK8</f>
        <v>1</v>
      </c>
      <c r="AJ8" s="24">
        <f t="shared" ref="AJ8" si="8">AG8+AH8</f>
        <v>549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490</v>
      </c>
      <c r="AI9" s="29">
        <f>'18.Spieltag'!AK9</f>
        <v>2</v>
      </c>
      <c r="AJ9" s="24">
        <f t="shared" ref="AJ9:AJ25" si="14">AG9+AH9</f>
        <v>535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485</v>
      </c>
      <c r="AI10" s="29">
        <f>'18.Spieltag'!AK10</f>
        <v>3</v>
      </c>
      <c r="AJ10" s="24">
        <f t="shared" si="14"/>
        <v>530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482</v>
      </c>
      <c r="AI11" s="29">
        <f>'18.Spieltag'!AK11</f>
        <v>4</v>
      </c>
      <c r="AJ11" s="24">
        <f t="shared" si="14"/>
        <v>527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481</v>
      </c>
      <c r="AI12" s="29">
        <f>'18.Spieltag'!AK12</f>
        <v>5</v>
      </c>
      <c r="AJ12" s="24">
        <f t="shared" si="14"/>
        <v>526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479</v>
      </c>
      <c r="AI13" s="29">
        <f>'18.Spieltag'!AK13</f>
        <v>6</v>
      </c>
      <c r="AJ13" s="24">
        <f t="shared" si="14"/>
        <v>524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476</v>
      </c>
      <c r="AI14" s="29">
        <f>'18.Spieltag'!AK14</f>
        <v>7</v>
      </c>
      <c r="AJ14" s="24">
        <f t="shared" si="14"/>
        <v>521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476</v>
      </c>
      <c r="AI15" s="29">
        <f>'18.Spieltag'!AK15</f>
        <v>7</v>
      </c>
      <c r="AJ15" s="24">
        <f t="shared" si="14"/>
        <v>521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475</v>
      </c>
      <c r="AI16" s="29">
        <f>'18.Spieltag'!AK16</f>
        <v>9</v>
      </c>
      <c r="AJ16" s="24">
        <f t="shared" si="14"/>
        <v>520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474</v>
      </c>
      <c r="AI17" s="29">
        <f>'18.Spieltag'!AK17</f>
        <v>10</v>
      </c>
      <c r="AJ17" s="24">
        <f t="shared" si="14"/>
        <v>519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460</v>
      </c>
      <c r="AI18" s="29">
        <f>'18.Spieltag'!AK18</f>
        <v>11</v>
      </c>
      <c r="AJ18" s="24">
        <f t="shared" si="14"/>
        <v>505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458</v>
      </c>
      <c r="AI19" s="29">
        <f>'18.Spieltag'!AK19</f>
        <v>12</v>
      </c>
      <c r="AJ19" s="24">
        <f t="shared" si="14"/>
        <v>503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455</v>
      </c>
      <c r="AI20" s="29">
        <f>'18.Spieltag'!AK20</f>
        <v>13</v>
      </c>
      <c r="AJ20" s="24">
        <f t="shared" si="14"/>
        <v>500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357</v>
      </c>
      <c r="AI21" s="29">
        <f>'18.Spieltag'!AK21</f>
        <v>14</v>
      </c>
      <c r="AJ21" s="24">
        <f t="shared" si="14"/>
        <v>402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357</v>
      </c>
      <c r="AI22" s="29">
        <f>'18.Spieltag'!AK22</f>
        <v>14</v>
      </c>
      <c r="AJ22" s="24">
        <f t="shared" si="14"/>
        <v>402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357</v>
      </c>
      <c r="AI23" s="29">
        <f>'18.Spieltag'!AK23</f>
        <v>14</v>
      </c>
      <c r="AJ23" s="24">
        <f t="shared" si="14"/>
        <v>402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357</v>
      </c>
      <c r="AI24" s="29">
        <f>'18.Spieltag'!AK24</f>
        <v>14</v>
      </c>
      <c r="AJ24" s="24">
        <f t="shared" si="14"/>
        <v>402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357</v>
      </c>
      <c r="AI25" s="29">
        <f>'18.Spieltag'!AK25</f>
        <v>14</v>
      </c>
      <c r="AJ25" s="24">
        <f t="shared" si="14"/>
        <v>402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357</v>
      </c>
      <c r="AI26" s="29">
        <f>'18.Spieltag'!AK26</f>
        <v>14</v>
      </c>
      <c r="AJ26" s="24">
        <f t="shared" ref="AJ26" si="17">AG26+AH26</f>
        <v>402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357</v>
      </c>
      <c r="AI27" s="29">
        <f>'18.Spieltag'!AK27</f>
        <v>14</v>
      </c>
      <c r="AJ27" s="24">
        <f t="shared" ref="AJ27" si="20">AG27+AH27</f>
        <v>402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549</v>
      </c>
      <c r="AI8" s="29">
        <f>'19.Spieltag'!AK8</f>
        <v>1</v>
      </c>
      <c r="AJ8" s="24">
        <f t="shared" ref="AJ8" si="8">AG8+AH8</f>
        <v>594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535</v>
      </c>
      <c r="AI9" s="29">
        <f>'19.Spieltag'!AK9</f>
        <v>2</v>
      </c>
      <c r="AJ9" s="24">
        <f t="shared" ref="AJ9:AJ25" si="14">AG9+AH9</f>
        <v>580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530</v>
      </c>
      <c r="AI10" s="29">
        <f>'19.Spieltag'!AK10</f>
        <v>3</v>
      </c>
      <c r="AJ10" s="24">
        <f t="shared" si="14"/>
        <v>575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527</v>
      </c>
      <c r="AI11" s="29">
        <f>'19.Spieltag'!AK11</f>
        <v>4</v>
      </c>
      <c r="AJ11" s="24">
        <f t="shared" si="14"/>
        <v>572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526</v>
      </c>
      <c r="AI12" s="29">
        <f>'19.Spieltag'!AK12</f>
        <v>5</v>
      </c>
      <c r="AJ12" s="24">
        <f t="shared" si="14"/>
        <v>571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524</v>
      </c>
      <c r="AI13" s="29">
        <f>'19.Spieltag'!AK13</f>
        <v>6</v>
      </c>
      <c r="AJ13" s="24">
        <f t="shared" si="14"/>
        <v>569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521</v>
      </c>
      <c r="AI14" s="29">
        <f>'19.Spieltag'!AK14</f>
        <v>7</v>
      </c>
      <c r="AJ14" s="24">
        <f t="shared" si="14"/>
        <v>566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521</v>
      </c>
      <c r="AI15" s="29">
        <f>'19.Spieltag'!AK15</f>
        <v>7</v>
      </c>
      <c r="AJ15" s="24">
        <f t="shared" si="14"/>
        <v>566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520</v>
      </c>
      <c r="AI16" s="29">
        <f>'19.Spieltag'!AK16</f>
        <v>9</v>
      </c>
      <c r="AJ16" s="24">
        <f t="shared" si="14"/>
        <v>565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519</v>
      </c>
      <c r="AI17" s="29">
        <f>'19.Spieltag'!AK17</f>
        <v>10</v>
      </c>
      <c r="AJ17" s="24">
        <f t="shared" si="14"/>
        <v>564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505</v>
      </c>
      <c r="AI18" s="29">
        <f>'19.Spieltag'!AK18</f>
        <v>11</v>
      </c>
      <c r="AJ18" s="24">
        <f t="shared" si="14"/>
        <v>550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503</v>
      </c>
      <c r="AI19" s="29">
        <f>'19.Spieltag'!AK19</f>
        <v>12</v>
      </c>
      <c r="AJ19" s="24">
        <f t="shared" si="14"/>
        <v>548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500</v>
      </c>
      <c r="AI20" s="29">
        <f>'19.Spieltag'!AK20</f>
        <v>13</v>
      </c>
      <c r="AJ20" s="24">
        <f t="shared" si="14"/>
        <v>545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402</v>
      </c>
      <c r="AI21" s="29">
        <f>'19.Spieltag'!AK21</f>
        <v>14</v>
      </c>
      <c r="AJ21" s="24">
        <f t="shared" si="14"/>
        <v>447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402</v>
      </c>
      <c r="AI22" s="29">
        <f>'19.Spieltag'!AK22</f>
        <v>14</v>
      </c>
      <c r="AJ22" s="24">
        <f t="shared" si="14"/>
        <v>447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402</v>
      </c>
      <c r="AI23" s="29">
        <f>'19.Spieltag'!AK23</f>
        <v>14</v>
      </c>
      <c r="AJ23" s="24">
        <f t="shared" si="14"/>
        <v>447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402</v>
      </c>
      <c r="AI24" s="29">
        <f>'19.Spieltag'!AK24</f>
        <v>14</v>
      </c>
      <c r="AJ24" s="24">
        <f t="shared" si="14"/>
        <v>447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402</v>
      </c>
      <c r="AI25" s="29">
        <f>'19.Spieltag'!AK25</f>
        <v>14</v>
      </c>
      <c r="AJ25" s="24">
        <f t="shared" si="14"/>
        <v>447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402</v>
      </c>
      <c r="AI26" s="29">
        <f>'19.Spieltag'!AK26</f>
        <v>14</v>
      </c>
      <c r="AJ26" s="24">
        <f t="shared" ref="AJ26" si="17">AG26+AH26</f>
        <v>447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402</v>
      </c>
      <c r="AI27" s="29">
        <f>'19.Spieltag'!AK27</f>
        <v>14</v>
      </c>
      <c r="AJ27" s="24">
        <f t="shared" ref="AJ27" si="20">AG27+AH27</f>
        <v>447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594</v>
      </c>
      <c r="AI8" s="29">
        <f>'20.Spieltag'!AK8</f>
        <v>1</v>
      </c>
      <c r="AJ8" s="24">
        <f t="shared" ref="AJ8" si="8">AG8+AH8</f>
        <v>639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580</v>
      </c>
      <c r="AI9" s="29">
        <f>'20.Spieltag'!AK9</f>
        <v>2</v>
      </c>
      <c r="AJ9" s="24">
        <f t="shared" ref="AJ9:AJ25" si="14">AG9+AH9</f>
        <v>625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575</v>
      </c>
      <c r="AI10" s="29">
        <f>'20.Spieltag'!AK10</f>
        <v>3</v>
      </c>
      <c r="AJ10" s="24">
        <f t="shared" si="14"/>
        <v>620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572</v>
      </c>
      <c r="AI11" s="29">
        <f>'20.Spieltag'!AK11</f>
        <v>4</v>
      </c>
      <c r="AJ11" s="24">
        <f t="shared" si="14"/>
        <v>617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571</v>
      </c>
      <c r="AI12" s="29">
        <f>'20.Spieltag'!AK12</f>
        <v>5</v>
      </c>
      <c r="AJ12" s="24">
        <f t="shared" si="14"/>
        <v>616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569</v>
      </c>
      <c r="AI13" s="29">
        <f>'20.Spieltag'!AK13</f>
        <v>6</v>
      </c>
      <c r="AJ13" s="24">
        <f t="shared" si="14"/>
        <v>614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566</v>
      </c>
      <c r="AI14" s="29">
        <f>'20.Spieltag'!AK14</f>
        <v>7</v>
      </c>
      <c r="AJ14" s="24">
        <f t="shared" si="14"/>
        <v>611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566</v>
      </c>
      <c r="AI15" s="29">
        <f>'20.Spieltag'!AK15</f>
        <v>7</v>
      </c>
      <c r="AJ15" s="24">
        <f t="shared" si="14"/>
        <v>611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565</v>
      </c>
      <c r="AI16" s="29">
        <f>'20.Spieltag'!AK16</f>
        <v>9</v>
      </c>
      <c r="AJ16" s="24">
        <f t="shared" si="14"/>
        <v>610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564</v>
      </c>
      <c r="AI17" s="29">
        <f>'20.Spieltag'!AK17</f>
        <v>10</v>
      </c>
      <c r="AJ17" s="24">
        <f t="shared" si="14"/>
        <v>609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550</v>
      </c>
      <c r="AI18" s="29">
        <f>'20.Spieltag'!AK18</f>
        <v>11</v>
      </c>
      <c r="AJ18" s="24">
        <f t="shared" si="14"/>
        <v>595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548</v>
      </c>
      <c r="AI19" s="29">
        <f>'20.Spieltag'!AK19</f>
        <v>12</v>
      </c>
      <c r="AJ19" s="24">
        <f t="shared" si="14"/>
        <v>593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545</v>
      </c>
      <c r="AI20" s="29">
        <f>'20.Spieltag'!AK20</f>
        <v>13</v>
      </c>
      <c r="AJ20" s="24">
        <f t="shared" si="14"/>
        <v>590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447</v>
      </c>
      <c r="AI21" s="29">
        <f>'20.Spieltag'!AK21</f>
        <v>14</v>
      </c>
      <c r="AJ21" s="24">
        <f t="shared" si="14"/>
        <v>492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447</v>
      </c>
      <c r="AI22" s="29">
        <f>'20.Spieltag'!AK22</f>
        <v>14</v>
      </c>
      <c r="AJ22" s="24">
        <f t="shared" si="14"/>
        <v>492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447</v>
      </c>
      <c r="AI23" s="29">
        <f>'20.Spieltag'!AK23</f>
        <v>14</v>
      </c>
      <c r="AJ23" s="24">
        <f t="shared" si="14"/>
        <v>492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447</v>
      </c>
      <c r="AI24" s="29">
        <f>'20.Spieltag'!AK24</f>
        <v>14</v>
      </c>
      <c r="AJ24" s="24">
        <f t="shared" si="14"/>
        <v>492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447</v>
      </c>
      <c r="AI25" s="29">
        <f>'20.Spieltag'!AK25</f>
        <v>14</v>
      </c>
      <c r="AJ25" s="24">
        <f t="shared" si="14"/>
        <v>492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447</v>
      </c>
      <c r="AI26" s="29">
        <f>'20.Spieltag'!AK26</f>
        <v>14</v>
      </c>
      <c r="AJ26" s="24">
        <f t="shared" ref="AJ26" si="17">AG26+AH26</f>
        <v>492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447</v>
      </c>
      <c r="AI27" s="29">
        <f>'20.Spieltag'!AK27</f>
        <v>14</v>
      </c>
      <c r="AJ27" s="24">
        <f t="shared" ref="AJ27" si="20">AG27+AH27</f>
        <v>492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639</v>
      </c>
      <c r="AI8" s="29">
        <f>'21.Spieltag'!AK8</f>
        <v>1</v>
      </c>
      <c r="AJ8" s="24">
        <f t="shared" ref="AJ8" si="8">AG8+AH8</f>
        <v>684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625</v>
      </c>
      <c r="AI9" s="29">
        <f>'21.Spieltag'!AK9</f>
        <v>2</v>
      </c>
      <c r="AJ9" s="24">
        <f t="shared" ref="AJ9:AJ25" si="14">AG9+AH9</f>
        <v>670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620</v>
      </c>
      <c r="AI10" s="29">
        <f>'21.Spieltag'!AK10</f>
        <v>3</v>
      </c>
      <c r="AJ10" s="24">
        <f t="shared" si="14"/>
        <v>665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617</v>
      </c>
      <c r="AI11" s="29">
        <f>'21.Spieltag'!AK11</f>
        <v>4</v>
      </c>
      <c r="AJ11" s="24">
        <f t="shared" si="14"/>
        <v>662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616</v>
      </c>
      <c r="AI12" s="29">
        <f>'21.Spieltag'!AK12</f>
        <v>5</v>
      </c>
      <c r="AJ12" s="24">
        <f t="shared" si="14"/>
        <v>661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614</v>
      </c>
      <c r="AI13" s="29">
        <f>'21.Spieltag'!AK13</f>
        <v>6</v>
      </c>
      <c r="AJ13" s="24">
        <f t="shared" si="14"/>
        <v>659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611</v>
      </c>
      <c r="AI14" s="29">
        <f>'21.Spieltag'!AK14</f>
        <v>7</v>
      </c>
      <c r="AJ14" s="24">
        <f t="shared" si="14"/>
        <v>656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611</v>
      </c>
      <c r="AI15" s="29">
        <f>'21.Spieltag'!AK15</f>
        <v>7</v>
      </c>
      <c r="AJ15" s="24">
        <f t="shared" si="14"/>
        <v>656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610</v>
      </c>
      <c r="AI16" s="29">
        <f>'21.Spieltag'!AK16</f>
        <v>9</v>
      </c>
      <c r="AJ16" s="24">
        <f t="shared" si="14"/>
        <v>655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609</v>
      </c>
      <c r="AI17" s="29">
        <f>'21.Spieltag'!AK17</f>
        <v>10</v>
      </c>
      <c r="AJ17" s="24">
        <f t="shared" si="14"/>
        <v>654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595</v>
      </c>
      <c r="AI18" s="29">
        <f>'21.Spieltag'!AK18</f>
        <v>11</v>
      </c>
      <c r="AJ18" s="24">
        <f t="shared" si="14"/>
        <v>640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593</v>
      </c>
      <c r="AI19" s="29">
        <f>'21.Spieltag'!AK19</f>
        <v>12</v>
      </c>
      <c r="AJ19" s="24">
        <f t="shared" si="14"/>
        <v>638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590</v>
      </c>
      <c r="AI20" s="29">
        <f>'21.Spieltag'!AK20</f>
        <v>13</v>
      </c>
      <c r="AJ20" s="24">
        <f t="shared" si="14"/>
        <v>635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492</v>
      </c>
      <c r="AI21" s="29">
        <f>'21.Spieltag'!AK21</f>
        <v>14</v>
      </c>
      <c r="AJ21" s="24">
        <f t="shared" si="14"/>
        <v>537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492</v>
      </c>
      <c r="AI22" s="29">
        <f>'21.Spieltag'!AK22</f>
        <v>14</v>
      </c>
      <c r="AJ22" s="24">
        <f t="shared" si="14"/>
        <v>537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492</v>
      </c>
      <c r="AI23" s="29">
        <f>'21.Spieltag'!AK23</f>
        <v>14</v>
      </c>
      <c r="AJ23" s="24">
        <f t="shared" si="14"/>
        <v>537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492</v>
      </c>
      <c r="AI24" s="29">
        <f>'21.Spieltag'!AK24</f>
        <v>14</v>
      </c>
      <c r="AJ24" s="24">
        <f t="shared" si="14"/>
        <v>537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492</v>
      </c>
      <c r="AI25" s="29">
        <f>'21.Spieltag'!AK25</f>
        <v>14</v>
      </c>
      <c r="AJ25" s="24">
        <f t="shared" si="14"/>
        <v>537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492</v>
      </c>
      <c r="AI26" s="29">
        <f>'21.Spieltag'!AK26</f>
        <v>14</v>
      </c>
      <c r="AJ26" s="24">
        <f t="shared" ref="AJ26" si="17">AG26+AH26</f>
        <v>537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492</v>
      </c>
      <c r="AI27" s="29">
        <f>'21.Spieltag'!AK27</f>
        <v>14</v>
      </c>
      <c r="AJ27" s="24">
        <f t="shared" ref="AJ27" si="20">AG27+AH27</f>
        <v>537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684</v>
      </c>
      <c r="AI8" s="29">
        <f>'22.Spieltag'!AK8</f>
        <v>1</v>
      </c>
      <c r="AJ8" s="24">
        <f t="shared" ref="AJ8" si="7">AG8+AH8</f>
        <v>729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670</v>
      </c>
      <c r="AI9" s="29">
        <f>'22.Spieltag'!AK9</f>
        <v>2</v>
      </c>
      <c r="AJ9" s="24">
        <f t="shared" ref="AJ9:AJ25" si="13">AG9+AH9</f>
        <v>715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665</v>
      </c>
      <c r="AI10" s="29">
        <f>'22.Spieltag'!AK10</f>
        <v>3</v>
      </c>
      <c r="AJ10" s="24">
        <f t="shared" si="13"/>
        <v>710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662</v>
      </c>
      <c r="AI11" s="29">
        <f>'22.Spieltag'!AK11</f>
        <v>4</v>
      </c>
      <c r="AJ11" s="24">
        <f t="shared" si="13"/>
        <v>707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661</v>
      </c>
      <c r="AI12" s="29">
        <f>'22.Spieltag'!AK12</f>
        <v>5</v>
      </c>
      <c r="AJ12" s="24">
        <f t="shared" si="13"/>
        <v>706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659</v>
      </c>
      <c r="AI13" s="29">
        <f>'22.Spieltag'!AK13</f>
        <v>6</v>
      </c>
      <c r="AJ13" s="24">
        <f t="shared" si="13"/>
        <v>704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656</v>
      </c>
      <c r="AI14" s="29">
        <f>'22.Spieltag'!AK14</f>
        <v>7</v>
      </c>
      <c r="AJ14" s="24">
        <f t="shared" si="13"/>
        <v>701</v>
      </c>
      <c r="AK14" s="25">
        <f t="shared" si="8"/>
        <v>7</v>
      </c>
      <c r="AL14" s="1"/>
    </row>
    <row r="15" spans="1:42" ht="24.95" customHeight="1" thickBot="1">
      <c r="A15" s="29">
        <f t="shared" si="9"/>
        <v>7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656</v>
      </c>
      <c r="AI15" s="29">
        <f>'22.Spieltag'!AK15</f>
        <v>7</v>
      </c>
      <c r="AJ15" s="24">
        <f t="shared" si="13"/>
        <v>701</v>
      </c>
      <c r="AK15" s="25">
        <f t="shared" si="8"/>
        <v>7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655</v>
      </c>
      <c r="AI16" s="29">
        <f>'22.Spieltag'!AK16</f>
        <v>9</v>
      </c>
      <c r="AJ16" s="24">
        <f t="shared" si="13"/>
        <v>700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654</v>
      </c>
      <c r="AI17" s="29">
        <f>'22.Spieltag'!AK17</f>
        <v>10</v>
      </c>
      <c r="AJ17" s="24">
        <f t="shared" si="13"/>
        <v>699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640</v>
      </c>
      <c r="AI18" s="29">
        <f>'22.Spieltag'!AK18</f>
        <v>11</v>
      </c>
      <c r="AJ18" s="24">
        <f t="shared" si="13"/>
        <v>685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638</v>
      </c>
      <c r="AI19" s="29">
        <f>'22.Spieltag'!AK19</f>
        <v>12</v>
      </c>
      <c r="AJ19" s="24">
        <f t="shared" si="13"/>
        <v>683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635</v>
      </c>
      <c r="AI20" s="29">
        <f>'22.Spieltag'!AK20</f>
        <v>13</v>
      </c>
      <c r="AJ20" s="24">
        <f t="shared" si="13"/>
        <v>680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537</v>
      </c>
      <c r="AI21" s="29">
        <f>'22.Spieltag'!AK21</f>
        <v>14</v>
      </c>
      <c r="AJ21" s="24">
        <f t="shared" si="13"/>
        <v>582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537</v>
      </c>
      <c r="AI22" s="29">
        <f>'22.Spieltag'!AK22</f>
        <v>14</v>
      </c>
      <c r="AJ22" s="24">
        <f t="shared" si="13"/>
        <v>582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537</v>
      </c>
      <c r="AI23" s="29">
        <f>'22.Spieltag'!AK23</f>
        <v>14</v>
      </c>
      <c r="AJ23" s="24">
        <f t="shared" si="13"/>
        <v>582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537</v>
      </c>
      <c r="AI24" s="29">
        <f>'22.Spieltag'!AK24</f>
        <v>14</v>
      </c>
      <c r="AJ24" s="24">
        <f t="shared" si="13"/>
        <v>582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537</v>
      </c>
      <c r="AI25" s="29">
        <f>'22.Spieltag'!AK25</f>
        <v>14</v>
      </c>
      <c r="AJ25" s="24">
        <f t="shared" si="13"/>
        <v>582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537</v>
      </c>
      <c r="AI26" s="29">
        <f>'22.Spieltag'!AK26</f>
        <v>14</v>
      </c>
      <c r="AJ26" s="24">
        <f t="shared" ref="AJ26" si="16">AG26+AH26</f>
        <v>582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537</v>
      </c>
      <c r="AI27" s="29">
        <f>'22.Spieltag'!AK27</f>
        <v>14</v>
      </c>
      <c r="AJ27" s="24">
        <f t="shared" ref="AJ27" si="19">AG27+AH27</f>
        <v>582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729</v>
      </c>
      <c r="AI8" s="29">
        <f>'23.Spieltag'!AK8</f>
        <v>1</v>
      </c>
      <c r="AJ8" s="24">
        <f t="shared" ref="AJ8" si="8">AG8+AH8</f>
        <v>774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715</v>
      </c>
      <c r="AI9" s="29">
        <f>'23.Spieltag'!AK9</f>
        <v>2</v>
      </c>
      <c r="AJ9" s="24">
        <f t="shared" ref="AJ9:AJ25" si="14">AG9+AH9</f>
        <v>760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710</v>
      </c>
      <c r="AI10" s="29">
        <f>'23.Spieltag'!AK10</f>
        <v>3</v>
      </c>
      <c r="AJ10" s="24">
        <f t="shared" si="14"/>
        <v>755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707</v>
      </c>
      <c r="AI11" s="29">
        <f>'23.Spieltag'!AK11</f>
        <v>4</v>
      </c>
      <c r="AJ11" s="24">
        <f t="shared" si="14"/>
        <v>752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706</v>
      </c>
      <c r="AI12" s="29">
        <f>'23.Spieltag'!AK12</f>
        <v>5</v>
      </c>
      <c r="AJ12" s="24">
        <f t="shared" si="14"/>
        <v>751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704</v>
      </c>
      <c r="AI13" s="29">
        <f>'23.Spieltag'!AK13</f>
        <v>6</v>
      </c>
      <c r="AJ13" s="24">
        <f t="shared" si="14"/>
        <v>749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701</v>
      </c>
      <c r="AI14" s="29">
        <f>'23.Spieltag'!AK14</f>
        <v>7</v>
      </c>
      <c r="AJ14" s="24">
        <f t="shared" si="14"/>
        <v>746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701</v>
      </c>
      <c r="AI15" s="29">
        <f>'23.Spieltag'!AK15</f>
        <v>7</v>
      </c>
      <c r="AJ15" s="24">
        <f t="shared" si="14"/>
        <v>746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700</v>
      </c>
      <c r="AI16" s="29">
        <f>'23.Spieltag'!AK16</f>
        <v>9</v>
      </c>
      <c r="AJ16" s="24">
        <f t="shared" si="14"/>
        <v>745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699</v>
      </c>
      <c r="AI17" s="29">
        <f>'23.Spieltag'!AK17</f>
        <v>10</v>
      </c>
      <c r="AJ17" s="24">
        <f t="shared" si="14"/>
        <v>744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685</v>
      </c>
      <c r="AI18" s="29">
        <f>'23.Spieltag'!AK18</f>
        <v>11</v>
      </c>
      <c r="AJ18" s="24">
        <f t="shared" si="14"/>
        <v>730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683</v>
      </c>
      <c r="AI19" s="29">
        <f>'23.Spieltag'!AK19</f>
        <v>12</v>
      </c>
      <c r="AJ19" s="24">
        <f t="shared" si="14"/>
        <v>728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680</v>
      </c>
      <c r="AI20" s="29">
        <f>'23.Spieltag'!AK20</f>
        <v>13</v>
      </c>
      <c r="AJ20" s="24">
        <f t="shared" si="14"/>
        <v>725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582</v>
      </c>
      <c r="AI21" s="29">
        <f>'23.Spieltag'!AK21</f>
        <v>14</v>
      </c>
      <c r="AJ21" s="24">
        <f t="shared" si="14"/>
        <v>627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582</v>
      </c>
      <c r="AI22" s="29">
        <f>'23.Spieltag'!AK22</f>
        <v>14</v>
      </c>
      <c r="AJ22" s="24">
        <f t="shared" si="14"/>
        <v>627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582</v>
      </c>
      <c r="AI23" s="29">
        <f>'23.Spieltag'!AK23</f>
        <v>14</v>
      </c>
      <c r="AJ23" s="24">
        <f t="shared" si="14"/>
        <v>627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582</v>
      </c>
      <c r="AI24" s="29">
        <f>'23.Spieltag'!AK24</f>
        <v>14</v>
      </c>
      <c r="AJ24" s="24">
        <f t="shared" si="14"/>
        <v>627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582</v>
      </c>
      <c r="AI25" s="29">
        <f>'23.Spieltag'!AK25</f>
        <v>14</v>
      </c>
      <c r="AJ25" s="24">
        <f t="shared" si="14"/>
        <v>627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582</v>
      </c>
      <c r="AI26" s="29">
        <f>'23.Spieltag'!AK26</f>
        <v>14</v>
      </c>
      <c r="AJ26" s="24">
        <f t="shared" ref="AJ26" si="17">AG26+AH26</f>
        <v>627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582</v>
      </c>
      <c r="AI27" s="29">
        <f>'23.Spieltag'!AK27</f>
        <v>14</v>
      </c>
      <c r="AJ27" s="24">
        <f t="shared" ref="AJ27" si="20">AG27+AH27</f>
        <v>627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774</v>
      </c>
      <c r="AI8" s="29">
        <f>'24.Spieltag'!AK8</f>
        <v>1</v>
      </c>
      <c r="AJ8" s="24">
        <f t="shared" ref="AJ8" si="8">AG8+AH8</f>
        <v>819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760</v>
      </c>
      <c r="AI9" s="29">
        <f>'24.Spieltag'!AK9</f>
        <v>2</v>
      </c>
      <c r="AJ9" s="24">
        <f t="shared" ref="AJ9:AJ25" si="14">AG9+AH9</f>
        <v>805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755</v>
      </c>
      <c r="AI10" s="29">
        <f>'24.Spieltag'!AK10</f>
        <v>3</v>
      </c>
      <c r="AJ10" s="24">
        <f t="shared" si="14"/>
        <v>800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752</v>
      </c>
      <c r="AI11" s="29">
        <f>'24.Spieltag'!AK11</f>
        <v>4</v>
      </c>
      <c r="AJ11" s="24">
        <f t="shared" si="14"/>
        <v>797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751</v>
      </c>
      <c r="AI12" s="29">
        <f>'24.Spieltag'!AK12</f>
        <v>5</v>
      </c>
      <c r="AJ12" s="24">
        <f t="shared" si="14"/>
        <v>796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749</v>
      </c>
      <c r="AI13" s="29">
        <f>'24.Spieltag'!AK13</f>
        <v>6</v>
      </c>
      <c r="AJ13" s="24">
        <f t="shared" si="14"/>
        <v>794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746</v>
      </c>
      <c r="AI14" s="29">
        <f>'24.Spieltag'!AK14</f>
        <v>7</v>
      </c>
      <c r="AJ14" s="24">
        <f t="shared" si="14"/>
        <v>791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746</v>
      </c>
      <c r="AI15" s="29">
        <f>'24.Spieltag'!AK15</f>
        <v>7</v>
      </c>
      <c r="AJ15" s="24">
        <f t="shared" si="14"/>
        <v>791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745</v>
      </c>
      <c r="AI16" s="29">
        <f>'24.Spieltag'!AK16</f>
        <v>9</v>
      </c>
      <c r="AJ16" s="24">
        <f t="shared" si="14"/>
        <v>790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744</v>
      </c>
      <c r="AI17" s="29">
        <f>'24.Spieltag'!AK17</f>
        <v>10</v>
      </c>
      <c r="AJ17" s="24">
        <f t="shared" si="14"/>
        <v>789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730</v>
      </c>
      <c r="AI18" s="29">
        <f>'24.Spieltag'!AK18</f>
        <v>11</v>
      </c>
      <c r="AJ18" s="24">
        <f t="shared" si="14"/>
        <v>775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728</v>
      </c>
      <c r="AI19" s="29">
        <f>'24.Spieltag'!AK19</f>
        <v>12</v>
      </c>
      <c r="AJ19" s="24">
        <f t="shared" si="14"/>
        <v>773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725</v>
      </c>
      <c r="AI20" s="29">
        <f>'24.Spieltag'!AK20</f>
        <v>13</v>
      </c>
      <c r="AJ20" s="24">
        <f t="shared" si="14"/>
        <v>770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627</v>
      </c>
      <c r="AI21" s="29">
        <f>'24.Spieltag'!AK21</f>
        <v>14</v>
      </c>
      <c r="AJ21" s="24">
        <f t="shared" si="14"/>
        <v>672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627</v>
      </c>
      <c r="AI22" s="29">
        <f>'24.Spieltag'!AK22</f>
        <v>14</v>
      </c>
      <c r="AJ22" s="24">
        <f t="shared" si="14"/>
        <v>672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627</v>
      </c>
      <c r="AI23" s="29">
        <f>'24.Spieltag'!AK23</f>
        <v>14</v>
      </c>
      <c r="AJ23" s="24">
        <f t="shared" si="14"/>
        <v>672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627</v>
      </c>
      <c r="AI24" s="29">
        <f>'24.Spieltag'!AK24</f>
        <v>14</v>
      </c>
      <c r="AJ24" s="24">
        <f t="shared" si="14"/>
        <v>672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627</v>
      </c>
      <c r="AI25" s="29">
        <f>'24.Spieltag'!AK25</f>
        <v>14</v>
      </c>
      <c r="AJ25" s="24">
        <f t="shared" si="14"/>
        <v>672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627</v>
      </c>
      <c r="AI26" s="29">
        <f>'24.Spieltag'!AK26</f>
        <v>14</v>
      </c>
      <c r="AJ26" s="24">
        <f t="shared" ref="AJ26" si="17">AG26+AH26</f>
        <v>672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627</v>
      </c>
      <c r="AI27" s="29">
        <f>'24.Spieltag'!AK27</f>
        <v>14</v>
      </c>
      <c r="AJ27" s="24">
        <f t="shared" ref="AJ27" si="20">AG27+AH27</f>
        <v>672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819</v>
      </c>
      <c r="AI8" s="29">
        <f>'25.Spieltag'!AK8</f>
        <v>1</v>
      </c>
      <c r="AJ8" s="24">
        <f t="shared" ref="AJ8" si="8">AG8+AH8</f>
        <v>864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805</v>
      </c>
      <c r="AI9" s="29">
        <f>'25.Spieltag'!AK9</f>
        <v>2</v>
      </c>
      <c r="AJ9" s="24">
        <f t="shared" ref="AJ9:AJ25" si="14">AG9+AH9</f>
        <v>850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800</v>
      </c>
      <c r="AI10" s="29">
        <f>'25.Spieltag'!AK10</f>
        <v>3</v>
      </c>
      <c r="AJ10" s="24">
        <f t="shared" si="14"/>
        <v>845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797</v>
      </c>
      <c r="AI11" s="29">
        <f>'25.Spieltag'!AK11</f>
        <v>4</v>
      </c>
      <c r="AJ11" s="24">
        <f t="shared" si="14"/>
        <v>842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796</v>
      </c>
      <c r="AI12" s="29">
        <f>'25.Spieltag'!AK12</f>
        <v>5</v>
      </c>
      <c r="AJ12" s="24">
        <f t="shared" si="14"/>
        <v>841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794</v>
      </c>
      <c r="AI13" s="29">
        <f>'25.Spieltag'!AK13</f>
        <v>6</v>
      </c>
      <c r="AJ13" s="24">
        <f t="shared" si="14"/>
        <v>839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791</v>
      </c>
      <c r="AI14" s="29">
        <f>'25.Spieltag'!AK14</f>
        <v>7</v>
      </c>
      <c r="AJ14" s="24">
        <f t="shared" si="14"/>
        <v>836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791</v>
      </c>
      <c r="AI15" s="29">
        <f>'25.Spieltag'!AK15</f>
        <v>7</v>
      </c>
      <c r="AJ15" s="24">
        <f t="shared" si="14"/>
        <v>836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790</v>
      </c>
      <c r="AI16" s="29">
        <f>'25.Spieltag'!AK16</f>
        <v>9</v>
      </c>
      <c r="AJ16" s="24">
        <f t="shared" si="14"/>
        <v>835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789</v>
      </c>
      <c r="AI17" s="29">
        <f>'25.Spieltag'!AK17</f>
        <v>10</v>
      </c>
      <c r="AJ17" s="24">
        <f t="shared" si="14"/>
        <v>834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775</v>
      </c>
      <c r="AI18" s="29">
        <f>'25.Spieltag'!AK18</f>
        <v>11</v>
      </c>
      <c r="AJ18" s="24">
        <f t="shared" si="14"/>
        <v>820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773</v>
      </c>
      <c r="AI19" s="29">
        <f>'25.Spieltag'!AK19</f>
        <v>12</v>
      </c>
      <c r="AJ19" s="24">
        <f t="shared" si="14"/>
        <v>818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770</v>
      </c>
      <c r="AI20" s="29">
        <f>'25.Spieltag'!AK20</f>
        <v>13</v>
      </c>
      <c r="AJ20" s="24">
        <f t="shared" si="14"/>
        <v>815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672</v>
      </c>
      <c r="AI21" s="29">
        <f>'25.Spieltag'!AK21</f>
        <v>14</v>
      </c>
      <c r="AJ21" s="24">
        <f t="shared" si="14"/>
        <v>717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672</v>
      </c>
      <c r="AI22" s="29">
        <f>'25.Spieltag'!AK22</f>
        <v>14</v>
      </c>
      <c r="AJ22" s="24">
        <f t="shared" si="14"/>
        <v>717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672</v>
      </c>
      <c r="AI23" s="29">
        <f>'25.Spieltag'!AK23</f>
        <v>14</v>
      </c>
      <c r="AJ23" s="24">
        <f t="shared" si="14"/>
        <v>717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672</v>
      </c>
      <c r="AI24" s="29">
        <f>'25.Spieltag'!AK24</f>
        <v>14</v>
      </c>
      <c r="AJ24" s="24">
        <f t="shared" si="14"/>
        <v>717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672</v>
      </c>
      <c r="AI25" s="29">
        <f>'25.Spieltag'!AK25</f>
        <v>14</v>
      </c>
      <c r="AJ25" s="24">
        <f t="shared" si="14"/>
        <v>717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672</v>
      </c>
      <c r="AI26" s="29">
        <f>'25.Spieltag'!AK26</f>
        <v>14</v>
      </c>
      <c r="AJ26" s="24">
        <f t="shared" ref="AJ26" si="17">AG26+AH26</f>
        <v>717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672</v>
      </c>
      <c r="AI27" s="29">
        <f>'25.Spieltag'!AK27</f>
        <v>14</v>
      </c>
      <c r="AJ27" s="24">
        <f t="shared" ref="AJ27" si="20">AG27+AH27</f>
        <v>717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864</v>
      </c>
      <c r="AI8" s="29">
        <f>'26.Spieltag'!AK8</f>
        <v>1</v>
      </c>
      <c r="AJ8" s="24">
        <f t="shared" ref="AJ8" si="8">AG8+AH8</f>
        <v>909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850</v>
      </c>
      <c r="AI9" s="29">
        <f>'26.Spieltag'!AK9</f>
        <v>2</v>
      </c>
      <c r="AJ9" s="24">
        <f t="shared" ref="AJ9:AJ25" si="14">AG9+AH9</f>
        <v>895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845</v>
      </c>
      <c r="AI10" s="29">
        <f>'26.Spieltag'!AK10</f>
        <v>3</v>
      </c>
      <c r="AJ10" s="24">
        <f t="shared" si="14"/>
        <v>890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842</v>
      </c>
      <c r="AI11" s="29">
        <f>'26.Spieltag'!AK11</f>
        <v>4</v>
      </c>
      <c r="AJ11" s="24">
        <f t="shared" si="14"/>
        <v>887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841</v>
      </c>
      <c r="AI12" s="29">
        <f>'26.Spieltag'!AK12</f>
        <v>5</v>
      </c>
      <c r="AJ12" s="24">
        <f t="shared" si="14"/>
        <v>886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839</v>
      </c>
      <c r="AI13" s="29">
        <f>'26.Spieltag'!AK13</f>
        <v>6</v>
      </c>
      <c r="AJ13" s="24">
        <f t="shared" si="14"/>
        <v>884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836</v>
      </c>
      <c r="AI14" s="29">
        <f>'26.Spieltag'!AK14</f>
        <v>7</v>
      </c>
      <c r="AJ14" s="24">
        <f t="shared" si="14"/>
        <v>881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836</v>
      </c>
      <c r="AI15" s="29">
        <f>'26.Spieltag'!AK15</f>
        <v>7</v>
      </c>
      <c r="AJ15" s="24">
        <f t="shared" si="14"/>
        <v>881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835</v>
      </c>
      <c r="AI16" s="29">
        <f>'26.Spieltag'!AK16</f>
        <v>9</v>
      </c>
      <c r="AJ16" s="24">
        <f t="shared" si="14"/>
        <v>880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834</v>
      </c>
      <c r="AI17" s="29">
        <f>'26.Spieltag'!AK17</f>
        <v>10</v>
      </c>
      <c r="AJ17" s="24">
        <f t="shared" si="14"/>
        <v>879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820</v>
      </c>
      <c r="AI18" s="29">
        <f>'26.Spieltag'!AK18</f>
        <v>11</v>
      </c>
      <c r="AJ18" s="24">
        <f t="shared" si="14"/>
        <v>865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818</v>
      </c>
      <c r="AI19" s="29">
        <f>'26.Spieltag'!AK19</f>
        <v>12</v>
      </c>
      <c r="AJ19" s="24">
        <f t="shared" si="14"/>
        <v>863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815</v>
      </c>
      <c r="AI20" s="29">
        <f>'26.Spieltag'!AK20</f>
        <v>13</v>
      </c>
      <c r="AJ20" s="24">
        <f t="shared" si="14"/>
        <v>860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717</v>
      </c>
      <c r="AI21" s="29">
        <f>'26.Spieltag'!AK21</f>
        <v>14</v>
      </c>
      <c r="AJ21" s="24">
        <f t="shared" si="14"/>
        <v>762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717</v>
      </c>
      <c r="AI22" s="29">
        <f>'26.Spieltag'!AK22</f>
        <v>14</v>
      </c>
      <c r="AJ22" s="24">
        <f t="shared" si="14"/>
        <v>762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717</v>
      </c>
      <c r="AI23" s="29">
        <f>'26.Spieltag'!AK23</f>
        <v>14</v>
      </c>
      <c r="AJ23" s="24">
        <f t="shared" si="14"/>
        <v>762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717</v>
      </c>
      <c r="AI24" s="29">
        <f>'26.Spieltag'!AK24</f>
        <v>14</v>
      </c>
      <c r="AJ24" s="24">
        <f t="shared" si="14"/>
        <v>762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717</v>
      </c>
      <c r="AI25" s="29">
        <f>'26.Spieltag'!AK25</f>
        <v>14</v>
      </c>
      <c r="AJ25" s="24">
        <f t="shared" si="14"/>
        <v>762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717</v>
      </c>
      <c r="AI26" s="29">
        <f>'26.Spieltag'!AK26</f>
        <v>14</v>
      </c>
      <c r="AJ26" s="24">
        <f t="shared" ref="AJ26" si="17">AG26+AH26</f>
        <v>762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717</v>
      </c>
      <c r="AI27" s="29">
        <f>'26.Spieltag'!AK27</f>
        <v>14</v>
      </c>
      <c r="AJ27" s="24">
        <f t="shared" ref="AJ27" si="20">AG27+AH27</f>
        <v>762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909</v>
      </c>
      <c r="AI8" s="29">
        <f>'27.Spieltag'!AK8</f>
        <v>1</v>
      </c>
      <c r="AJ8" s="24">
        <f t="shared" ref="AJ8" si="8">AG8+AH8</f>
        <v>954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895</v>
      </c>
      <c r="AI9" s="29">
        <f>'27.Spieltag'!AK9</f>
        <v>2</v>
      </c>
      <c r="AJ9" s="24">
        <f t="shared" ref="AJ9:AJ25" si="14">AG9+AH9</f>
        <v>940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890</v>
      </c>
      <c r="AI10" s="29">
        <f>'27.Spieltag'!AK10</f>
        <v>3</v>
      </c>
      <c r="AJ10" s="24">
        <f t="shared" si="14"/>
        <v>935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887</v>
      </c>
      <c r="AI11" s="29">
        <f>'27.Spieltag'!AK11</f>
        <v>4</v>
      </c>
      <c r="AJ11" s="24">
        <f t="shared" si="14"/>
        <v>932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886</v>
      </c>
      <c r="AI12" s="29">
        <f>'27.Spieltag'!AK12</f>
        <v>5</v>
      </c>
      <c r="AJ12" s="24">
        <f t="shared" si="14"/>
        <v>931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884</v>
      </c>
      <c r="AI13" s="29">
        <f>'27.Spieltag'!AK13</f>
        <v>6</v>
      </c>
      <c r="AJ13" s="24">
        <f t="shared" si="14"/>
        <v>929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881</v>
      </c>
      <c r="AI14" s="29">
        <f>'27.Spieltag'!AK14</f>
        <v>7</v>
      </c>
      <c r="AJ14" s="24">
        <f t="shared" si="14"/>
        <v>926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881</v>
      </c>
      <c r="AI15" s="29">
        <f>'27.Spieltag'!AK15</f>
        <v>7</v>
      </c>
      <c r="AJ15" s="24">
        <f t="shared" si="14"/>
        <v>926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880</v>
      </c>
      <c r="AI16" s="29">
        <f>'27.Spieltag'!AK16</f>
        <v>9</v>
      </c>
      <c r="AJ16" s="24">
        <f t="shared" si="14"/>
        <v>925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879</v>
      </c>
      <c r="AI17" s="29">
        <f>'27.Spieltag'!AK17</f>
        <v>10</v>
      </c>
      <c r="AJ17" s="24">
        <f t="shared" si="14"/>
        <v>924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865</v>
      </c>
      <c r="AI18" s="29">
        <f>'27.Spieltag'!AK18</f>
        <v>11</v>
      </c>
      <c r="AJ18" s="24">
        <f t="shared" si="14"/>
        <v>910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863</v>
      </c>
      <c r="AI19" s="29">
        <f>'27.Spieltag'!AK19</f>
        <v>12</v>
      </c>
      <c r="AJ19" s="24">
        <f t="shared" si="14"/>
        <v>908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860</v>
      </c>
      <c r="AI20" s="29">
        <f>'27.Spieltag'!AK20</f>
        <v>13</v>
      </c>
      <c r="AJ20" s="24">
        <f t="shared" si="14"/>
        <v>905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762</v>
      </c>
      <c r="AI21" s="29">
        <f>'27.Spieltag'!AK21</f>
        <v>14</v>
      </c>
      <c r="AJ21" s="24">
        <f t="shared" si="14"/>
        <v>807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762</v>
      </c>
      <c r="AI22" s="29">
        <f>'27.Spieltag'!AK22</f>
        <v>14</v>
      </c>
      <c r="AJ22" s="24">
        <f t="shared" si="14"/>
        <v>807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762</v>
      </c>
      <c r="AI23" s="29">
        <f>'27.Spieltag'!AK23</f>
        <v>14</v>
      </c>
      <c r="AJ23" s="24">
        <f t="shared" si="14"/>
        <v>807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762</v>
      </c>
      <c r="AI24" s="29">
        <f>'27.Spieltag'!AK24</f>
        <v>14</v>
      </c>
      <c r="AJ24" s="24">
        <f t="shared" si="14"/>
        <v>807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762</v>
      </c>
      <c r="AI25" s="29">
        <f>'27.Spieltag'!AK25</f>
        <v>14</v>
      </c>
      <c r="AJ25" s="24">
        <f t="shared" si="14"/>
        <v>807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762</v>
      </c>
      <c r="AI26" s="29">
        <f>'27.Spieltag'!AK26</f>
        <v>14</v>
      </c>
      <c r="AJ26" s="24">
        <f t="shared" ref="AJ26" si="17">AG26+AH26</f>
        <v>807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762</v>
      </c>
      <c r="AI27" s="29">
        <f>'27.Spieltag'!AK27</f>
        <v>14</v>
      </c>
      <c r="AJ27" s="24">
        <f t="shared" ref="AJ27" si="20">AG27+AH27</f>
        <v>807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954</v>
      </c>
      <c r="AI8" s="29">
        <f>'28.Spieltag'!AK8</f>
        <v>1</v>
      </c>
      <c r="AJ8" s="24">
        <f t="shared" ref="AJ8:AJ27" si="8">AG8+AH8</f>
        <v>999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940</v>
      </c>
      <c r="AI9" s="29">
        <f>'28.Spieltag'!AK9</f>
        <v>2</v>
      </c>
      <c r="AJ9" s="24">
        <f t="shared" si="8"/>
        <v>985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935</v>
      </c>
      <c r="AI10" s="29">
        <f>'28.Spieltag'!AK10</f>
        <v>3</v>
      </c>
      <c r="AJ10" s="24">
        <f t="shared" si="8"/>
        <v>980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932</v>
      </c>
      <c r="AI11" s="29">
        <f>'28.Spieltag'!AK11</f>
        <v>4</v>
      </c>
      <c r="AJ11" s="24">
        <f t="shared" si="8"/>
        <v>977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931</v>
      </c>
      <c r="AI12" s="29">
        <f>'28.Spieltag'!AK12</f>
        <v>5</v>
      </c>
      <c r="AJ12" s="24">
        <f t="shared" si="8"/>
        <v>976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929</v>
      </c>
      <c r="AI13" s="29">
        <f>'28.Spieltag'!AK13</f>
        <v>6</v>
      </c>
      <c r="AJ13" s="24">
        <f t="shared" si="8"/>
        <v>974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926</v>
      </c>
      <c r="AI14" s="29">
        <f>'28.Spieltag'!AK14</f>
        <v>7</v>
      </c>
      <c r="AJ14" s="24">
        <f t="shared" si="8"/>
        <v>971</v>
      </c>
      <c r="AK14" s="25">
        <f t="shared" si="9"/>
        <v>7</v>
      </c>
      <c r="AL14" s="1"/>
    </row>
    <row r="15" spans="1:41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926</v>
      </c>
      <c r="AI15" s="29">
        <f>'28.Spieltag'!AK15</f>
        <v>7</v>
      </c>
      <c r="AJ15" s="24">
        <f t="shared" si="8"/>
        <v>971</v>
      </c>
      <c r="AK15" s="25">
        <f t="shared" si="9"/>
        <v>7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925</v>
      </c>
      <c r="AI16" s="29">
        <f>'28.Spieltag'!AK16</f>
        <v>9</v>
      </c>
      <c r="AJ16" s="24">
        <f t="shared" si="8"/>
        <v>970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924</v>
      </c>
      <c r="AI17" s="29">
        <f>'28.Spieltag'!AK17</f>
        <v>10</v>
      </c>
      <c r="AJ17" s="24">
        <f t="shared" si="8"/>
        <v>969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910</v>
      </c>
      <c r="AI18" s="29">
        <f>'28.Spieltag'!AK18</f>
        <v>11</v>
      </c>
      <c r="AJ18" s="24">
        <f t="shared" si="8"/>
        <v>955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908</v>
      </c>
      <c r="AI19" s="29">
        <f>'28.Spieltag'!AK19</f>
        <v>12</v>
      </c>
      <c r="AJ19" s="24">
        <f t="shared" si="8"/>
        <v>953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905</v>
      </c>
      <c r="AI20" s="29">
        <f>'28.Spieltag'!AK20</f>
        <v>13</v>
      </c>
      <c r="AJ20" s="24">
        <f t="shared" si="8"/>
        <v>950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807</v>
      </c>
      <c r="AI21" s="29">
        <f>'28.Spieltag'!AK21</f>
        <v>14</v>
      </c>
      <c r="AJ21" s="24">
        <f t="shared" si="8"/>
        <v>852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807</v>
      </c>
      <c r="AI22" s="29">
        <f>'28.Spieltag'!AK22</f>
        <v>14</v>
      </c>
      <c r="AJ22" s="24">
        <f t="shared" si="8"/>
        <v>852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807</v>
      </c>
      <c r="AI23" s="29">
        <f>'28.Spieltag'!AK23</f>
        <v>14</v>
      </c>
      <c r="AJ23" s="24">
        <f t="shared" si="8"/>
        <v>852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807</v>
      </c>
      <c r="AI24" s="29">
        <f>'28.Spieltag'!AK24</f>
        <v>14</v>
      </c>
      <c r="AJ24" s="24">
        <f t="shared" si="8"/>
        <v>852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807</v>
      </c>
      <c r="AI25" s="29">
        <f>'28.Spieltag'!AK25</f>
        <v>14</v>
      </c>
      <c r="AJ25" s="24">
        <f t="shared" si="8"/>
        <v>852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807</v>
      </c>
      <c r="AI26" s="29">
        <f>'28.Spieltag'!AK26</f>
        <v>14</v>
      </c>
      <c r="AJ26" s="24">
        <f t="shared" si="8"/>
        <v>852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807</v>
      </c>
      <c r="AI27" s="29">
        <f>'28.Spieltag'!AK27</f>
        <v>14</v>
      </c>
      <c r="AJ27" s="24">
        <f t="shared" si="8"/>
        <v>852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954</v>
      </c>
      <c r="AI8" s="29">
        <f>'29.Spieltag'!AK8</f>
        <v>1</v>
      </c>
      <c r="AJ8" s="24">
        <f t="shared" ref="AJ8:AJ27" si="8">AG8+AH8</f>
        <v>999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940</v>
      </c>
      <c r="AI9" s="29">
        <f>'29.Spieltag'!AK9</f>
        <v>2</v>
      </c>
      <c r="AJ9" s="24">
        <f t="shared" si="8"/>
        <v>985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935</v>
      </c>
      <c r="AI10" s="29">
        <f>'29.Spieltag'!AK10</f>
        <v>3</v>
      </c>
      <c r="AJ10" s="24">
        <f t="shared" si="8"/>
        <v>980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932</v>
      </c>
      <c r="AI11" s="29">
        <f>'29.Spieltag'!AK11</f>
        <v>4</v>
      </c>
      <c r="AJ11" s="24">
        <f t="shared" si="8"/>
        <v>977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931</v>
      </c>
      <c r="AI12" s="29">
        <f>'29.Spieltag'!AK12</f>
        <v>5</v>
      </c>
      <c r="AJ12" s="24">
        <f t="shared" si="8"/>
        <v>976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929</v>
      </c>
      <c r="AI13" s="29">
        <f>'29.Spieltag'!AK13</f>
        <v>6</v>
      </c>
      <c r="AJ13" s="24">
        <f t="shared" si="8"/>
        <v>974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926</v>
      </c>
      <c r="AI14" s="29">
        <f>'29.Spieltag'!AK14</f>
        <v>7</v>
      </c>
      <c r="AJ14" s="24">
        <f t="shared" si="8"/>
        <v>971</v>
      </c>
      <c r="AK14" s="25">
        <f t="shared" si="9"/>
        <v>7</v>
      </c>
      <c r="AL14" s="1"/>
    </row>
    <row r="15" spans="1:41" ht="24.95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926</v>
      </c>
      <c r="AI15" s="29">
        <f>'29.Spieltag'!AK15</f>
        <v>7</v>
      </c>
      <c r="AJ15" s="24">
        <f t="shared" si="8"/>
        <v>971</v>
      </c>
      <c r="AK15" s="25">
        <f t="shared" si="9"/>
        <v>7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925</v>
      </c>
      <c r="AI16" s="29">
        <f>'29.Spieltag'!AK16</f>
        <v>9</v>
      </c>
      <c r="AJ16" s="24">
        <f t="shared" si="8"/>
        <v>970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924</v>
      </c>
      <c r="AI17" s="29">
        <f>'29.Spieltag'!AK17</f>
        <v>10</v>
      </c>
      <c r="AJ17" s="24">
        <f t="shared" si="8"/>
        <v>969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910</v>
      </c>
      <c r="AI18" s="29">
        <f>'29.Spieltag'!AK18</f>
        <v>11</v>
      </c>
      <c r="AJ18" s="24">
        <f t="shared" si="8"/>
        <v>955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908</v>
      </c>
      <c r="AI19" s="29">
        <f>'29.Spieltag'!AK19</f>
        <v>12</v>
      </c>
      <c r="AJ19" s="24">
        <f t="shared" si="8"/>
        <v>953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905</v>
      </c>
      <c r="AI20" s="29">
        <f>'29.Spieltag'!AK20</f>
        <v>13</v>
      </c>
      <c r="AJ20" s="24">
        <f t="shared" si="8"/>
        <v>950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807</v>
      </c>
      <c r="AI21" s="29">
        <f>'29.Spieltag'!AK21</f>
        <v>14</v>
      </c>
      <c r="AJ21" s="24">
        <f t="shared" si="8"/>
        <v>852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807</v>
      </c>
      <c r="AI22" s="29">
        <f>'29.Spieltag'!AK22</f>
        <v>14</v>
      </c>
      <c r="AJ22" s="24">
        <f t="shared" si="8"/>
        <v>852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807</v>
      </c>
      <c r="AI23" s="29">
        <f>'29.Spieltag'!AK23</f>
        <v>14</v>
      </c>
      <c r="AJ23" s="24">
        <f t="shared" si="8"/>
        <v>852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807</v>
      </c>
      <c r="AI24" s="29">
        <f>'29.Spieltag'!AK24</f>
        <v>14</v>
      </c>
      <c r="AJ24" s="24">
        <f t="shared" si="8"/>
        <v>852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807</v>
      </c>
      <c r="AI25" s="29">
        <f>'29.Spieltag'!AK25</f>
        <v>14</v>
      </c>
      <c r="AJ25" s="24">
        <f t="shared" si="8"/>
        <v>852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807</v>
      </c>
      <c r="AI26" s="29">
        <f>'29.Spieltag'!AK26</f>
        <v>14</v>
      </c>
      <c r="AJ26" s="24">
        <f t="shared" si="8"/>
        <v>852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807</v>
      </c>
      <c r="AI27" s="29">
        <f>'29.Spieltag'!AK27</f>
        <v>14</v>
      </c>
      <c r="AJ27" s="24">
        <f t="shared" si="8"/>
        <v>852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999</v>
      </c>
      <c r="AI8" s="29">
        <f>'30.Spieltag'!AK8</f>
        <v>1</v>
      </c>
      <c r="AJ8" s="24">
        <f t="shared" ref="AJ8" si="8">AG8+AH8</f>
        <v>1044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985</v>
      </c>
      <c r="AI9" s="29">
        <f>'30.Spieltag'!AK9</f>
        <v>2</v>
      </c>
      <c r="AJ9" s="24">
        <f t="shared" ref="AJ9:AJ25" si="14">AG9+AH9</f>
        <v>1030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980</v>
      </c>
      <c r="AI10" s="29">
        <f>'30.Spieltag'!AK10</f>
        <v>3</v>
      </c>
      <c r="AJ10" s="24">
        <f t="shared" si="14"/>
        <v>1025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977</v>
      </c>
      <c r="AI11" s="29">
        <f>'30.Spieltag'!AK11</f>
        <v>4</v>
      </c>
      <c r="AJ11" s="24">
        <f t="shared" si="14"/>
        <v>1022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976</v>
      </c>
      <c r="AI12" s="29">
        <f>'30.Spieltag'!AK12</f>
        <v>5</v>
      </c>
      <c r="AJ12" s="24">
        <f t="shared" si="14"/>
        <v>1021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974</v>
      </c>
      <c r="AI13" s="29">
        <f>'30.Spieltag'!AK13</f>
        <v>6</v>
      </c>
      <c r="AJ13" s="24">
        <f t="shared" si="14"/>
        <v>1019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971</v>
      </c>
      <c r="AI14" s="29">
        <f>'30.Spieltag'!AK14</f>
        <v>7</v>
      </c>
      <c r="AJ14" s="24">
        <f t="shared" si="14"/>
        <v>1016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971</v>
      </c>
      <c r="AI15" s="29">
        <f>'30.Spieltag'!AK15</f>
        <v>7</v>
      </c>
      <c r="AJ15" s="24">
        <f t="shared" si="14"/>
        <v>1016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970</v>
      </c>
      <c r="AI16" s="29">
        <f>'30.Spieltag'!AK16</f>
        <v>9</v>
      </c>
      <c r="AJ16" s="24">
        <f t="shared" si="14"/>
        <v>1015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969</v>
      </c>
      <c r="AI17" s="29">
        <f>'30.Spieltag'!AK17</f>
        <v>10</v>
      </c>
      <c r="AJ17" s="24">
        <f t="shared" si="14"/>
        <v>1014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955</v>
      </c>
      <c r="AI18" s="29">
        <f>'30.Spieltag'!AK18</f>
        <v>11</v>
      </c>
      <c r="AJ18" s="24">
        <f t="shared" si="14"/>
        <v>1000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953</v>
      </c>
      <c r="AI19" s="29">
        <f>'30.Spieltag'!AK19</f>
        <v>12</v>
      </c>
      <c r="AJ19" s="24">
        <f t="shared" si="14"/>
        <v>998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950</v>
      </c>
      <c r="AI20" s="29">
        <f>'30.Spieltag'!AK20</f>
        <v>13</v>
      </c>
      <c r="AJ20" s="24">
        <f t="shared" si="14"/>
        <v>995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852</v>
      </c>
      <c r="AI21" s="29">
        <f>'30.Spieltag'!AK21</f>
        <v>14</v>
      </c>
      <c r="AJ21" s="24">
        <f t="shared" si="14"/>
        <v>897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852</v>
      </c>
      <c r="AI22" s="29">
        <f>'30.Spieltag'!AK22</f>
        <v>14</v>
      </c>
      <c r="AJ22" s="24">
        <f t="shared" si="14"/>
        <v>897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852</v>
      </c>
      <c r="AI23" s="29">
        <f>'30.Spieltag'!AK23</f>
        <v>14</v>
      </c>
      <c r="AJ23" s="24">
        <f t="shared" si="14"/>
        <v>897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852</v>
      </c>
      <c r="AI24" s="29">
        <f>'30.Spieltag'!AK24</f>
        <v>14</v>
      </c>
      <c r="AJ24" s="24">
        <f t="shared" si="14"/>
        <v>897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852</v>
      </c>
      <c r="AI25" s="29">
        <f>'30.Spieltag'!AK25</f>
        <v>14</v>
      </c>
      <c r="AJ25" s="24">
        <f t="shared" si="14"/>
        <v>897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852</v>
      </c>
      <c r="AI26" s="29">
        <f>'30.Spieltag'!AK26</f>
        <v>14</v>
      </c>
      <c r="AJ26" s="24">
        <f t="shared" ref="AJ26" si="17">AG26+AH26</f>
        <v>897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852</v>
      </c>
      <c r="AI27" s="29">
        <f>'30.Spieltag'!AK27</f>
        <v>14</v>
      </c>
      <c r="AJ27" s="24">
        <f t="shared" ref="AJ27" si="20">AG27+AH27</f>
        <v>897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1044</v>
      </c>
      <c r="AI8" s="29">
        <f>'31.Spieltag'!AK8</f>
        <v>1</v>
      </c>
      <c r="AJ8" s="24">
        <f t="shared" ref="AJ8" si="8">AG8+AH8</f>
        <v>1089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1030</v>
      </c>
      <c r="AI9" s="29">
        <f>'31.Spieltag'!AK9</f>
        <v>2</v>
      </c>
      <c r="AJ9" s="24">
        <f t="shared" ref="AJ9:AJ25" si="14">AG9+AH9</f>
        <v>1075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1025</v>
      </c>
      <c r="AI10" s="29">
        <f>'31.Spieltag'!AK10</f>
        <v>3</v>
      </c>
      <c r="AJ10" s="24">
        <f t="shared" si="14"/>
        <v>1070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1022</v>
      </c>
      <c r="AI11" s="29">
        <f>'31.Spieltag'!AK11</f>
        <v>4</v>
      </c>
      <c r="AJ11" s="24">
        <f t="shared" si="14"/>
        <v>1067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1021</v>
      </c>
      <c r="AI12" s="29">
        <f>'31.Spieltag'!AK12</f>
        <v>5</v>
      </c>
      <c r="AJ12" s="24">
        <f t="shared" si="14"/>
        <v>1066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1019</v>
      </c>
      <c r="AI13" s="29">
        <f>'31.Spieltag'!AK13</f>
        <v>6</v>
      </c>
      <c r="AJ13" s="24">
        <f t="shared" si="14"/>
        <v>1064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1016</v>
      </c>
      <c r="AI14" s="29">
        <f>'31.Spieltag'!AK14</f>
        <v>7</v>
      </c>
      <c r="AJ14" s="24">
        <f t="shared" si="14"/>
        <v>1061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1016</v>
      </c>
      <c r="AI15" s="29">
        <f>'31.Spieltag'!AK15</f>
        <v>7</v>
      </c>
      <c r="AJ15" s="24">
        <f t="shared" si="14"/>
        <v>1061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1015</v>
      </c>
      <c r="AI16" s="29">
        <f>'31.Spieltag'!AK16</f>
        <v>9</v>
      </c>
      <c r="AJ16" s="24">
        <f t="shared" si="14"/>
        <v>1060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1014</v>
      </c>
      <c r="AI17" s="29">
        <f>'31.Spieltag'!AK17</f>
        <v>10</v>
      </c>
      <c r="AJ17" s="24">
        <f t="shared" si="14"/>
        <v>1059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1000</v>
      </c>
      <c r="AI18" s="29">
        <f>'31.Spieltag'!AK18</f>
        <v>11</v>
      </c>
      <c r="AJ18" s="24">
        <f t="shared" si="14"/>
        <v>1045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998</v>
      </c>
      <c r="AI19" s="29">
        <f>'31.Spieltag'!AK19</f>
        <v>12</v>
      </c>
      <c r="AJ19" s="24">
        <f t="shared" si="14"/>
        <v>1043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995</v>
      </c>
      <c r="AI20" s="29">
        <f>'31.Spieltag'!AK20</f>
        <v>13</v>
      </c>
      <c r="AJ20" s="24">
        <f t="shared" si="14"/>
        <v>1040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897</v>
      </c>
      <c r="AI21" s="29">
        <f>'31.Spieltag'!AK21</f>
        <v>14</v>
      </c>
      <c r="AJ21" s="24">
        <f t="shared" si="14"/>
        <v>942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897</v>
      </c>
      <c r="AI22" s="29">
        <f>'31.Spieltag'!AK22</f>
        <v>14</v>
      </c>
      <c r="AJ22" s="24">
        <f t="shared" si="14"/>
        <v>942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897</v>
      </c>
      <c r="AI23" s="29">
        <f>'31.Spieltag'!AK23</f>
        <v>14</v>
      </c>
      <c r="AJ23" s="24">
        <f t="shared" si="14"/>
        <v>942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897</v>
      </c>
      <c r="AI24" s="29">
        <f>'31.Spieltag'!AK24</f>
        <v>14</v>
      </c>
      <c r="AJ24" s="24">
        <f t="shared" si="14"/>
        <v>942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897</v>
      </c>
      <c r="AI25" s="29">
        <f>'31.Spieltag'!AK25</f>
        <v>14</v>
      </c>
      <c r="AJ25" s="24">
        <f t="shared" si="14"/>
        <v>942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897</v>
      </c>
      <c r="AI26" s="29">
        <f>'31.Spieltag'!AK26</f>
        <v>14</v>
      </c>
      <c r="AJ26" s="24">
        <f t="shared" ref="AJ26" si="17">AG26+AH26</f>
        <v>942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897</v>
      </c>
      <c r="AI27" s="29">
        <f>'31.Spieltag'!AK27</f>
        <v>14</v>
      </c>
      <c r="AJ27" s="24">
        <f t="shared" ref="AJ27" si="20">AG27+AH27</f>
        <v>942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1089</v>
      </c>
      <c r="AI8" s="29">
        <f>'32.Spieltag'!AK8</f>
        <v>1</v>
      </c>
      <c r="AJ8" s="24">
        <f t="shared" ref="AJ8" si="8">AG8+AH8</f>
        <v>1134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1075</v>
      </c>
      <c r="AI9" s="29">
        <f>'32.Spieltag'!AK9</f>
        <v>2</v>
      </c>
      <c r="AJ9" s="24">
        <f t="shared" ref="AJ9:AJ25" si="14">AG9+AH9</f>
        <v>1120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1070</v>
      </c>
      <c r="AI10" s="29">
        <f>'32.Spieltag'!AK10</f>
        <v>3</v>
      </c>
      <c r="AJ10" s="24">
        <f t="shared" si="14"/>
        <v>1115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1067</v>
      </c>
      <c r="AI11" s="29">
        <f>'32.Spieltag'!AK11</f>
        <v>4</v>
      </c>
      <c r="AJ11" s="24">
        <f t="shared" si="14"/>
        <v>1112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1066</v>
      </c>
      <c r="AI12" s="29">
        <f>'32.Spieltag'!AK12</f>
        <v>5</v>
      </c>
      <c r="AJ12" s="24">
        <f t="shared" si="14"/>
        <v>1111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1064</v>
      </c>
      <c r="AI13" s="29">
        <f>'32.Spieltag'!AK13</f>
        <v>6</v>
      </c>
      <c r="AJ13" s="24">
        <f t="shared" si="14"/>
        <v>1109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1061</v>
      </c>
      <c r="AI14" s="29">
        <f>'32.Spieltag'!AK14</f>
        <v>7</v>
      </c>
      <c r="AJ14" s="24">
        <f t="shared" si="14"/>
        <v>1106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1061</v>
      </c>
      <c r="AI15" s="29">
        <f>'32.Spieltag'!AK15</f>
        <v>7</v>
      </c>
      <c r="AJ15" s="24">
        <f t="shared" si="14"/>
        <v>1106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1060</v>
      </c>
      <c r="AI16" s="29">
        <f>'32.Spieltag'!AK16</f>
        <v>9</v>
      </c>
      <c r="AJ16" s="24">
        <f t="shared" si="14"/>
        <v>1105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1059</v>
      </c>
      <c r="AI17" s="29">
        <f>'32.Spieltag'!AK17</f>
        <v>10</v>
      </c>
      <c r="AJ17" s="24">
        <f t="shared" si="14"/>
        <v>1104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1045</v>
      </c>
      <c r="AI18" s="29">
        <f>'32.Spieltag'!AK18</f>
        <v>11</v>
      </c>
      <c r="AJ18" s="24">
        <f t="shared" si="14"/>
        <v>1090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1043</v>
      </c>
      <c r="AI19" s="29">
        <f>'32.Spieltag'!AK19</f>
        <v>12</v>
      </c>
      <c r="AJ19" s="24">
        <f t="shared" si="14"/>
        <v>1088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1040</v>
      </c>
      <c r="AI20" s="29">
        <f>'32.Spieltag'!AK20</f>
        <v>13</v>
      </c>
      <c r="AJ20" s="24">
        <f t="shared" si="14"/>
        <v>1085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942</v>
      </c>
      <c r="AI21" s="29">
        <f>'32.Spieltag'!AK21</f>
        <v>14</v>
      </c>
      <c r="AJ21" s="24">
        <f t="shared" si="14"/>
        <v>987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942</v>
      </c>
      <c r="AI22" s="29">
        <f>'32.Spieltag'!AK22</f>
        <v>14</v>
      </c>
      <c r="AJ22" s="24">
        <f t="shared" si="14"/>
        <v>987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942</v>
      </c>
      <c r="AI23" s="29">
        <f>'32.Spieltag'!AK23</f>
        <v>14</v>
      </c>
      <c r="AJ23" s="24">
        <f t="shared" si="14"/>
        <v>987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942</v>
      </c>
      <c r="AI24" s="29">
        <f>'32.Spieltag'!AK24</f>
        <v>14</v>
      </c>
      <c r="AJ24" s="24">
        <f t="shared" si="14"/>
        <v>987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942</v>
      </c>
      <c r="AI25" s="29">
        <f>'32.Spieltag'!AK25</f>
        <v>14</v>
      </c>
      <c r="AJ25" s="24">
        <f t="shared" si="14"/>
        <v>987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942</v>
      </c>
      <c r="AI26" s="29">
        <f>'32.Spieltag'!AK26</f>
        <v>14</v>
      </c>
      <c r="AJ26" s="24">
        <f t="shared" ref="AJ26" si="16">AG26+AH26</f>
        <v>987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942</v>
      </c>
      <c r="AI27" s="29">
        <f>'32.Spieltag'!AK27</f>
        <v>14</v>
      </c>
      <c r="AJ27" s="24">
        <f t="shared" ref="AJ27" si="19">AG27+AH27</f>
        <v>987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1134</v>
      </c>
      <c r="AI8" s="29">
        <f>'33.Spieltag'!AK8</f>
        <v>1</v>
      </c>
      <c r="AJ8" s="24">
        <f t="shared" ref="AJ8" si="8">AG8+AH8</f>
        <v>1179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1120</v>
      </c>
      <c r="AI9" s="29">
        <f>'33.Spieltag'!AK9</f>
        <v>2</v>
      </c>
      <c r="AJ9" s="24">
        <f t="shared" ref="AJ9:AJ25" si="14">AG9+AH9</f>
        <v>1165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1115</v>
      </c>
      <c r="AI10" s="29">
        <f>'33.Spieltag'!AK10</f>
        <v>3</v>
      </c>
      <c r="AJ10" s="24">
        <f t="shared" si="14"/>
        <v>1160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1112</v>
      </c>
      <c r="AI11" s="29">
        <f>'33.Spieltag'!AK11</f>
        <v>4</v>
      </c>
      <c r="AJ11" s="24">
        <f t="shared" si="14"/>
        <v>1157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1111</v>
      </c>
      <c r="AI12" s="29">
        <f>'33.Spieltag'!AK12</f>
        <v>5</v>
      </c>
      <c r="AJ12" s="24">
        <f t="shared" si="14"/>
        <v>1156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1109</v>
      </c>
      <c r="AI13" s="29">
        <f>'33.Spieltag'!AK13</f>
        <v>6</v>
      </c>
      <c r="AJ13" s="24">
        <f t="shared" si="14"/>
        <v>1154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1106</v>
      </c>
      <c r="AI14" s="29">
        <f>'33.Spieltag'!AK14</f>
        <v>7</v>
      </c>
      <c r="AJ14" s="24">
        <f t="shared" si="14"/>
        <v>1151</v>
      </c>
      <c r="AK14" s="25">
        <f t="shared" si="9"/>
        <v>7</v>
      </c>
      <c r="AL14" s="1"/>
    </row>
    <row r="15" spans="1:42" ht="24.95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1106</v>
      </c>
      <c r="AI15" s="29">
        <f>'33.Spieltag'!AK15</f>
        <v>7</v>
      </c>
      <c r="AJ15" s="24">
        <f t="shared" si="14"/>
        <v>1151</v>
      </c>
      <c r="AK15" s="25">
        <f t="shared" si="9"/>
        <v>7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1105</v>
      </c>
      <c r="AI16" s="29">
        <f>'33.Spieltag'!AK16</f>
        <v>9</v>
      </c>
      <c r="AJ16" s="24">
        <f t="shared" si="14"/>
        <v>1150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1104</v>
      </c>
      <c r="AI17" s="29">
        <f>'33.Spieltag'!AK17</f>
        <v>10</v>
      </c>
      <c r="AJ17" s="24">
        <f t="shared" si="14"/>
        <v>1149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1090</v>
      </c>
      <c r="AI18" s="29">
        <f>'33.Spieltag'!AK18</f>
        <v>11</v>
      </c>
      <c r="AJ18" s="24">
        <f t="shared" si="14"/>
        <v>1135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1088</v>
      </c>
      <c r="AI19" s="29">
        <f>'33.Spieltag'!AK19</f>
        <v>12</v>
      </c>
      <c r="AJ19" s="24">
        <f t="shared" si="14"/>
        <v>1133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1085</v>
      </c>
      <c r="AI20" s="29">
        <f>'33.Spieltag'!AK20</f>
        <v>13</v>
      </c>
      <c r="AJ20" s="24">
        <f t="shared" si="14"/>
        <v>1130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987</v>
      </c>
      <c r="AI21" s="29">
        <f>'33.Spieltag'!AK21</f>
        <v>14</v>
      </c>
      <c r="AJ21" s="24">
        <f t="shared" si="14"/>
        <v>1032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987</v>
      </c>
      <c r="AI22" s="29">
        <f>'33.Spieltag'!AK22</f>
        <v>14</v>
      </c>
      <c r="AJ22" s="24">
        <f t="shared" si="14"/>
        <v>1032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987</v>
      </c>
      <c r="AI23" s="29">
        <f>'33.Spieltag'!AK23</f>
        <v>14</v>
      </c>
      <c r="AJ23" s="24">
        <f t="shared" si="14"/>
        <v>1032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987</v>
      </c>
      <c r="AI24" s="29">
        <f>'33.Spieltag'!AK24</f>
        <v>14</v>
      </c>
      <c r="AJ24" s="24">
        <f t="shared" si="14"/>
        <v>1032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987</v>
      </c>
      <c r="AI25" s="29">
        <f>'33.Spieltag'!AK25</f>
        <v>14</v>
      </c>
      <c r="AJ25" s="24">
        <f t="shared" si="14"/>
        <v>1032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987</v>
      </c>
      <c r="AI26" s="29">
        <f>'33.Spieltag'!AK26</f>
        <v>14</v>
      </c>
      <c r="AJ26" s="24">
        <f t="shared" ref="AJ26" si="17">AG26+AH26</f>
        <v>1032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987</v>
      </c>
      <c r="AI27" s="29">
        <f>'33.Spieltag'!AK27</f>
        <v>14</v>
      </c>
      <c r="AJ27" s="24">
        <f t="shared" ref="AJ27" si="20">AG27+AH27</f>
        <v>1032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4" sqref="AU14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32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1190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1167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1180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6</v>
      </c>
      <c r="AO4" s="59">
        <f t="shared" ref="AO4:AO25" si="11">SMALL($C4:$AJ4,4)</f>
        <v>8</v>
      </c>
      <c r="AP4" s="60">
        <f t="shared" ref="AP4:AP21" si="12">AK4-AO4-AN4-AM4-AL4</f>
        <v>1158</v>
      </c>
      <c r="AQ4" s="64">
        <f t="shared" ref="AQ4:AQ18" si="13">SUM(AL4:AO4)</f>
        <v>22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18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1203</v>
      </c>
      <c r="AL5" s="59">
        <f t="shared" si="8"/>
        <v>2</v>
      </c>
      <c r="AM5" s="59">
        <f t="shared" si="9"/>
        <v>3</v>
      </c>
      <c r="AN5" s="59">
        <f t="shared" si="10"/>
        <v>7</v>
      </c>
      <c r="AO5" s="59">
        <f t="shared" si="11"/>
        <v>8</v>
      </c>
      <c r="AP5" s="60">
        <f t="shared" si="12"/>
        <v>1183</v>
      </c>
      <c r="AQ5" s="64">
        <f t="shared" si="13"/>
        <v>20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16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1202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12</v>
      </c>
      <c r="AP6" s="60">
        <f t="shared" si="12"/>
        <v>1178</v>
      </c>
      <c r="AQ6" s="64">
        <f t="shared" si="13"/>
        <v>24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30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1212</v>
      </c>
      <c r="AL7" s="59">
        <f t="shared" si="8"/>
        <v>0</v>
      </c>
      <c r="AM7" s="59">
        <f t="shared" si="9"/>
        <v>5</v>
      </c>
      <c r="AN7" s="59">
        <f t="shared" si="10"/>
        <v>7</v>
      </c>
      <c r="AO7" s="59">
        <f t="shared" si="11"/>
        <v>10</v>
      </c>
      <c r="AP7" s="60">
        <f t="shared" si="12"/>
        <v>1190</v>
      </c>
      <c r="AQ7" s="64">
        <f t="shared" si="13"/>
        <v>22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14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1195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1167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19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1202</v>
      </c>
      <c r="AL9" s="59">
        <f t="shared" si="8"/>
        <v>8</v>
      </c>
      <c r="AM9" s="59">
        <f t="shared" si="9"/>
        <v>9</v>
      </c>
      <c r="AN9" s="59">
        <f t="shared" si="10"/>
        <v>10</v>
      </c>
      <c r="AO9" s="59">
        <f t="shared" si="11"/>
        <v>10</v>
      </c>
      <c r="AP9" s="60">
        <f t="shared" si="12"/>
        <v>1165</v>
      </c>
      <c r="AQ9" s="64">
        <f t="shared" si="13"/>
        <v>37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1192</v>
      </c>
      <c r="AL10" s="59">
        <f t="shared" si="8"/>
        <v>2</v>
      </c>
      <c r="AM10" s="59">
        <f t="shared" si="9"/>
        <v>5</v>
      </c>
      <c r="AN10" s="59">
        <f t="shared" si="10"/>
        <v>7</v>
      </c>
      <c r="AO10" s="59">
        <f t="shared" si="11"/>
        <v>7</v>
      </c>
      <c r="AP10" s="60">
        <f t="shared" si="12"/>
        <v>1171</v>
      </c>
      <c r="AQ10" s="64">
        <f t="shared" si="13"/>
        <v>21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1202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1183</v>
      </c>
      <c r="AQ11" s="64">
        <f t="shared" si="13"/>
        <v>19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23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1210</v>
      </c>
      <c r="AL12" s="59">
        <f t="shared" si="8"/>
        <v>2</v>
      </c>
      <c r="AM12" s="59">
        <f t="shared" si="9"/>
        <v>4</v>
      </c>
      <c r="AN12" s="59">
        <f t="shared" si="10"/>
        <v>9</v>
      </c>
      <c r="AO12" s="59">
        <f t="shared" si="11"/>
        <v>9</v>
      </c>
      <c r="AP12" s="60">
        <f t="shared" si="12"/>
        <v>1186</v>
      </c>
      <c r="AQ12" s="64">
        <f t="shared" si="13"/>
        <v>24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27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1199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9</v>
      </c>
      <c r="AP13" s="60">
        <f t="shared" si="12"/>
        <v>1174</v>
      </c>
      <c r="AQ13" s="64">
        <f t="shared" si="13"/>
        <v>25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20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1189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6</v>
      </c>
      <c r="AP14" s="60">
        <f t="shared" si="12"/>
        <v>1174</v>
      </c>
      <c r="AQ14" s="64">
        <f t="shared" si="13"/>
        <v>15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17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1179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1165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1077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1077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1077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1077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1077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1077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1077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1077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1077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1077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1077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1077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1077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1077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275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20724</v>
      </c>
      <c r="AL28" s="65">
        <f t="shared" si="18"/>
        <v>21</v>
      </c>
      <c r="AM28" s="65">
        <f t="shared" si="18"/>
        <v>51</v>
      </c>
      <c r="AN28" s="65">
        <f t="shared" si="18"/>
        <v>76</v>
      </c>
      <c r="AO28" s="65">
        <f t="shared" si="18"/>
        <v>101</v>
      </c>
      <c r="AP28" s="65">
        <f t="shared" si="18"/>
        <v>20475</v>
      </c>
      <c r="AQ28" s="65">
        <f t="shared" si="18"/>
        <v>249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2021-10-26T09:35:46Z</cp:lastPrinted>
  <dcterms:created xsi:type="dcterms:W3CDTF">1998-11-12T06:25:58Z</dcterms:created>
  <dcterms:modified xsi:type="dcterms:W3CDTF">2021-10-26T09:47:18Z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