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897E8C9C-7CDA-46AE-BC17-D99F1FE900C8}" xr6:coauthVersionLast="47" xr6:coauthVersionMax="47" xr10:uidLastSave="{00000000-0000-0000-0000-000000000000}"/>
  <bookViews>
    <workbookView xWindow="-120" yWindow="-120" windowWidth="29040" windowHeight="15840" tabRatio="514" firstSheet="12" activeTab="1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'14.Spieltag'!$A$4:$AK$20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0" i="22" l="1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10" i="25"/>
  <c r="Z11" i="25"/>
  <c r="Z12" i="25"/>
  <c r="Z13" i="25"/>
  <c r="Z14" i="25"/>
  <c r="Z16" i="25"/>
  <c r="Z17" i="25"/>
  <c r="Z18" i="25"/>
  <c r="Z19" i="25"/>
  <c r="Z20" i="25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Q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P22" i="35"/>
  <c r="AG27" i="33"/>
  <c r="H22" i="35" s="1"/>
  <c r="AG27" i="3"/>
  <c r="AG27" i="11"/>
  <c r="AB22" i="35" s="1"/>
  <c r="AG27" i="7"/>
  <c r="W22" i="35" s="1"/>
  <c r="AG27" i="20"/>
  <c r="T22" i="35" s="1"/>
  <c r="O22" i="35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O21" i="35"/>
  <c r="AG25" i="8"/>
  <c r="G20" i="35" s="1"/>
  <c r="AF21" i="35"/>
  <c r="AG26" i="2"/>
  <c r="AD21" i="35" s="1"/>
  <c r="AG26" i="15"/>
  <c r="X21" i="35" s="1"/>
  <c r="P21" i="35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P19" i="35"/>
  <c r="P18" i="35"/>
  <c r="P17" i="35"/>
  <c r="P16" i="35"/>
  <c r="P15" i="35"/>
  <c r="P14" i="35"/>
  <c r="P13" i="35"/>
  <c r="P12" i="35"/>
  <c r="P11" i="35"/>
  <c r="P10" i="35"/>
  <c r="P9" i="35"/>
  <c r="P8" i="35"/>
  <c r="P7" i="35"/>
  <c r="P6" i="35"/>
  <c r="P5" i="35"/>
  <c r="P4" i="35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P20" i="35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O18" i="35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O16" i="35"/>
  <c r="AG13" i="25"/>
  <c r="O8" i="35" s="1"/>
  <c r="AG18" i="26"/>
  <c r="N13" i="35" s="1"/>
  <c r="O19" i="35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O17" i="35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O20" i="35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P3" i="35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M3" i="35" l="1"/>
  <c r="AK3" i="35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27" i="9"/>
  <c r="AI27" i="8"/>
  <c r="AH16" i="22"/>
  <c r="AJ16" i="22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K9" i="26"/>
  <c r="AK12" i="26"/>
  <c r="AI21" i="26"/>
  <c r="A21" i="28"/>
  <c r="AH12" i="15"/>
  <c r="AJ12" i="15" s="1"/>
  <c r="AK19" i="26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4" i="23"/>
  <c r="A25" i="25"/>
  <c r="AI11" i="23"/>
  <c r="AI15" i="23"/>
  <c r="A9" i="25"/>
  <c r="A26" i="25"/>
  <c r="AH26" i="23"/>
  <c r="AJ26" i="23" s="1"/>
  <c r="AH9" i="13"/>
  <c r="AJ9" i="13" s="1"/>
  <c r="AH17" i="14"/>
  <c r="AJ17" i="14" s="1"/>
  <c r="AH22" i="13"/>
  <c r="AJ22" i="13" s="1"/>
  <c r="AH11" i="14"/>
  <c r="AJ11" i="14" s="1"/>
  <c r="AH16" i="12"/>
  <c r="AJ16" i="12" s="1"/>
  <c r="A11" i="25"/>
  <c r="AH23" i="14"/>
  <c r="AJ23" i="14" s="1"/>
  <c r="A23" i="25"/>
  <c r="AH12" i="13"/>
  <c r="AJ12" i="13" s="1"/>
  <c r="A20" i="25"/>
  <c r="AH14" i="22"/>
  <c r="AJ14" i="22" s="1"/>
  <c r="AH10" i="14"/>
  <c r="AJ10" i="14" s="1"/>
  <c r="A12" i="25"/>
  <c r="AH25" i="22"/>
  <c r="AJ25" i="22" s="1"/>
  <c r="AH18" i="23"/>
  <c r="AJ18" i="23" s="1"/>
  <c r="AH19" i="13"/>
  <c r="AJ19" i="13" s="1"/>
  <c r="AH20" i="23"/>
  <c r="AJ20" i="23" s="1"/>
  <c r="A15" i="25"/>
  <c r="A24" i="25"/>
  <c r="A19" i="25"/>
  <c r="AH15" i="14"/>
  <c r="AJ15" i="14" s="1"/>
  <c r="A8" i="25"/>
  <c r="AH24" i="23"/>
  <c r="AJ24" i="23" s="1"/>
  <c r="A21" i="25"/>
  <c r="A22" i="25"/>
  <c r="A13" i="25"/>
  <c r="A18" i="25"/>
  <c r="A16" i="25"/>
  <c r="AH21" i="22"/>
  <c r="AJ21" i="22" s="1"/>
  <c r="AH13" i="14"/>
  <c r="AJ13" i="14" s="1"/>
  <c r="A17" i="25"/>
  <c r="AH8" i="18"/>
  <c r="AJ8" i="18" s="1"/>
  <c r="AI10" i="23" l="1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I18" i="23"/>
  <c r="AI26" i="23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I12" i="23"/>
  <c r="AI17" i="23"/>
  <c r="AI20" i="23"/>
  <c r="AI23" i="23"/>
  <c r="AI21" i="23"/>
  <c r="AI13" i="23"/>
  <c r="AH20" i="22"/>
  <c r="AJ20" i="22" s="1"/>
  <c r="AK20" i="23"/>
  <c r="AI16" i="23"/>
  <c r="AH10" i="13"/>
  <c r="AJ10" i="13" s="1"/>
  <c r="AH16" i="11"/>
  <c r="AJ16" i="11" s="1"/>
  <c r="AI22" i="23"/>
  <c r="AI24" i="23"/>
  <c r="AH13" i="13"/>
  <c r="AJ13" i="13" s="1"/>
  <c r="AK25" i="23"/>
  <c r="AK14" i="23"/>
  <c r="AI8" i="23"/>
  <c r="AI27" i="23"/>
  <c r="AI9" i="23"/>
  <c r="AH19" i="12"/>
  <c r="AJ19" i="12" s="1"/>
  <c r="AH25" i="21"/>
  <c r="AJ25" i="21" s="1"/>
  <c r="AH14" i="21"/>
  <c r="AJ14" i="21" s="1"/>
  <c r="AI19" i="23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<sst xmlns="http://schemas.openxmlformats.org/spreadsheetml/2006/main" count="5092" uniqueCount="97">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</sst>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0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C4" sqref="C4:AC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9" priority="14">
      <formula>($AG8&gt;40)</formula>
    </cfRule>
  </conditionalFormatting>
  <conditionalFormatting sqref="AL6:AL10">
    <cfRule type="top10" dxfId="178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7" priority="2" rank="3"/>
  </conditionalFormatting>
  <conditionalFormatting sqref="U4 C6 X4 L6 C4 I4 F6 O6 AA4 R6 R4 U6 F4 I6 O4 AA6 L4 X6">
    <cfRule type="cellIs" dxfId="17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5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4" priority="1103" rank="3"/>
  </conditionalFormatting>
  <conditionalFormatting sqref="AG1:AG1048576">
    <cfRule type="top10" dxfId="173" priority="2" rank="3"/>
  </conditionalFormatting>
  <conditionalFormatting sqref="B8:B27">
    <cfRule type="expression" dxfId="17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1" priority="11" operator="equal">
      <formula>"Schalke 04"</formula>
    </cfRule>
  </conditionalFormatting>
  <conditionalFormatting sqref="L6 AA6 I4 I6 C6 U4 X6 F6">
    <cfRule type="cellIs" dxfId="170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9" priority="1095" rank="3"/>
  </conditionalFormatting>
  <conditionalFormatting sqref="AG1:AG1048576">
    <cfRule type="top10" dxfId="168" priority="3" rank="3"/>
  </conditionalFormatting>
  <conditionalFormatting sqref="B8:B27">
    <cfRule type="expression" dxfId="167" priority="2">
      <formula>($AG8&gt;40)</formula>
    </cfRule>
  </conditionalFormatting>
  <conditionalFormatting sqref="F4">
    <cfRule type="cellIs" dxfId="16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5" priority="1086" rank="3"/>
  </conditionalFormatting>
  <conditionalFormatting sqref="AG1:AG1048576">
    <cfRule type="top10" dxfId="164" priority="3" rank="3"/>
  </conditionalFormatting>
  <conditionalFormatting sqref="B8:B27">
    <cfRule type="expression" dxfId="163" priority="2">
      <formula>($AG8&gt;40)</formula>
    </cfRule>
  </conditionalFormatting>
  <conditionalFormatting sqref="R6 I6 AA4 F6 C6 L4 I4 C4 U6 F4 X6 U4 R4 L6 X4 O6 O4 AA6">
    <cfRule type="cellIs" dxfId="162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1" priority="1080" rank="3"/>
  </conditionalFormatting>
  <conditionalFormatting sqref="AG1:AG1048576">
    <cfRule type="top10" dxfId="160" priority="4" rank="3"/>
  </conditionalFormatting>
  <conditionalFormatting sqref="B8:B27">
    <cfRule type="expression" dxfId="159" priority="3">
      <formula>($AG8&gt;40)</formula>
    </cfRule>
  </conditionalFormatting>
  <conditionalFormatting sqref="X4 I6 F6 R6 L6 X6 L4 AA6 R4 U6 C6 O6 C4 F4 O4 U4 I4 AA4">
    <cfRule type="cellIs" dxfId="15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7" priority="1072" rank="3"/>
  </conditionalFormatting>
  <conditionalFormatting sqref="AG1:AG1048576">
    <cfRule type="top10" dxfId="156" priority="4" rank="3"/>
  </conditionalFormatting>
  <conditionalFormatting sqref="B8:B27">
    <cfRule type="expression" dxfId="155" priority="3">
      <formula>($AG8&gt;40)</formula>
    </cfRule>
  </conditionalFormatting>
  <conditionalFormatting sqref="C6 O6 AA4 F6 X6 L4 F4 I6 C4 L6 R4 R6 O4 U6 U4 X4 I4 AA6">
    <cfRule type="cellIs" dxfId="15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2" priority="4" rank="3"/>
  </conditionalFormatting>
  <conditionalFormatting sqref="B8:B27">
    <cfRule type="expression" dxfId="151" priority="3">
      <formula>($AG8&gt;40)</formula>
    </cfRule>
  </conditionalFormatting>
  <conditionalFormatting sqref="L4 L6 I6 R6 I4 X6 R4 F6 C6 C4 F4 O6 O4 U4 U6 X4 AA4 AA6">
    <cfRule type="cellIs" dxfId="15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9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8" priority="4" rank="3"/>
  </conditionalFormatting>
  <conditionalFormatting sqref="B8:B27">
    <cfRule type="expression" dxfId="147" priority="3">
      <formula>($AG8&gt;40)</formula>
    </cfRule>
  </conditionalFormatting>
  <conditionalFormatting sqref="C6 R6 AA6 O4 AA4 L6 I6 L4 F4 U4 R4 F6 X4 O6 I4 U6 C4 X6">
    <cfRule type="cellIs" dxfId="14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4" priority="4" rank="3"/>
  </conditionalFormatting>
  <conditionalFormatting sqref="B8:B27">
    <cfRule type="expression" dxfId="143" priority="3">
      <formula>($AG8&gt;40)</formula>
    </cfRule>
  </conditionalFormatting>
  <conditionalFormatting sqref="C4 U4 L4 R6 F6 I4 AA6 L6 X6 I6 U6 C6 F4 O6 O4 R4 X4 AA4">
    <cfRule type="cellIs" dxfId="14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4" sqref="C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0" priority="4" rank="3"/>
  </conditionalFormatting>
  <conditionalFormatting sqref="B8:B27">
    <cfRule type="expression" dxfId="139" priority="3">
      <formula>($AG8&gt;40)</formula>
    </cfRule>
  </conditionalFormatting>
  <conditionalFormatting sqref="L4 F6 C6 O6 R4 AA4 AA6 L6 I4 I6 C4 R6 F4 O4 U6 U4 X4 X6">
    <cfRule type="cellIs" dxfId="1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6" priority="4" rank="3"/>
  </conditionalFormatting>
  <conditionalFormatting sqref="B8:B27">
    <cfRule type="expression" dxfId="135" priority="3">
      <formula>($AG8&gt;40)</formula>
    </cfRule>
  </conditionalFormatting>
  <conditionalFormatting sqref="R6 C6 X6 U6 F4 F6 L4 I6 C4 L6 O4 R4 U4 O6 X4 AA4 I4 AA6">
    <cfRule type="cellIs" dxfId="13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3"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'11.Spieltag'!AJ21</f>
        <v>42</v>
      </c>
      <c r="AI21" s="29">
        <f>'11.Spieltag'!AK21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3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'11.Spieltag'!AJ22</f>
        <v>42</v>
      </c>
      <c r="AI22" s="29">
        <f>'11.Spieltag'!AK22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'11.Spieltag'!AJ23</f>
        <v>42</v>
      </c>
      <c r="AI23" s="29">
        <f>'11.Spieltag'!AK23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'11.Spieltag'!AJ24</f>
        <v>42</v>
      </c>
      <c r="AI24" s="29">
        <f>'11.Spieltag'!AK24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'11.Spieltag'!AJ25</f>
        <v>42</v>
      </c>
      <c r="AI25" s="29">
        <f>'11.Spieltag'!AK25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'11.Spieltag'!AJ26</f>
        <v>42</v>
      </c>
      <c r="AI26" s="29">
        <f>'11.Spieltag'!AK26</f>
        <v>14</v>
      </c>
      <c r="AJ26" s="24">
        <f t="shared" ref="AJ26" si="18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'11.Spieltag'!AJ27</f>
        <v>42</v>
      </c>
      <c r="AI27" s="29">
        <f>'11.Spieltag'!AK27</f>
        <v>14</v>
      </c>
      <c r="AJ27" s="24">
        <f t="shared" ref="AJ27" si="21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3" priority="4" rank="3"/>
  </conditionalFormatting>
  <conditionalFormatting sqref="B8:B27">
    <cfRule type="expression" dxfId="132" priority="3">
      <formula>($AG8&gt;40)</formula>
    </cfRule>
  </conditionalFormatting>
  <conditionalFormatting sqref="R6 X6 AA6 R4 AA4 F6 L4 I6 C6 I4 F4 U4 O4 L6 C4 O6 X4 U6">
    <cfRule type="cellIs" dxfId="13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/>
      <c r="S7" s="72"/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152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12</v>
      </c>
      <c r="AH10" s="22">
        <f>'12.Spieltag'!AJ10</f>
        <v>163</v>
      </c>
      <c r="AI10" s="29">
        <f>'12.Spieltag'!AK10</f>
        <v>9</v>
      </c>
      <c r="AJ10" s="24">
        <f t="shared" si="11"/>
        <v>175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>
      <c r="A11" s="29">
        <f t="shared" si="9"/>
        <v>5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>
        <f t="shared" si="13"/>
        <v>0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10</v>
      </c>
      <c r="AH11" s="22">
        <f>'12.Spieltag'!AJ11</f>
        <v>167</v>
      </c>
      <c r="AI11" s="29">
        <f>'12.Spieltag'!AK11</f>
        <v>6</v>
      </c>
      <c r="AJ11" s="24">
        <f t="shared" si="11"/>
        <v>177</v>
      </c>
      <c r="AK11" s="25">
        <f t="shared" si="8"/>
        <v>5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 t="str">
        <f t="shared" si="4"/>
        <v>2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9</v>
      </c>
      <c r="AH12" s="22">
        <f>'12.Spieltag'!AJ12</f>
        <v>170</v>
      </c>
      <c r="AI12" s="29">
        <f>'12.Spieltag'!AK12</f>
        <v>4</v>
      </c>
      <c r="AJ12" s="24">
        <f t="shared" si="11"/>
        <v>179</v>
      </c>
      <c r="AK12" s="25">
        <f t="shared" si="8"/>
        <v>4</v>
      </c>
      <c r="AL12" s="1"/>
    </row>
    <row r="13" spans="1:42" ht="24.95" customHeight="1" thickBot="1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>
        <f t="shared" si="13"/>
        <v>0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3</v>
      </c>
      <c r="AH13" s="22">
        <f>'12.Spieltag'!AJ13</f>
        <v>165</v>
      </c>
      <c r="AI13" s="29">
        <f>'12.Spieltag'!AK13</f>
        <v>8</v>
      </c>
      <c r="AJ13" s="24">
        <f t="shared" si="11"/>
        <v>168</v>
      </c>
      <c r="AK13" s="25">
        <f t="shared" si="8"/>
        <v>9</v>
      </c>
      <c r="AL13" s="1"/>
    </row>
    <row r="14" spans="1:42" ht="24.95" customHeight="1" thickBot="1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'12.Spieltag'!AJ14</f>
        <v>189</v>
      </c>
      <c r="AI14" s="29">
        <f>'12.Spieltag'!AK14</f>
        <v>2</v>
      </c>
      <c r="AJ14" s="24">
        <f t="shared" si="11"/>
        <v>200</v>
      </c>
      <c r="AK14" s="25">
        <f t="shared" si="8"/>
        <v>1</v>
      </c>
      <c r="AL14" s="1"/>
    </row>
    <row r="15" spans="1:42" ht="24.95" customHeight="1" thickBot="1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5</v>
      </c>
      <c r="AH16" s="22">
        <f>'12.Spieltag'!AJ16</f>
        <v>190</v>
      </c>
      <c r="AI16" s="29">
        <f>'12.Spieltag'!AK16</f>
        <v>1</v>
      </c>
      <c r="AJ16" s="24">
        <f t="shared" si="11"/>
        <v>195</v>
      </c>
      <c r="AK16" s="25">
        <f t="shared" si="8"/>
        <v>2</v>
      </c>
      <c r="AL16" s="1"/>
    </row>
    <row r="17" spans="1:38" ht="24.95" customHeight="1" thickBot="1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12</v>
      </c>
      <c r="AH17" s="22">
        <f>'12.Spieltag'!AJ17</f>
        <v>168</v>
      </c>
      <c r="AI17" s="29">
        <f>'12.Spieltag'!AK17</f>
        <v>5</v>
      </c>
      <c r="AJ17" s="24">
        <f t="shared" si="11"/>
        <v>180</v>
      </c>
      <c r="AK17" s="25">
        <f t="shared" si="8"/>
        <v>3</v>
      </c>
      <c r="AL17" s="1"/>
    </row>
    <row r="18" spans="1:38" ht="24.95" customHeight="1" thickBot="1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>
        <f t="shared" si="13"/>
        <v>0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5</v>
      </c>
      <c r="AH18" s="22">
        <f>'12.Spieltag'!AJ18</f>
        <v>147</v>
      </c>
      <c r="AI18" s="29">
        <f>'12.Spieltag'!AK18</f>
        <v>11</v>
      </c>
      <c r="AJ18" s="24">
        <f t="shared" si="11"/>
        <v>152</v>
      </c>
      <c r="AK18" s="25">
        <f t="shared" si="8"/>
        <v>11</v>
      </c>
      <c r="AL18" s="1"/>
    </row>
    <row r="19" spans="1:38" ht="24.95" customHeight="1" thickBot="1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>
        <f t="shared" si="13"/>
        <v>0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7</v>
      </c>
      <c r="AH19" s="22">
        <f>'12.Spieltag'!AJ19</f>
        <v>166</v>
      </c>
      <c r="AI19" s="29">
        <f>'12.Spieltag'!AK19</f>
        <v>7</v>
      </c>
      <c r="AJ19" s="24">
        <f t="shared" si="11"/>
        <v>173</v>
      </c>
      <c r="AK19" s="25">
        <f t="shared" si="8"/>
        <v>8</v>
      </c>
      <c r="AL19" s="1"/>
    </row>
    <row r="20" spans="1:38" ht="24.95" customHeight="1" thickBot="1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</v>
      </c>
      <c r="AH20" s="22">
        <f>'12.Spieltag'!AJ20</f>
        <v>174</v>
      </c>
      <c r="AI20" s="29">
        <f>'12.Spieltag'!AK20</f>
        <v>3</v>
      </c>
      <c r="AJ20" s="24">
        <f t="shared" si="11"/>
        <v>176</v>
      </c>
      <c r="AK20" s="25">
        <f t="shared" si="8"/>
        <v>6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51</v>
      </c>
      <c r="AI21" s="29">
        <f>'12.Spieltag'!AK21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51</v>
      </c>
      <c r="AI22" s="29">
        <f>'12.Spieltag'!AK22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51</v>
      </c>
      <c r="AI23" s="29">
        <f>'12.Spieltag'!AK23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51</v>
      </c>
      <c r="AI24" s="29">
        <f>'12.Spieltag'!AK24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51</v>
      </c>
      <c r="AI25" s="29">
        <f>'12.Spieltag'!AK25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51</v>
      </c>
      <c r="AI26" s="29">
        <f>'12.Spieltag'!AK26</f>
        <v>14</v>
      </c>
      <c r="AJ26" s="24">
        <f t="shared" ref="AJ26" si="16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51</v>
      </c>
      <c r="AI27" s="29">
        <f>'12.Spieltag'!AK27</f>
        <v>14</v>
      </c>
      <c r="AJ27" s="24">
        <f t="shared" ref="AJ27" si="18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9" priority="4" rank="3"/>
  </conditionalFormatting>
  <conditionalFormatting sqref="B8:B27">
    <cfRule type="expression" dxfId="128" priority="3">
      <formula>($AG8&gt;40)</formula>
    </cfRule>
  </conditionalFormatting>
  <conditionalFormatting sqref="R6 X6 X4 AA4 I6 O6 C6 R4 L4 C4 L6 F4 F6 O4 I4 U6 U4 AA6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abSelected="1" workbookViewId="0">
      <selection activeCell="A4" sqref="A4:AK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77</v>
      </c>
      <c r="D8" s="18" t="s">
        <v>13</v>
      </c>
      <c r="E8" s="88">
        <v>0</v>
      </c>
      <c r="F8" s="17" t="s">
        <v>78</v>
      </c>
      <c r="G8" s="18" t="s">
        <v>77</v>
      </c>
      <c r="H8" s="19" t="s">
        <v>13</v>
      </c>
      <c r="I8" s="17" t="s">
        <v>2</v>
      </c>
      <c r="J8" s="18" t="s">
        <v>13</v>
      </c>
      <c r="K8" s="19" t="s">
        <v>13</v>
      </c>
      <c r="L8" s="17" t="s">
        <v>2</v>
      </c>
      <c r="M8" s="18" t="s">
        <v>78</v>
      </c>
      <c r="N8" s="66" t="s">
        <v>13</v>
      </c>
      <c r="O8" s="17" t="s">
        <v>78</v>
      </c>
      <c r="P8" s="18" t="s">
        <v>78</v>
      </c>
      <c r="Q8" s="19" t="s">
        <v>2</v>
      </c>
      <c r="R8" s="17" t="s">
        <v>78</v>
      </c>
      <c r="S8" s="18" t="s">
        <v>13</v>
      </c>
      <c r="T8" s="19" t="s">
        <v>14</v>
      </c>
      <c r="U8" s="17" t="s">
        <v>13</v>
      </c>
      <c r="V8" s="18" t="s">
        <v>2</v>
      </c>
      <c r="W8" s="66">
        <v>0</v>
      </c>
      <c r="X8" s="17" t="s">
        <v>2</v>
      </c>
      <c r="Y8" s="18" t="s">
        <v>78</v>
      </c>
      <c r="Z8" s="19">
        <v>0</v>
      </c>
      <c r="AA8" s="17" t="s">
        <v>78</v>
      </c>
      <c r="AB8" s="18" t="s">
        <v>13</v>
      </c>
      <c r="AC8" s="19">
        <v>0</v>
      </c>
      <c r="AD8" s="20"/>
      <c r="AE8" s="18"/>
      <c r="AF8" s="19"/>
      <c r="AG8" s="21">
        <v>14</v>
      </c>
      <c r="AH8" s="22">
        <v>200</v>
      </c>
      <c r="AI8" s="29">
        <v>1</v>
      </c>
      <c r="AJ8" s="24">
        <v>214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83</v>
      </c>
      <c r="C9" s="17" t="s">
        <v>77</v>
      </c>
      <c r="D9" s="18" t="s">
        <v>2</v>
      </c>
      <c r="E9" s="88">
        <v>0</v>
      </c>
      <c r="F9" s="17" t="s">
        <v>78</v>
      </c>
      <c r="G9" s="18" t="s">
        <v>77</v>
      </c>
      <c r="H9" s="19" t="s">
        <v>13</v>
      </c>
      <c r="I9" s="17" t="s">
        <v>77</v>
      </c>
      <c r="J9" s="18" t="s">
        <v>13</v>
      </c>
      <c r="K9" s="19">
        <v>0</v>
      </c>
      <c r="L9" s="17" t="s">
        <v>78</v>
      </c>
      <c r="M9" s="18" t="s">
        <v>78</v>
      </c>
      <c r="N9" s="66">
        <v>0</v>
      </c>
      <c r="O9" s="17" t="s">
        <v>78</v>
      </c>
      <c r="P9" s="18" t="s">
        <v>77</v>
      </c>
      <c r="Q9" s="19">
        <v>0</v>
      </c>
      <c r="R9" s="17" t="s">
        <v>78</v>
      </c>
      <c r="S9" s="18" t="s">
        <v>13</v>
      </c>
      <c r="T9" s="19" t="s">
        <v>14</v>
      </c>
      <c r="U9" s="17" t="s">
        <v>13</v>
      </c>
      <c r="V9" s="18" t="s">
        <v>78</v>
      </c>
      <c r="W9" s="66" t="s">
        <v>2</v>
      </c>
      <c r="X9" s="17" t="s">
        <v>77</v>
      </c>
      <c r="Y9" s="18" t="s">
        <v>78</v>
      </c>
      <c r="Z9" s="19" t="s">
        <v>2</v>
      </c>
      <c r="AA9" s="17" t="s">
        <v>78</v>
      </c>
      <c r="AB9" s="18" t="s">
        <v>2</v>
      </c>
      <c r="AC9" s="19">
        <v>0</v>
      </c>
      <c r="AD9" s="28"/>
      <c r="AE9" s="26"/>
      <c r="AF9" s="19"/>
      <c r="AG9" s="21">
        <v>13</v>
      </c>
      <c r="AH9" s="22">
        <v>195</v>
      </c>
      <c r="AI9" s="29">
        <v>2</v>
      </c>
      <c r="AJ9" s="24">
        <v>208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79</v>
      </c>
      <c r="C10" s="17" t="s">
        <v>77</v>
      </c>
      <c r="D10" s="18" t="s">
        <v>13</v>
      </c>
      <c r="E10" s="88">
        <v>0</v>
      </c>
      <c r="F10" s="17" t="s">
        <v>13</v>
      </c>
      <c r="G10" s="18" t="s">
        <v>77</v>
      </c>
      <c r="H10" s="19" t="s">
        <v>13</v>
      </c>
      <c r="I10" s="17" t="s">
        <v>78</v>
      </c>
      <c r="J10" s="18" t="s">
        <v>78</v>
      </c>
      <c r="K10" s="19">
        <v>0</v>
      </c>
      <c r="L10" s="17" t="s">
        <v>13</v>
      </c>
      <c r="M10" s="18" t="s">
        <v>78</v>
      </c>
      <c r="N10" s="66" t="s">
        <v>14</v>
      </c>
      <c r="O10" s="17" t="s">
        <v>78</v>
      </c>
      <c r="P10" s="18" t="s">
        <v>78</v>
      </c>
      <c r="Q10" s="19" t="s">
        <v>2</v>
      </c>
      <c r="R10" s="17" t="s">
        <v>77</v>
      </c>
      <c r="S10" s="18" t="s">
        <v>13</v>
      </c>
      <c r="T10" s="19" t="s">
        <v>13</v>
      </c>
      <c r="U10" s="17" t="s">
        <v>78</v>
      </c>
      <c r="V10" s="18" t="s">
        <v>77</v>
      </c>
      <c r="W10" s="66" t="s">
        <v>14</v>
      </c>
      <c r="X10" s="17" t="s">
        <v>13</v>
      </c>
      <c r="Y10" s="18" t="s">
        <v>78</v>
      </c>
      <c r="Z10" s="19">
        <v>0</v>
      </c>
      <c r="AA10" s="17" t="s">
        <v>78</v>
      </c>
      <c r="AB10" s="18" t="s">
        <v>78</v>
      </c>
      <c r="AC10" s="19" t="s">
        <v>14</v>
      </c>
      <c r="AD10" s="28"/>
      <c r="AE10" s="26"/>
      <c r="AF10" s="19"/>
      <c r="AG10" s="21">
        <v>22</v>
      </c>
      <c r="AH10" s="22">
        <v>173</v>
      </c>
      <c r="AI10" s="29">
        <v>8</v>
      </c>
      <c r="AJ10" s="24">
        <v>195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4</v>
      </c>
      <c r="B11" s="21" t="s">
        <v>84</v>
      </c>
      <c r="C11" s="17" t="s">
        <v>78</v>
      </c>
      <c r="D11" s="18" t="s">
        <v>13</v>
      </c>
      <c r="E11" s="88">
        <v>0</v>
      </c>
      <c r="F11" s="17" t="s">
        <v>78</v>
      </c>
      <c r="G11" s="18" t="s">
        <v>13</v>
      </c>
      <c r="H11" s="19">
        <v>0</v>
      </c>
      <c r="I11" s="17" t="s">
        <v>78</v>
      </c>
      <c r="J11" s="18" t="s">
        <v>13</v>
      </c>
      <c r="K11" s="19">
        <v>0</v>
      </c>
      <c r="L11" s="17" t="s">
        <v>78</v>
      </c>
      <c r="M11" s="18" t="s">
        <v>78</v>
      </c>
      <c r="N11" s="66">
        <v>0</v>
      </c>
      <c r="O11" s="17" t="s">
        <v>78</v>
      </c>
      <c r="P11" s="18" t="s">
        <v>78</v>
      </c>
      <c r="Q11" s="19" t="s">
        <v>2</v>
      </c>
      <c r="R11" s="17" t="s">
        <v>78</v>
      </c>
      <c r="S11" s="18" t="s">
        <v>13</v>
      </c>
      <c r="T11" s="19" t="s">
        <v>14</v>
      </c>
      <c r="U11" s="17" t="s">
        <v>13</v>
      </c>
      <c r="V11" s="18" t="s">
        <v>78</v>
      </c>
      <c r="W11" s="66" t="s">
        <v>2</v>
      </c>
      <c r="X11" s="17" t="s">
        <v>78</v>
      </c>
      <c r="Y11" s="18" t="s">
        <v>78</v>
      </c>
      <c r="Z11" s="19">
        <v>0</v>
      </c>
      <c r="AA11" s="17" t="s">
        <v>78</v>
      </c>
      <c r="AB11" s="18" t="s">
        <v>13</v>
      </c>
      <c r="AC11" s="19">
        <v>0</v>
      </c>
      <c r="AD11" s="28"/>
      <c r="AE11" s="26"/>
      <c r="AF11" s="19"/>
      <c r="AG11" s="21">
        <v>11</v>
      </c>
      <c r="AH11" s="22">
        <v>180</v>
      </c>
      <c r="AI11" s="29">
        <v>3</v>
      </c>
      <c r="AJ11" s="24">
        <v>191</v>
      </c>
      <c r="AK11" s="25">
        <v>4</v>
      </c>
      <c r="AL11" s="1"/>
      <c r="AP11" s="67"/>
    </row>
    <row r="12" spans="1:42" ht="24.95" customHeight="1" thickBot="1">
      <c r="A12" s="29">
        <v>5</v>
      </c>
      <c r="B12" s="21" t="s">
        <v>76</v>
      </c>
      <c r="C12" s="17" t="s">
        <v>78</v>
      </c>
      <c r="D12" s="18" t="s">
        <v>2</v>
      </c>
      <c r="E12" s="88">
        <v>0</v>
      </c>
      <c r="F12" s="17" t="s">
        <v>13</v>
      </c>
      <c r="G12" s="18" t="s">
        <v>77</v>
      </c>
      <c r="H12" s="19" t="s">
        <v>13</v>
      </c>
      <c r="I12" s="17" t="s">
        <v>13</v>
      </c>
      <c r="J12" s="18" t="s">
        <v>78</v>
      </c>
      <c r="K12" s="19" t="s">
        <v>13</v>
      </c>
      <c r="L12" s="17" t="s">
        <v>13</v>
      </c>
      <c r="M12" s="18" t="s">
        <v>77</v>
      </c>
      <c r="N12" s="66" t="s">
        <v>13</v>
      </c>
      <c r="O12" s="17" t="s">
        <v>13</v>
      </c>
      <c r="P12" s="18" t="s">
        <v>78</v>
      </c>
      <c r="Q12" s="19">
        <v>0</v>
      </c>
      <c r="R12" s="17" t="s">
        <v>78</v>
      </c>
      <c r="S12" s="18" t="s">
        <v>78</v>
      </c>
      <c r="T12" s="19">
        <v>0</v>
      </c>
      <c r="U12" s="17" t="s">
        <v>78</v>
      </c>
      <c r="V12" s="18" t="s">
        <v>13</v>
      </c>
      <c r="W12" s="66">
        <v>0</v>
      </c>
      <c r="X12" s="17" t="s">
        <v>13</v>
      </c>
      <c r="Y12" s="18" t="s">
        <v>77</v>
      </c>
      <c r="Z12" s="19">
        <v>0</v>
      </c>
      <c r="AA12" s="17" t="s">
        <v>78</v>
      </c>
      <c r="AB12" s="18" t="s">
        <v>78</v>
      </c>
      <c r="AC12" s="19" t="s">
        <v>14</v>
      </c>
      <c r="AD12" s="28"/>
      <c r="AE12" s="26"/>
      <c r="AF12" s="19"/>
      <c r="AG12" s="21">
        <v>11</v>
      </c>
      <c r="AH12" s="22">
        <v>179</v>
      </c>
      <c r="AI12" s="29">
        <v>4</v>
      </c>
      <c r="AJ12" s="24">
        <v>190</v>
      </c>
      <c r="AK12" s="25">
        <v>5</v>
      </c>
      <c r="AL12" s="1"/>
    </row>
    <row r="13" spans="1:42" ht="24.95" customHeight="1" thickBot="1">
      <c r="A13" s="29">
        <v>6</v>
      </c>
      <c r="B13" s="21" t="s">
        <v>80</v>
      </c>
      <c r="C13" s="17" t="s">
        <v>78</v>
      </c>
      <c r="D13" s="18" t="s">
        <v>13</v>
      </c>
      <c r="E13" s="88">
        <v>0</v>
      </c>
      <c r="F13" s="17" t="s">
        <v>13</v>
      </c>
      <c r="G13" s="18" t="s">
        <v>78</v>
      </c>
      <c r="H13" s="19" t="s">
        <v>13</v>
      </c>
      <c r="I13" s="17" t="s">
        <v>78</v>
      </c>
      <c r="J13" s="18" t="s">
        <v>2</v>
      </c>
      <c r="K13" s="19">
        <v>0</v>
      </c>
      <c r="L13" s="17" t="s">
        <v>13</v>
      </c>
      <c r="M13" s="18" t="s">
        <v>78</v>
      </c>
      <c r="N13" s="66" t="s">
        <v>14</v>
      </c>
      <c r="O13" s="17" t="s">
        <v>78</v>
      </c>
      <c r="P13" s="18" t="s">
        <v>13</v>
      </c>
      <c r="Q13" s="19">
        <v>0</v>
      </c>
      <c r="R13" s="17" t="s">
        <v>78</v>
      </c>
      <c r="S13" s="18" t="s">
        <v>13</v>
      </c>
      <c r="T13" s="19" t="s">
        <v>14</v>
      </c>
      <c r="U13" s="17" t="s">
        <v>78</v>
      </c>
      <c r="V13" s="18" t="s">
        <v>2</v>
      </c>
      <c r="W13" s="66">
        <v>0</v>
      </c>
      <c r="X13" s="17" t="s">
        <v>2</v>
      </c>
      <c r="Y13" s="18" t="s">
        <v>78</v>
      </c>
      <c r="Z13" s="19">
        <v>0</v>
      </c>
      <c r="AA13" s="17" t="s">
        <v>78</v>
      </c>
      <c r="AB13" s="18" t="s">
        <v>13</v>
      </c>
      <c r="AC13" s="19">
        <v>0</v>
      </c>
      <c r="AD13" s="28"/>
      <c r="AE13" s="26"/>
      <c r="AF13" s="19"/>
      <c r="AG13" s="21">
        <v>12</v>
      </c>
      <c r="AH13" s="22">
        <v>176</v>
      </c>
      <c r="AI13" s="29">
        <v>6</v>
      </c>
      <c r="AJ13" s="24">
        <v>188</v>
      </c>
      <c r="AK13" s="25">
        <v>6</v>
      </c>
      <c r="AL13" s="1"/>
    </row>
    <row r="14" spans="1:42" ht="24.95" customHeight="1" thickBot="1">
      <c r="A14" s="29">
        <v>7</v>
      </c>
      <c r="B14" s="21" t="s">
        <v>86</v>
      </c>
      <c r="C14" s="17" t="s">
        <v>78</v>
      </c>
      <c r="D14" s="18" t="s">
        <v>13</v>
      </c>
      <c r="E14" s="88">
        <v>0</v>
      </c>
      <c r="F14" s="17" t="s">
        <v>13</v>
      </c>
      <c r="G14" s="18" t="s">
        <v>2</v>
      </c>
      <c r="H14" s="19">
        <v>0</v>
      </c>
      <c r="I14" s="17" t="s">
        <v>13</v>
      </c>
      <c r="J14" s="18" t="s">
        <v>13</v>
      </c>
      <c r="K14" s="19">
        <v>0</v>
      </c>
      <c r="L14" s="17" t="s">
        <v>13</v>
      </c>
      <c r="M14" s="18" t="s">
        <v>77</v>
      </c>
      <c r="N14" s="66" t="s">
        <v>13</v>
      </c>
      <c r="O14" s="17" t="s">
        <v>78</v>
      </c>
      <c r="P14" s="18" t="s">
        <v>2</v>
      </c>
      <c r="Q14" s="19">
        <v>0</v>
      </c>
      <c r="R14" s="17" t="s">
        <v>78</v>
      </c>
      <c r="S14" s="18" t="s">
        <v>13</v>
      </c>
      <c r="T14" s="19" t="s">
        <v>14</v>
      </c>
      <c r="U14" s="17" t="s">
        <v>78</v>
      </c>
      <c r="V14" s="18" t="s">
        <v>78</v>
      </c>
      <c r="W14" s="66">
        <v>0</v>
      </c>
      <c r="X14" s="17" t="s">
        <v>13</v>
      </c>
      <c r="Y14" s="18" t="s">
        <v>13</v>
      </c>
      <c r="Z14" s="19">
        <v>0</v>
      </c>
      <c r="AA14" s="17" t="s">
        <v>78</v>
      </c>
      <c r="AB14" s="18" t="s">
        <v>2</v>
      </c>
      <c r="AC14" s="19">
        <v>0</v>
      </c>
      <c r="AD14" s="28"/>
      <c r="AE14" s="26"/>
      <c r="AF14" s="19"/>
      <c r="AG14" s="21">
        <v>7</v>
      </c>
      <c r="AH14" s="22">
        <v>177</v>
      </c>
      <c r="AI14" s="29">
        <v>5</v>
      </c>
      <c r="AJ14" s="24">
        <v>184</v>
      </c>
      <c r="AK14" s="25">
        <v>7</v>
      </c>
      <c r="AL14" s="1"/>
    </row>
    <row r="15" spans="1:42" ht="24.95" customHeight="1" thickBot="1">
      <c r="A15" s="29">
        <v>8</v>
      </c>
      <c r="B15" s="21" t="s">
        <v>90</v>
      </c>
      <c r="C15" s="17" t="s">
        <v>77</v>
      </c>
      <c r="D15" s="18" t="s">
        <v>78</v>
      </c>
      <c r="E15" s="88">
        <v>0</v>
      </c>
      <c r="F15" s="17" t="s">
        <v>78</v>
      </c>
      <c r="G15" s="18" t="s">
        <v>78</v>
      </c>
      <c r="H15" s="19">
        <v>0</v>
      </c>
      <c r="I15" s="17" t="s">
        <v>13</v>
      </c>
      <c r="J15" s="18" t="s">
        <v>13</v>
      </c>
      <c r="K15" s="19">
        <v>0</v>
      </c>
      <c r="L15" s="17" t="s">
        <v>13</v>
      </c>
      <c r="M15" s="18" t="s">
        <v>77</v>
      </c>
      <c r="N15" s="66" t="s">
        <v>13</v>
      </c>
      <c r="O15" s="17" t="s">
        <v>78</v>
      </c>
      <c r="P15" s="18" t="s">
        <v>77</v>
      </c>
      <c r="Q15" s="19">
        <v>0</v>
      </c>
      <c r="R15" s="17" t="s">
        <v>13</v>
      </c>
      <c r="S15" s="18" t="s">
        <v>2</v>
      </c>
      <c r="T15" s="19" t="s">
        <v>2</v>
      </c>
      <c r="U15" s="17" t="s">
        <v>13</v>
      </c>
      <c r="V15" s="18" t="s">
        <v>78</v>
      </c>
      <c r="W15" s="66" t="s">
        <v>2</v>
      </c>
      <c r="X15" s="17" t="s">
        <v>13</v>
      </c>
      <c r="Y15" s="18" t="s">
        <v>77</v>
      </c>
      <c r="Z15" s="19">
        <v>0</v>
      </c>
      <c r="AA15" s="17" t="s">
        <v>13</v>
      </c>
      <c r="AB15" s="18" t="s">
        <v>77</v>
      </c>
      <c r="AC15" s="19">
        <v>0</v>
      </c>
      <c r="AD15" s="28"/>
      <c r="AE15" s="26"/>
      <c r="AF15" s="19"/>
      <c r="AG15" s="21">
        <v>8</v>
      </c>
      <c r="AH15" s="22">
        <v>175</v>
      </c>
      <c r="AI15" s="29">
        <v>7</v>
      </c>
      <c r="AJ15" s="24">
        <v>183</v>
      </c>
      <c r="AK15" s="25">
        <v>8</v>
      </c>
      <c r="AL15" s="1"/>
    </row>
    <row r="16" spans="1:42" ht="24.95" customHeight="1" thickBot="1">
      <c r="A16" s="29">
        <v>9</v>
      </c>
      <c r="B16" s="21" t="s">
        <v>88</v>
      </c>
      <c r="C16" s="17" t="s">
        <v>78</v>
      </c>
      <c r="D16" s="18" t="s">
        <v>2</v>
      </c>
      <c r="E16" s="88">
        <v>0</v>
      </c>
      <c r="F16" s="17" t="s">
        <v>13</v>
      </c>
      <c r="G16" s="18" t="s">
        <v>78</v>
      </c>
      <c r="H16" s="19" t="s">
        <v>13</v>
      </c>
      <c r="I16" s="17" t="s">
        <v>78</v>
      </c>
      <c r="J16" s="18" t="s">
        <v>78</v>
      </c>
      <c r="K16" s="19">
        <v>0</v>
      </c>
      <c r="L16" s="17" t="s">
        <v>77</v>
      </c>
      <c r="M16" s="18" t="s">
        <v>78</v>
      </c>
      <c r="N16" s="66">
        <v>0</v>
      </c>
      <c r="O16" s="17" t="s">
        <v>78</v>
      </c>
      <c r="P16" s="18" t="s">
        <v>78</v>
      </c>
      <c r="Q16" s="19" t="s">
        <v>2</v>
      </c>
      <c r="R16" s="17" t="s">
        <v>78</v>
      </c>
      <c r="S16" s="18" t="s">
        <v>13</v>
      </c>
      <c r="T16" s="19" t="s">
        <v>14</v>
      </c>
      <c r="U16" s="17" t="s">
        <v>78</v>
      </c>
      <c r="V16" s="18" t="s">
        <v>13</v>
      </c>
      <c r="W16" s="66">
        <v>0</v>
      </c>
      <c r="X16" s="17" t="s">
        <v>13</v>
      </c>
      <c r="Y16" s="18" t="s">
        <v>78</v>
      </c>
      <c r="Z16" s="19">
        <v>0</v>
      </c>
      <c r="AA16" s="17" t="s">
        <v>78</v>
      </c>
      <c r="AB16" s="18" t="s">
        <v>78</v>
      </c>
      <c r="AC16" s="19" t="s">
        <v>14</v>
      </c>
      <c r="AD16" s="28"/>
      <c r="AE16" s="26"/>
      <c r="AF16" s="19"/>
      <c r="AG16" s="21">
        <v>15</v>
      </c>
      <c r="AH16" s="22">
        <v>163</v>
      </c>
      <c r="AI16" s="29">
        <v>10</v>
      </c>
      <c r="AJ16" s="24">
        <v>178</v>
      </c>
      <c r="AK16" s="25">
        <v>9</v>
      </c>
      <c r="AL16" s="1"/>
    </row>
    <row r="17" spans="1:38" ht="24.95" customHeight="1" thickBot="1">
      <c r="A17" s="29">
        <v>10</v>
      </c>
      <c r="B17" s="21" t="s">
        <v>89</v>
      </c>
      <c r="C17" s="17" t="s">
        <v>78</v>
      </c>
      <c r="D17" s="18" t="s">
        <v>13</v>
      </c>
      <c r="E17" s="88">
        <v>0</v>
      </c>
      <c r="F17" s="17" t="s">
        <v>78</v>
      </c>
      <c r="G17" s="18" t="s">
        <v>13</v>
      </c>
      <c r="H17" s="19">
        <v>0</v>
      </c>
      <c r="I17" s="17" t="s">
        <v>13</v>
      </c>
      <c r="J17" s="18" t="s">
        <v>2</v>
      </c>
      <c r="K17" s="19">
        <v>0</v>
      </c>
      <c r="L17" s="17" t="s">
        <v>78</v>
      </c>
      <c r="M17" s="18" t="s">
        <v>78</v>
      </c>
      <c r="N17" s="66">
        <v>0</v>
      </c>
      <c r="O17" s="17" t="s">
        <v>78</v>
      </c>
      <c r="P17" s="18" t="s">
        <v>13</v>
      </c>
      <c r="Q17" s="19">
        <v>0</v>
      </c>
      <c r="R17" s="17" t="s">
        <v>78</v>
      </c>
      <c r="S17" s="18" t="s">
        <v>2</v>
      </c>
      <c r="T17" s="19" t="s">
        <v>13</v>
      </c>
      <c r="U17" s="17" t="s">
        <v>78</v>
      </c>
      <c r="V17" s="18" t="s">
        <v>77</v>
      </c>
      <c r="W17" s="66" t="s">
        <v>14</v>
      </c>
      <c r="X17" s="17" t="s">
        <v>13</v>
      </c>
      <c r="Y17" s="18" t="s">
        <v>13</v>
      </c>
      <c r="Z17" s="19">
        <v>0</v>
      </c>
      <c r="AA17" s="17" t="s">
        <v>78</v>
      </c>
      <c r="AB17" s="18" t="s">
        <v>2</v>
      </c>
      <c r="AC17" s="19">
        <v>0</v>
      </c>
      <c r="AD17" s="27"/>
      <c r="AE17" s="26"/>
      <c r="AF17" s="19"/>
      <c r="AG17" s="21">
        <v>7</v>
      </c>
      <c r="AH17" s="22">
        <v>168</v>
      </c>
      <c r="AI17" s="29">
        <v>9</v>
      </c>
      <c r="AJ17" s="24">
        <v>175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 t="s">
        <v>78</v>
      </c>
      <c r="D18" s="18" t="s">
        <v>13</v>
      </c>
      <c r="E18" s="88">
        <v>0</v>
      </c>
      <c r="F18" s="17" t="s">
        <v>78</v>
      </c>
      <c r="G18" s="18" t="s">
        <v>13</v>
      </c>
      <c r="H18" s="19">
        <v>0</v>
      </c>
      <c r="I18" s="17" t="s">
        <v>78</v>
      </c>
      <c r="J18" s="18" t="s">
        <v>2</v>
      </c>
      <c r="K18" s="19">
        <v>0</v>
      </c>
      <c r="L18" s="17" t="s">
        <v>13</v>
      </c>
      <c r="M18" s="18" t="s">
        <v>78</v>
      </c>
      <c r="N18" s="66" t="s">
        <v>14</v>
      </c>
      <c r="O18" s="17" t="s">
        <v>78</v>
      </c>
      <c r="P18" s="18" t="s">
        <v>13</v>
      </c>
      <c r="Q18" s="19">
        <v>0</v>
      </c>
      <c r="R18" s="17" t="s">
        <v>78</v>
      </c>
      <c r="S18" s="18" t="s">
        <v>13</v>
      </c>
      <c r="T18" s="19" t="s">
        <v>14</v>
      </c>
      <c r="U18" s="17" t="s">
        <v>78</v>
      </c>
      <c r="V18" s="18" t="s">
        <v>2</v>
      </c>
      <c r="W18" s="66">
        <v>0</v>
      </c>
      <c r="X18" s="17" t="s">
        <v>13</v>
      </c>
      <c r="Y18" s="18" t="s">
        <v>78</v>
      </c>
      <c r="Z18" s="19">
        <v>0</v>
      </c>
      <c r="AA18" s="17" t="s">
        <v>13</v>
      </c>
      <c r="AB18" s="18" t="s">
        <v>13</v>
      </c>
      <c r="AC18" s="19" t="s">
        <v>2</v>
      </c>
      <c r="AD18" s="28"/>
      <c r="AE18" s="26"/>
      <c r="AF18" s="19"/>
      <c r="AG18" s="21">
        <v>13</v>
      </c>
      <c r="AH18" s="22">
        <v>152</v>
      </c>
      <c r="AI18" s="29">
        <v>11</v>
      </c>
      <c r="AJ18" s="24">
        <v>165</v>
      </c>
      <c r="AK18" s="25">
        <v>11</v>
      </c>
      <c r="AL18" s="1"/>
    </row>
    <row r="19" spans="1:38" ht="24.95" customHeight="1" thickBot="1">
      <c r="A19" s="29">
        <v>12</v>
      </c>
      <c r="B19" s="21" t="s">
        <v>81</v>
      </c>
      <c r="C19" s="17" t="s">
        <v>78</v>
      </c>
      <c r="D19" s="18" t="s">
        <v>13</v>
      </c>
      <c r="E19" s="88">
        <v>0</v>
      </c>
      <c r="F19" s="17" t="s">
        <v>13</v>
      </c>
      <c r="G19" s="18" t="s">
        <v>77</v>
      </c>
      <c r="H19" s="19" t="s">
        <v>13</v>
      </c>
      <c r="I19" s="17" t="s">
        <v>78</v>
      </c>
      <c r="J19" s="18" t="s">
        <v>2</v>
      </c>
      <c r="K19" s="19">
        <v>0</v>
      </c>
      <c r="L19" s="17" t="s">
        <v>78</v>
      </c>
      <c r="M19" s="18" t="s">
        <v>77</v>
      </c>
      <c r="N19" s="66" t="s">
        <v>2</v>
      </c>
      <c r="O19" s="17" t="s">
        <v>78</v>
      </c>
      <c r="P19" s="18" t="s">
        <v>78</v>
      </c>
      <c r="Q19" s="19" t="s">
        <v>2</v>
      </c>
      <c r="R19" s="17" t="s">
        <v>77</v>
      </c>
      <c r="S19" s="18" t="s">
        <v>78</v>
      </c>
      <c r="T19" s="19" t="s">
        <v>2</v>
      </c>
      <c r="U19" s="17" t="s">
        <v>77</v>
      </c>
      <c r="V19" s="18" t="s">
        <v>13</v>
      </c>
      <c r="W19" s="66">
        <v>0</v>
      </c>
      <c r="X19" s="17" t="s">
        <v>78</v>
      </c>
      <c r="Y19" s="18" t="s">
        <v>77</v>
      </c>
      <c r="Z19" s="19">
        <v>0</v>
      </c>
      <c r="AA19" s="17" t="s">
        <v>78</v>
      </c>
      <c r="AB19" s="18" t="s">
        <v>77</v>
      </c>
      <c r="AC19" s="19">
        <v>0</v>
      </c>
      <c r="AD19" s="28"/>
      <c r="AE19" s="26"/>
      <c r="AF19" s="19"/>
      <c r="AG19" s="21">
        <v>11</v>
      </c>
      <c r="AH19" s="22">
        <v>152</v>
      </c>
      <c r="AI19" s="29">
        <v>11</v>
      </c>
      <c r="AJ19" s="24">
        <v>163</v>
      </c>
      <c r="AK19" s="25">
        <v>12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88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5" priority="4" rank="3"/>
  </conditionalFormatting>
  <conditionalFormatting sqref="B8:B27">
    <cfRule type="expression" dxfId="124" priority="3">
      <formula>($AG8&gt;40)</formula>
    </cfRule>
  </conditionalFormatting>
  <conditionalFormatting sqref="R4 L4 C4 X6 U6 F6 AA4 L6 I4 O6 I6 AA6 C6 O4 R6 F4 U4 X4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214</v>
      </c>
      <c r="AI8" s="29">
        <f>'14.Spieltag'!AK8</f>
        <v>1</v>
      </c>
      <c r="AJ8" s="24">
        <f t="shared" ref="AJ8" si="8">AG8+AH8</f>
        <v>259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208</v>
      </c>
      <c r="AI9" s="29">
        <f>'14.Spieltag'!AK9</f>
        <v>2</v>
      </c>
      <c r="AJ9" s="24">
        <f t="shared" ref="AJ9:AJ25" si="14">AG9+AH9</f>
        <v>253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195</v>
      </c>
      <c r="AI10" s="29">
        <f>'14.Spieltag'!AK10</f>
        <v>3</v>
      </c>
      <c r="AJ10" s="24">
        <f t="shared" si="14"/>
        <v>240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191</v>
      </c>
      <c r="AI11" s="29">
        <f>'14.Spieltag'!AK11</f>
        <v>4</v>
      </c>
      <c r="AJ11" s="24">
        <f t="shared" si="14"/>
        <v>236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190</v>
      </c>
      <c r="AI12" s="29">
        <f>'14.Spieltag'!AK12</f>
        <v>5</v>
      </c>
      <c r="AJ12" s="24">
        <f t="shared" si="14"/>
        <v>235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188</v>
      </c>
      <c r="AI13" s="29">
        <f>'14.Spieltag'!AK13</f>
        <v>6</v>
      </c>
      <c r="AJ13" s="24">
        <f t="shared" si="14"/>
        <v>233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184</v>
      </c>
      <c r="AI14" s="29">
        <f>'14.Spieltag'!AK14</f>
        <v>7</v>
      </c>
      <c r="AJ14" s="24">
        <f t="shared" si="14"/>
        <v>229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183</v>
      </c>
      <c r="AI15" s="29">
        <f>'14.Spieltag'!AK15</f>
        <v>8</v>
      </c>
      <c r="AJ15" s="24">
        <f t="shared" si="14"/>
        <v>228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178</v>
      </c>
      <c r="AI16" s="29">
        <f>'14.Spieltag'!AK16</f>
        <v>9</v>
      </c>
      <c r="AJ16" s="24">
        <f t="shared" si="14"/>
        <v>223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175</v>
      </c>
      <c r="AI17" s="29">
        <f>'14.Spieltag'!AK17</f>
        <v>10</v>
      </c>
      <c r="AJ17" s="24">
        <f t="shared" si="14"/>
        <v>220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165</v>
      </c>
      <c r="AI18" s="29">
        <f>'14.Spieltag'!AK18</f>
        <v>11</v>
      </c>
      <c r="AJ18" s="24">
        <f t="shared" si="14"/>
        <v>210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163</v>
      </c>
      <c r="AI19" s="29">
        <f>'14.Spieltag'!AK19</f>
        <v>12</v>
      </c>
      <c r="AJ19" s="24">
        <f t="shared" si="14"/>
        <v>208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145</v>
      </c>
      <c r="AI20" s="29">
        <f>'14.Spieltag'!AK20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0</v>
      </c>
      <c r="AI21" s="29">
        <f>'14.Spieltag'!AK21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0</v>
      </c>
      <c r="AI22" s="29">
        <f>'14.Spieltag'!AK22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0</v>
      </c>
      <c r="AI23" s="29">
        <f>'14.Spieltag'!AK23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0</v>
      </c>
      <c r="AI24" s="29">
        <f>'14.Spieltag'!AK24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0</v>
      </c>
      <c r="AI25" s="29">
        <f>'14.Spieltag'!AK25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0</v>
      </c>
      <c r="AI26" s="29">
        <f>'14.Spieltag'!AK26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0</v>
      </c>
      <c r="AI27" s="29">
        <f>'14.Spieltag'!AK27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1" priority="5" rank="3"/>
  </conditionalFormatting>
  <conditionalFormatting sqref="B21:B27">
    <cfRule type="expression" dxfId="120" priority="4">
      <formula>($AG21&gt;40)</formula>
    </cfRule>
  </conditionalFormatting>
  <conditionalFormatting sqref="C6 O4 L6 O6 L4 AA4 X4 F6 C4 I6 F4 R6 I4 U6 U4 AA6 R4 X6">
    <cfRule type="cellIs" dxfId="119" priority="2" operator="equal">
      <formula>"Schalke 04"</formula>
    </cfRule>
  </conditionalFormatting>
  <conditionalFormatting sqref="B8:B20">
    <cfRule type="expression" dxfId="1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259</v>
      </c>
      <c r="AI8" s="29">
        <f>'15.Spieltag'!AK8</f>
        <v>1</v>
      </c>
      <c r="AJ8" s="24">
        <f t="shared" ref="AJ8" si="8">AG8+AH8</f>
        <v>304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253</v>
      </c>
      <c r="AI9" s="29">
        <f>'15.Spieltag'!AK9</f>
        <v>2</v>
      </c>
      <c r="AJ9" s="24">
        <f t="shared" ref="AJ9:AJ25" si="14">AG9+AH9</f>
        <v>298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240</v>
      </c>
      <c r="AI10" s="29">
        <f>'15.Spieltag'!AK10</f>
        <v>3</v>
      </c>
      <c r="AJ10" s="24">
        <f t="shared" si="14"/>
        <v>285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236</v>
      </c>
      <c r="AI11" s="29">
        <f>'15.Spieltag'!AK11</f>
        <v>4</v>
      </c>
      <c r="AJ11" s="24">
        <f t="shared" si="14"/>
        <v>281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235</v>
      </c>
      <c r="AI12" s="29">
        <f>'15.Spieltag'!AK12</f>
        <v>5</v>
      </c>
      <c r="AJ12" s="24">
        <f t="shared" si="14"/>
        <v>280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233</v>
      </c>
      <c r="AI13" s="29">
        <f>'15.Spieltag'!AK13</f>
        <v>6</v>
      </c>
      <c r="AJ13" s="24">
        <f t="shared" si="14"/>
        <v>278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229</v>
      </c>
      <c r="AI14" s="29">
        <f>'15.Spieltag'!AK14</f>
        <v>7</v>
      </c>
      <c r="AJ14" s="24">
        <f t="shared" si="14"/>
        <v>274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228</v>
      </c>
      <c r="AI15" s="29">
        <f>'15.Spieltag'!AK15</f>
        <v>8</v>
      </c>
      <c r="AJ15" s="24">
        <f t="shared" si="14"/>
        <v>273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223</v>
      </c>
      <c r="AI16" s="29">
        <f>'15.Spieltag'!AK16</f>
        <v>9</v>
      </c>
      <c r="AJ16" s="24">
        <f t="shared" si="14"/>
        <v>268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220</v>
      </c>
      <c r="AI17" s="29">
        <f>'15.Spieltag'!AK17</f>
        <v>10</v>
      </c>
      <c r="AJ17" s="24">
        <f t="shared" si="14"/>
        <v>265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210</v>
      </c>
      <c r="AI18" s="29">
        <f>'15.Spieltag'!AK18</f>
        <v>11</v>
      </c>
      <c r="AJ18" s="24">
        <f t="shared" si="14"/>
        <v>255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208</v>
      </c>
      <c r="AI19" s="29">
        <f>'15.Spieltag'!AK19</f>
        <v>12</v>
      </c>
      <c r="AJ19" s="24">
        <f t="shared" si="14"/>
        <v>253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190</v>
      </c>
      <c r="AI20" s="29">
        <f>'15.Spieltag'!AK20</f>
        <v>13</v>
      </c>
      <c r="AJ20" s="24">
        <f t="shared" si="14"/>
        <v>235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45</v>
      </c>
      <c r="AI21" s="29">
        <f>'15.Spieltag'!AK21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45</v>
      </c>
      <c r="AI22" s="29">
        <f>'15.Spieltag'!AK22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45</v>
      </c>
      <c r="AI23" s="29">
        <f>'15.Spieltag'!AK23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45</v>
      </c>
      <c r="AI24" s="29">
        <f>'15.Spieltag'!AK24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45</v>
      </c>
      <c r="AI25" s="29">
        <f>'15.Spieltag'!AK25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45</v>
      </c>
      <c r="AI26" s="29">
        <f>'15.Spieltag'!AK26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45</v>
      </c>
      <c r="AI27" s="29">
        <f>'15.Spieltag'!AK27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6" priority="6">
      <formula>($AG28&gt;40)</formula>
    </cfRule>
  </conditionalFormatting>
  <conditionalFormatting sqref="AG1:AG1048576">
    <cfRule type="top10" dxfId="115" priority="5" rank="3"/>
  </conditionalFormatting>
  <conditionalFormatting sqref="B21:B27">
    <cfRule type="expression" dxfId="114" priority="4">
      <formula>($AG21&gt;40)</formula>
    </cfRule>
  </conditionalFormatting>
  <conditionalFormatting sqref="U4 C6 F6 AA4 O6 I6 L6 X6 C4 F4 X4 O4 L4 R6 I4 U6 R4 AA6">
    <cfRule type="cellIs" dxfId="113" priority="2" operator="equal">
      <formula>"Schalke 04"</formula>
    </cfRule>
  </conditionalFormatting>
  <conditionalFormatting sqref="B8:B20">
    <cfRule type="expression" dxfId="1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304</v>
      </c>
      <c r="AI8" s="29">
        <f>'16.Spieltag'!AK8</f>
        <v>1</v>
      </c>
      <c r="AJ8" s="24">
        <f t="shared" ref="AJ8" si="8">AG8+AH8</f>
        <v>349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298</v>
      </c>
      <c r="AI9" s="29">
        <f>'16.Spieltag'!AK9</f>
        <v>2</v>
      </c>
      <c r="AJ9" s="24">
        <f t="shared" ref="AJ9:AJ25" si="14">AG9+AH9</f>
        <v>343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285</v>
      </c>
      <c r="AI10" s="29">
        <f>'16.Spieltag'!AK10</f>
        <v>3</v>
      </c>
      <c r="AJ10" s="24">
        <f t="shared" si="14"/>
        <v>330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281</v>
      </c>
      <c r="AI11" s="29">
        <f>'16.Spieltag'!AK11</f>
        <v>4</v>
      </c>
      <c r="AJ11" s="24">
        <f t="shared" si="14"/>
        <v>326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280</v>
      </c>
      <c r="AI12" s="29">
        <f>'16.Spieltag'!AK12</f>
        <v>5</v>
      </c>
      <c r="AJ12" s="24">
        <f t="shared" si="14"/>
        <v>325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278</v>
      </c>
      <c r="AI13" s="29">
        <f>'16.Spieltag'!AK13</f>
        <v>6</v>
      </c>
      <c r="AJ13" s="24">
        <f t="shared" si="14"/>
        <v>323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274</v>
      </c>
      <c r="AI14" s="29">
        <f>'16.Spieltag'!AK14</f>
        <v>7</v>
      </c>
      <c r="AJ14" s="24">
        <f t="shared" si="14"/>
        <v>319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273</v>
      </c>
      <c r="AI15" s="29">
        <f>'16.Spieltag'!AK15</f>
        <v>8</v>
      </c>
      <c r="AJ15" s="24">
        <f t="shared" si="14"/>
        <v>318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268</v>
      </c>
      <c r="AI16" s="29">
        <f>'16.Spieltag'!AK16</f>
        <v>9</v>
      </c>
      <c r="AJ16" s="24">
        <f t="shared" si="14"/>
        <v>313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265</v>
      </c>
      <c r="AI17" s="29">
        <f>'16.Spieltag'!AK17</f>
        <v>10</v>
      </c>
      <c r="AJ17" s="24">
        <f t="shared" si="14"/>
        <v>310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255</v>
      </c>
      <c r="AI18" s="29">
        <f>'16.Spieltag'!AK18</f>
        <v>11</v>
      </c>
      <c r="AJ18" s="24">
        <f t="shared" si="14"/>
        <v>300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253</v>
      </c>
      <c r="AI19" s="29">
        <f>'16.Spieltag'!AK19</f>
        <v>12</v>
      </c>
      <c r="AJ19" s="24">
        <f t="shared" si="14"/>
        <v>298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235</v>
      </c>
      <c r="AI20" s="29">
        <f>'16.Spieltag'!AK20</f>
        <v>13</v>
      </c>
      <c r="AJ20" s="24">
        <f t="shared" si="14"/>
        <v>280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90</v>
      </c>
      <c r="AI21" s="29">
        <f>'16.Spieltag'!AK21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90</v>
      </c>
      <c r="AI22" s="29">
        <f>'16.Spieltag'!AK22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90</v>
      </c>
      <c r="AI23" s="29">
        <f>'16.Spieltag'!AK23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90</v>
      </c>
      <c r="AI24" s="29">
        <f>'16.Spieltag'!AK24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90</v>
      </c>
      <c r="AI25" s="29">
        <f>'16.Spieltag'!AK25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90</v>
      </c>
      <c r="AI26" s="29">
        <f>'16.Spieltag'!AK26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90</v>
      </c>
      <c r="AI27" s="29">
        <f>'16.Spieltag'!AK27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1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0" priority="5" rank="3"/>
  </conditionalFormatting>
  <conditionalFormatting sqref="B21:B27">
    <cfRule type="expression" dxfId="109" priority="4">
      <formula>($AG21&gt;40)</formula>
    </cfRule>
  </conditionalFormatting>
  <conditionalFormatting sqref="C6 AA4 R4 O6 L6 X4 C4 F6 F4 I6 L4 R6 I4 U6 O4 X6 U4 AA6">
    <cfRule type="cellIs" dxfId="108" priority="2" operator="equal">
      <formula>"Schalke 04"</formula>
    </cfRule>
  </conditionalFormatting>
  <conditionalFormatting sqref="B8:B20">
    <cfRule type="expression" dxfId="10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349</v>
      </c>
      <c r="AI8" s="29">
        <f>'17.Spieltag'!AK8</f>
        <v>1</v>
      </c>
      <c r="AJ8" s="24">
        <f t="shared" ref="AJ8" si="8">AG8+AH8</f>
        <v>394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343</v>
      </c>
      <c r="AI9" s="29">
        <f>'17.Spieltag'!AK9</f>
        <v>2</v>
      </c>
      <c r="AJ9" s="24">
        <f t="shared" ref="AJ9:AJ25" si="14">AG9+AH9</f>
        <v>388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330</v>
      </c>
      <c r="AI10" s="29">
        <f>'17.Spieltag'!AK10</f>
        <v>3</v>
      </c>
      <c r="AJ10" s="24">
        <f t="shared" si="14"/>
        <v>375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326</v>
      </c>
      <c r="AI11" s="29">
        <f>'17.Spieltag'!AK11</f>
        <v>4</v>
      </c>
      <c r="AJ11" s="24">
        <f t="shared" si="14"/>
        <v>371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325</v>
      </c>
      <c r="AI12" s="29">
        <f>'17.Spieltag'!AK12</f>
        <v>5</v>
      </c>
      <c r="AJ12" s="24">
        <f t="shared" si="14"/>
        <v>370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323</v>
      </c>
      <c r="AI13" s="29">
        <f>'17.Spieltag'!AK13</f>
        <v>6</v>
      </c>
      <c r="AJ13" s="24">
        <f t="shared" si="14"/>
        <v>368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319</v>
      </c>
      <c r="AI14" s="29">
        <f>'17.Spieltag'!AK14</f>
        <v>7</v>
      </c>
      <c r="AJ14" s="24">
        <f t="shared" si="14"/>
        <v>364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318</v>
      </c>
      <c r="AI15" s="29">
        <f>'17.Spieltag'!AK15</f>
        <v>8</v>
      </c>
      <c r="AJ15" s="24">
        <f t="shared" si="14"/>
        <v>363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313</v>
      </c>
      <c r="AI16" s="29">
        <f>'17.Spieltag'!AK16</f>
        <v>9</v>
      </c>
      <c r="AJ16" s="24">
        <f t="shared" si="14"/>
        <v>358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310</v>
      </c>
      <c r="AI17" s="29">
        <f>'17.Spieltag'!AK17</f>
        <v>10</v>
      </c>
      <c r="AJ17" s="24">
        <f t="shared" si="14"/>
        <v>355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300</v>
      </c>
      <c r="AI18" s="29">
        <f>'17.Spieltag'!AK18</f>
        <v>11</v>
      </c>
      <c r="AJ18" s="24">
        <f t="shared" si="14"/>
        <v>345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298</v>
      </c>
      <c r="AI19" s="29">
        <f>'17.Spieltag'!AK19</f>
        <v>12</v>
      </c>
      <c r="AJ19" s="24">
        <f t="shared" si="14"/>
        <v>343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280</v>
      </c>
      <c r="AI20" s="29">
        <f>'17.Spieltag'!AK20</f>
        <v>13</v>
      </c>
      <c r="AJ20" s="24">
        <f t="shared" si="14"/>
        <v>325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135</v>
      </c>
      <c r="AI21" s="29">
        <f>'17.Spieltag'!AK21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135</v>
      </c>
      <c r="AI22" s="29">
        <f>'17.Spieltag'!AK22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135</v>
      </c>
      <c r="AI23" s="29">
        <f>'17.Spieltag'!AK23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135</v>
      </c>
      <c r="AI24" s="29">
        <f>'17.Spieltag'!AK24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135</v>
      </c>
      <c r="AI25" s="29">
        <f>'17.Spieltag'!AK25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135</v>
      </c>
      <c r="AI26" s="29">
        <f>'17.Spieltag'!AK26</f>
        <v>14</v>
      </c>
      <c r="AJ26" s="24">
        <f t="shared" ref="AJ26" si="17">AG26+AH26</f>
        <v>180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135</v>
      </c>
      <c r="AI27" s="29">
        <f>'17.Spieltag'!AK27</f>
        <v>14</v>
      </c>
      <c r="AJ27" s="24">
        <f t="shared" ref="AJ27" si="19">AG27+AH27</f>
        <v>180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7" rank="3"/>
  </conditionalFormatting>
  <conditionalFormatting sqref="B21:B27">
    <cfRule type="expression" dxfId="104" priority="6">
      <formula>($AG21&gt;40)</formula>
    </cfRule>
  </conditionalFormatting>
  <conditionalFormatting sqref="R4 I4 X4 C4 L4 F4 AA4 U4 O4">
    <cfRule type="cellIs" dxfId="103" priority="3" operator="equal">
      <formula>"Schalke 04"</formula>
    </cfRule>
  </conditionalFormatting>
  <conditionalFormatting sqref="F6 O6 R6 AA6 U6 L6 X6 C6 I6">
    <cfRule type="cellIs" dxfId="102" priority="2" operator="equal">
      <formula>"Schalke 04"</formula>
    </cfRule>
  </conditionalFormatting>
  <conditionalFormatting sqref="B8:B20">
    <cfRule type="expression" dxfId="10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394</v>
      </c>
      <c r="AI8" s="29">
        <f>'18.Spieltag'!AK8</f>
        <v>1</v>
      </c>
      <c r="AJ8" s="24">
        <f t="shared" ref="AJ8" si="8">AG8+AH8</f>
        <v>439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388</v>
      </c>
      <c r="AI9" s="29">
        <f>'18.Spieltag'!AK9</f>
        <v>2</v>
      </c>
      <c r="AJ9" s="24">
        <f t="shared" ref="AJ9:AJ25" si="14">AG9+AH9</f>
        <v>433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375</v>
      </c>
      <c r="AI10" s="29">
        <f>'18.Spieltag'!AK10</f>
        <v>3</v>
      </c>
      <c r="AJ10" s="24">
        <f t="shared" si="14"/>
        <v>420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371</v>
      </c>
      <c r="AI11" s="29">
        <f>'18.Spieltag'!AK11</f>
        <v>4</v>
      </c>
      <c r="AJ11" s="24">
        <f t="shared" si="14"/>
        <v>416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370</v>
      </c>
      <c r="AI12" s="29">
        <f>'18.Spieltag'!AK12</f>
        <v>5</v>
      </c>
      <c r="AJ12" s="24">
        <f t="shared" si="14"/>
        <v>415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368</v>
      </c>
      <c r="AI13" s="29">
        <f>'18.Spieltag'!AK13</f>
        <v>6</v>
      </c>
      <c r="AJ13" s="24">
        <f t="shared" si="14"/>
        <v>413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364</v>
      </c>
      <c r="AI14" s="29">
        <f>'18.Spieltag'!AK14</f>
        <v>7</v>
      </c>
      <c r="AJ14" s="24">
        <f t="shared" si="14"/>
        <v>409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363</v>
      </c>
      <c r="AI15" s="29">
        <f>'18.Spieltag'!AK15</f>
        <v>8</v>
      </c>
      <c r="AJ15" s="24">
        <f t="shared" si="14"/>
        <v>408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358</v>
      </c>
      <c r="AI16" s="29">
        <f>'18.Spieltag'!AK16</f>
        <v>9</v>
      </c>
      <c r="AJ16" s="24">
        <f t="shared" si="14"/>
        <v>403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355</v>
      </c>
      <c r="AI17" s="29">
        <f>'18.Spieltag'!AK17</f>
        <v>10</v>
      </c>
      <c r="AJ17" s="24">
        <f t="shared" si="14"/>
        <v>400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345</v>
      </c>
      <c r="AI18" s="29">
        <f>'18.Spieltag'!AK18</f>
        <v>11</v>
      </c>
      <c r="AJ18" s="24">
        <f t="shared" si="14"/>
        <v>390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343</v>
      </c>
      <c r="AI19" s="29">
        <f>'18.Spieltag'!AK19</f>
        <v>12</v>
      </c>
      <c r="AJ19" s="24">
        <f t="shared" si="14"/>
        <v>388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325</v>
      </c>
      <c r="AI20" s="29">
        <f>'18.Spieltag'!AK20</f>
        <v>13</v>
      </c>
      <c r="AJ20" s="24">
        <f t="shared" si="14"/>
        <v>370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180</v>
      </c>
      <c r="AI21" s="29">
        <f>'18.Spieltag'!AK21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180</v>
      </c>
      <c r="AI22" s="29">
        <f>'18.Spieltag'!AK22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180</v>
      </c>
      <c r="AI23" s="29">
        <f>'18.Spieltag'!AK23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180</v>
      </c>
      <c r="AI24" s="29">
        <f>'18.Spieltag'!AK24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180</v>
      </c>
      <c r="AI25" s="29">
        <f>'18.Spieltag'!AK25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180</v>
      </c>
      <c r="AI26" s="29">
        <f>'18.Spieltag'!AK26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180</v>
      </c>
      <c r="AI27" s="29">
        <f>'18.Spieltag'!AK27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0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9" priority="6" rank="3"/>
  </conditionalFormatting>
  <conditionalFormatting sqref="B21:B27">
    <cfRule type="expression" dxfId="98" priority="5">
      <formula>($AG21&gt;40)</formula>
    </cfRule>
  </conditionalFormatting>
  <conditionalFormatting sqref="O4 AA4 U4 I4 L6 C6 I6 F6 X6 R4 O6 F4 L4 R6 C4 U6 X4 AA6">
    <cfRule type="cellIs" dxfId="97" priority="2" operator="equal">
      <formula>"Schalke 04"</formula>
    </cfRule>
  </conditionalFormatting>
  <conditionalFormatting sqref="B8:B20">
    <cfRule type="expression" dxfId="9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439</v>
      </c>
      <c r="AI8" s="29">
        <f>'19.Spieltag'!AK8</f>
        <v>1</v>
      </c>
      <c r="AJ8" s="24">
        <f t="shared" ref="AJ8" si="8">AG8+AH8</f>
        <v>484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433</v>
      </c>
      <c r="AI9" s="29">
        <f>'19.Spieltag'!AK9</f>
        <v>2</v>
      </c>
      <c r="AJ9" s="24">
        <f t="shared" ref="AJ9:AJ25" si="14">AG9+AH9</f>
        <v>478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420</v>
      </c>
      <c r="AI10" s="29">
        <f>'19.Spieltag'!AK10</f>
        <v>3</v>
      </c>
      <c r="AJ10" s="24">
        <f t="shared" si="14"/>
        <v>465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416</v>
      </c>
      <c r="AI11" s="29">
        <f>'19.Spieltag'!AK11</f>
        <v>4</v>
      </c>
      <c r="AJ11" s="24">
        <f t="shared" si="14"/>
        <v>461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415</v>
      </c>
      <c r="AI12" s="29">
        <f>'19.Spieltag'!AK12</f>
        <v>5</v>
      </c>
      <c r="AJ12" s="24">
        <f t="shared" si="14"/>
        <v>460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413</v>
      </c>
      <c r="AI13" s="29">
        <f>'19.Spieltag'!AK13</f>
        <v>6</v>
      </c>
      <c r="AJ13" s="24">
        <f t="shared" si="14"/>
        <v>458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409</v>
      </c>
      <c r="AI14" s="29">
        <f>'19.Spieltag'!AK14</f>
        <v>7</v>
      </c>
      <c r="AJ14" s="24">
        <f t="shared" si="14"/>
        <v>454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408</v>
      </c>
      <c r="AI15" s="29">
        <f>'19.Spieltag'!AK15</f>
        <v>8</v>
      </c>
      <c r="AJ15" s="24">
        <f t="shared" si="14"/>
        <v>453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403</v>
      </c>
      <c r="AI16" s="29">
        <f>'19.Spieltag'!AK16</f>
        <v>9</v>
      </c>
      <c r="AJ16" s="24">
        <f t="shared" si="14"/>
        <v>448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400</v>
      </c>
      <c r="AI17" s="29">
        <f>'19.Spieltag'!AK17</f>
        <v>10</v>
      </c>
      <c r="AJ17" s="24">
        <f t="shared" si="14"/>
        <v>445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390</v>
      </c>
      <c r="AI18" s="29">
        <f>'19.Spieltag'!AK18</f>
        <v>11</v>
      </c>
      <c r="AJ18" s="24">
        <f t="shared" si="14"/>
        <v>435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388</v>
      </c>
      <c r="AI19" s="29">
        <f>'19.Spieltag'!AK19</f>
        <v>12</v>
      </c>
      <c r="AJ19" s="24">
        <f t="shared" si="14"/>
        <v>433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370</v>
      </c>
      <c r="AI20" s="29">
        <f>'19.Spieltag'!AK20</f>
        <v>13</v>
      </c>
      <c r="AJ20" s="24">
        <f t="shared" si="14"/>
        <v>415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225</v>
      </c>
      <c r="AI21" s="29">
        <f>'19.Spieltag'!AK21</f>
        <v>14</v>
      </c>
      <c r="AJ21" s="24">
        <f t="shared" si="14"/>
        <v>270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225</v>
      </c>
      <c r="AI22" s="29">
        <f>'19.Spieltag'!AK22</f>
        <v>14</v>
      </c>
      <c r="AJ22" s="24">
        <f t="shared" si="14"/>
        <v>270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225</v>
      </c>
      <c r="AI23" s="29">
        <f>'19.Spieltag'!AK23</f>
        <v>14</v>
      </c>
      <c r="AJ23" s="24">
        <f t="shared" si="14"/>
        <v>270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225</v>
      </c>
      <c r="AI24" s="29">
        <f>'19.Spieltag'!AK24</f>
        <v>14</v>
      </c>
      <c r="AJ24" s="24">
        <f t="shared" si="14"/>
        <v>270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225</v>
      </c>
      <c r="AI25" s="29">
        <f>'19.Spieltag'!AK25</f>
        <v>14</v>
      </c>
      <c r="AJ25" s="24">
        <f t="shared" si="14"/>
        <v>270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225</v>
      </c>
      <c r="AI26" s="29">
        <f>'19.Spieltag'!AK26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225</v>
      </c>
      <c r="AI27" s="29">
        <f>'19.Spieltag'!AK27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5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8" rank="3"/>
  </conditionalFormatting>
  <conditionalFormatting sqref="B21:B27">
    <cfRule type="expression" dxfId="93" priority="7">
      <formula>($AG21&gt;40)</formula>
    </cfRule>
  </conditionalFormatting>
  <conditionalFormatting sqref="C4 L4 O6 I4:I6 AA6">
    <cfRule type="cellIs" dxfId="92" priority="5" operator="equal">
      <formula>"Schalke 04"</formula>
    </cfRule>
  </conditionalFormatting>
  <conditionalFormatting sqref="L6 X6 C6 U6 F4">
    <cfRule type="cellIs" dxfId="91" priority="4" operator="equal">
      <formula>"Schalke 04"</formula>
    </cfRule>
  </conditionalFormatting>
  <conditionalFormatting sqref="O4 X4 AA4 F6 U4 R4">
    <cfRule type="cellIs" dxfId="90" priority="3" operator="equal">
      <formula>"Schalke 04"</formula>
    </cfRule>
  </conditionalFormatting>
  <conditionalFormatting sqref="R6">
    <cfRule type="cellIs" dxfId="89" priority="2" operator="equal">
      <formula>"Schalke 04"</formula>
    </cfRule>
  </conditionalFormatting>
  <conditionalFormatting sqref="B8:B20">
    <cfRule type="expression" dxfId="8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484</v>
      </c>
      <c r="AI8" s="29">
        <f>'20.Spieltag'!AK8</f>
        <v>1</v>
      </c>
      <c r="AJ8" s="24">
        <f t="shared" ref="AJ8" si="8">AG8+AH8</f>
        <v>529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478</v>
      </c>
      <c r="AI9" s="29">
        <f>'20.Spieltag'!AK9</f>
        <v>2</v>
      </c>
      <c r="AJ9" s="24">
        <f t="shared" ref="AJ9:AJ25" si="14">AG9+AH9</f>
        <v>523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465</v>
      </c>
      <c r="AI10" s="29">
        <f>'20.Spieltag'!AK10</f>
        <v>3</v>
      </c>
      <c r="AJ10" s="24">
        <f t="shared" si="14"/>
        <v>510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461</v>
      </c>
      <c r="AI11" s="29">
        <f>'20.Spieltag'!AK11</f>
        <v>4</v>
      </c>
      <c r="AJ11" s="24">
        <f t="shared" si="14"/>
        <v>506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460</v>
      </c>
      <c r="AI12" s="29">
        <f>'20.Spieltag'!AK12</f>
        <v>5</v>
      </c>
      <c r="AJ12" s="24">
        <f t="shared" si="14"/>
        <v>505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458</v>
      </c>
      <c r="AI13" s="29">
        <f>'20.Spieltag'!AK13</f>
        <v>6</v>
      </c>
      <c r="AJ13" s="24">
        <f t="shared" si="14"/>
        <v>503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454</v>
      </c>
      <c r="AI14" s="29">
        <f>'20.Spieltag'!AK14</f>
        <v>7</v>
      </c>
      <c r="AJ14" s="24">
        <f t="shared" si="14"/>
        <v>499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453</v>
      </c>
      <c r="AI15" s="29">
        <f>'20.Spieltag'!AK15</f>
        <v>8</v>
      </c>
      <c r="AJ15" s="24">
        <f t="shared" si="14"/>
        <v>498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448</v>
      </c>
      <c r="AI16" s="29">
        <f>'20.Spieltag'!AK16</f>
        <v>9</v>
      </c>
      <c r="AJ16" s="24">
        <f t="shared" si="14"/>
        <v>493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445</v>
      </c>
      <c r="AI17" s="29">
        <f>'20.Spieltag'!AK17</f>
        <v>10</v>
      </c>
      <c r="AJ17" s="24">
        <f t="shared" si="14"/>
        <v>490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435</v>
      </c>
      <c r="AI18" s="29">
        <f>'20.Spieltag'!AK18</f>
        <v>11</v>
      </c>
      <c r="AJ18" s="24">
        <f t="shared" si="14"/>
        <v>480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433</v>
      </c>
      <c r="AI19" s="29">
        <f>'20.Spieltag'!AK19</f>
        <v>12</v>
      </c>
      <c r="AJ19" s="24">
        <f t="shared" si="14"/>
        <v>478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415</v>
      </c>
      <c r="AI20" s="29">
        <f>'20.Spieltag'!AK20</f>
        <v>13</v>
      </c>
      <c r="AJ20" s="24">
        <f t="shared" si="14"/>
        <v>460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270</v>
      </c>
      <c r="AI21" s="29">
        <f>'20.Spieltag'!AK21</f>
        <v>14</v>
      </c>
      <c r="AJ21" s="24">
        <f t="shared" si="14"/>
        <v>315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270</v>
      </c>
      <c r="AI22" s="29">
        <f>'20.Spieltag'!AK22</f>
        <v>14</v>
      </c>
      <c r="AJ22" s="24">
        <f t="shared" si="14"/>
        <v>315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270</v>
      </c>
      <c r="AI23" s="29">
        <f>'20.Spieltag'!AK23</f>
        <v>14</v>
      </c>
      <c r="AJ23" s="24">
        <f t="shared" si="14"/>
        <v>315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270</v>
      </c>
      <c r="AI24" s="29">
        <f>'20.Spieltag'!AK24</f>
        <v>14</v>
      </c>
      <c r="AJ24" s="24">
        <f t="shared" si="14"/>
        <v>315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270</v>
      </c>
      <c r="AI25" s="29">
        <f>'20.Spieltag'!AK25</f>
        <v>14</v>
      </c>
      <c r="AJ25" s="24">
        <f t="shared" si="14"/>
        <v>315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270</v>
      </c>
      <c r="AI26" s="29">
        <f>'20.Spieltag'!AK26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270</v>
      </c>
      <c r="AI27" s="29">
        <f>'20.Spieltag'!AK27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6" rank="3"/>
  </conditionalFormatting>
  <conditionalFormatting sqref="B21:B27">
    <cfRule type="expression" dxfId="85" priority="5">
      <formula>($AG21&gt;40)</formula>
    </cfRule>
  </conditionalFormatting>
  <conditionalFormatting sqref="L4 R6 F4 U6 C4 X4:X6 AA6">
    <cfRule type="cellIs" dxfId="84" priority="3" operator="equal">
      <formula>"Schalke 04"</formula>
    </cfRule>
  </conditionalFormatting>
  <conditionalFormatting sqref="I4 F6 U4 I6 AA4 L6 C6 R4 O4 O6">
    <cfRule type="cellIs" dxfId="83" priority="2" operator="equal">
      <formula>"Schalke 04"</formula>
    </cfRule>
  </conditionalFormatting>
  <conditionalFormatting sqref="B8:B20">
    <cfRule type="expression" dxfId="8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61</v>
      </c>
      <c r="F1" s="68" t="s">
        <v>73</v>
      </c>
      <c r="I1" s="68" t="s">
        <v>69</v>
      </c>
      <c r="L1" s="68" t="s">
        <v>63</v>
      </c>
      <c r="O1" s="68" t="s">
        <v>60</v>
      </c>
      <c r="P1" s="69"/>
      <c r="R1" s="68" t="s">
        <v>71</v>
      </c>
      <c r="U1" s="68" t="s">
        <v>62</v>
      </c>
      <c r="X1" s="68" t="s">
        <v>67</v>
      </c>
      <c r="AA1" s="68" t="s">
        <v>75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70</v>
      </c>
      <c r="O3" s="68" t="s">
        <v>74</v>
      </c>
      <c r="R3" s="68" t="s">
        <v>64</v>
      </c>
      <c r="U3" s="68" t="s">
        <v>68</v>
      </c>
      <c r="X3" s="68" t="s">
        <v>72</v>
      </c>
      <c r="AA3" s="68" t="s">
        <v>66</v>
      </c>
      <c r="AD3" s="68"/>
      <c r="AE3" s="69"/>
      <c r="AF3" s="69"/>
    </row>
    <row r="4" spans="1:42" ht="16.5" thickBot="1">
      <c r="A4" s="2" t="s">
        <v>36</v>
      </c>
      <c r="B4" s="16"/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529</v>
      </c>
      <c r="AI8" s="29">
        <f>'21.Spieltag'!AK8</f>
        <v>1</v>
      </c>
      <c r="AJ8" s="24">
        <f t="shared" ref="AJ8" si="8">AG8+AH8</f>
        <v>574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523</v>
      </c>
      <c r="AI9" s="29">
        <f>'21.Spieltag'!AK9</f>
        <v>2</v>
      </c>
      <c r="AJ9" s="24">
        <f t="shared" ref="AJ9:AJ25" si="14">AG9+AH9</f>
        <v>568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510</v>
      </c>
      <c r="AI10" s="29">
        <f>'21.Spieltag'!AK10</f>
        <v>3</v>
      </c>
      <c r="AJ10" s="24">
        <f t="shared" si="14"/>
        <v>555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506</v>
      </c>
      <c r="AI11" s="29">
        <f>'21.Spieltag'!AK11</f>
        <v>4</v>
      </c>
      <c r="AJ11" s="24">
        <f t="shared" si="14"/>
        <v>551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505</v>
      </c>
      <c r="AI12" s="29">
        <f>'21.Spieltag'!AK12</f>
        <v>5</v>
      </c>
      <c r="AJ12" s="24">
        <f t="shared" si="14"/>
        <v>550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503</v>
      </c>
      <c r="AI13" s="29">
        <f>'21.Spieltag'!AK13</f>
        <v>6</v>
      </c>
      <c r="AJ13" s="24">
        <f t="shared" si="14"/>
        <v>548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499</v>
      </c>
      <c r="AI14" s="29">
        <f>'21.Spieltag'!AK14</f>
        <v>7</v>
      </c>
      <c r="AJ14" s="24">
        <f t="shared" si="14"/>
        <v>544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498</v>
      </c>
      <c r="AI15" s="29">
        <f>'21.Spieltag'!AK15</f>
        <v>8</v>
      </c>
      <c r="AJ15" s="24">
        <f t="shared" si="14"/>
        <v>543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493</v>
      </c>
      <c r="AI16" s="29">
        <f>'21.Spieltag'!AK16</f>
        <v>9</v>
      </c>
      <c r="AJ16" s="24">
        <f t="shared" si="14"/>
        <v>538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490</v>
      </c>
      <c r="AI17" s="29">
        <f>'21.Spieltag'!AK17</f>
        <v>10</v>
      </c>
      <c r="AJ17" s="24">
        <f t="shared" si="14"/>
        <v>535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480</v>
      </c>
      <c r="AI18" s="29">
        <f>'21.Spieltag'!AK18</f>
        <v>11</v>
      </c>
      <c r="AJ18" s="24">
        <f t="shared" si="14"/>
        <v>525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478</v>
      </c>
      <c r="AI19" s="29">
        <f>'21.Spieltag'!AK19</f>
        <v>12</v>
      </c>
      <c r="AJ19" s="24">
        <f t="shared" si="14"/>
        <v>523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460</v>
      </c>
      <c r="AI20" s="29">
        <f>'21.Spieltag'!AK20</f>
        <v>13</v>
      </c>
      <c r="AJ20" s="24">
        <f t="shared" si="14"/>
        <v>505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315</v>
      </c>
      <c r="AI21" s="29">
        <f>'21.Spieltag'!AK21</f>
        <v>14</v>
      </c>
      <c r="AJ21" s="24">
        <f t="shared" si="14"/>
        <v>360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315</v>
      </c>
      <c r="AI22" s="29">
        <f>'21.Spieltag'!AK22</f>
        <v>14</v>
      </c>
      <c r="AJ22" s="24">
        <f t="shared" si="14"/>
        <v>360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315</v>
      </c>
      <c r="AI23" s="29">
        <f>'21.Spieltag'!AK23</f>
        <v>14</v>
      </c>
      <c r="AJ23" s="24">
        <f t="shared" si="14"/>
        <v>360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315</v>
      </c>
      <c r="AI24" s="29">
        <f>'21.Spieltag'!AK24</f>
        <v>14</v>
      </c>
      <c r="AJ24" s="24">
        <f t="shared" si="14"/>
        <v>360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315</v>
      </c>
      <c r="AI25" s="29">
        <f>'21.Spieltag'!AK25</f>
        <v>14</v>
      </c>
      <c r="AJ25" s="24">
        <f t="shared" si="14"/>
        <v>360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315</v>
      </c>
      <c r="AI26" s="29">
        <f>'21.Spieltag'!AK26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315</v>
      </c>
      <c r="AI27" s="29">
        <f>'21.Spieltag'!AK27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6" rank="3"/>
  </conditionalFormatting>
  <conditionalFormatting sqref="B21:B27">
    <cfRule type="expression" dxfId="79" priority="5">
      <formula>($AG21&gt;40)</formula>
    </cfRule>
  </conditionalFormatting>
  <conditionalFormatting sqref="C2 C6">
    <cfRule type="cellIs" dxfId="78" priority="3" operator="equal">
      <formula>"Schalke 04"</formula>
    </cfRule>
  </conditionalFormatting>
  <conditionalFormatting sqref="X3 I1 F1 R1 L1 X1 L3 AA1 R3 U1 C1 O1 C3 F3 O3 U3 I3 AA3">
    <cfRule type="cellIs" dxfId="77" priority="2" operator="equal">
      <formula>"Schalke 04"</formula>
    </cfRule>
  </conditionalFormatting>
  <conditionalFormatting sqref="B8:B20">
    <cfRule type="expression" dxfId="7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65</v>
      </c>
      <c r="I1" s="68" t="s">
        <v>66</v>
      </c>
      <c r="L1" s="68" t="s">
        <v>11</v>
      </c>
      <c r="O1" s="68" t="s">
        <v>73</v>
      </c>
      <c r="R1" s="68" t="s">
        <v>64</v>
      </c>
      <c r="U1" s="68" t="s">
        <v>68</v>
      </c>
      <c r="X1" s="68" t="s">
        <v>70</v>
      </c>
      <c r="AA1" s="68" t="s">
        <v>12</v>
      </c>
      <c r="AC1" s="32"/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69</v>
      </c>
      <c r="R3" s="68" t="s">
        <v>63</v>
      </c>
      <c r="U3" s="68" t="s">
        <v>71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37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Franzi04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574</v>
      </c>
      <c r="AI8" s="29">
        <f>'22.Spieltag'!AK8</f>
        <v>1</v>
      </c>
      <c r="AJ8" s="24">
        <f t="shared" ref="AJ8" si="7">AG8+AH8</f>
        <v>619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jupp04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568</v>
      </c>
      <c r="AI9" s="29">
        <f>'22.Spieltag'!AK9</f>
        <v>2</v>
      </c>
      <c r="AJ9" s="24">
        <f t="shared" ref="AJ9:AJ25" si="13">AG9+AH9</f>
        <v>613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3</v>
      </c>
      <c r="B10" s="21" t="str">
        <f>'13.Spieltag'!B10</f>
        <v>Lola04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555</v>
      </c>
      <c r="AI10" s="29">
        <f>'22.Spieltag'!AK10</f>
        <v>3</v>
      </c>
      <c r="AJ10" s="24">
        <f t="shared" si="13"/>
        <v>600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>
      <c r="A11" s="29">
        <f t="shared" si="9"/>
        <v>4</v>
      </c>
      <c r="B11" s="21" t="str">
        <f>'13.Spieltag'!B11</f>
        <v>Master1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551</v>
      </c>
      <c r="AI11" s="29">
        <f>'22.Spieltag'!AK11</f>
        <v>4</v>
      </c>
      <c r="AJ11" s="24">
        <f t="shared" si="13"/>
        <v>596</v>
      </c>
      <c r="AK11" s="25">
        <f t="shared" si="8"/>
        <v>4</v>
      </c>
      <c r="AL11" s="1"/>
      <c r="AP11" s="67"/>
    </row>
    <row r="12" spans="1:42" ht="24.95" customHeight="1" thickBot="1">
      <c r="A12" s="29">
        <f t="shared" si="9"/>
        <v>5</v>
      </c>
      <c r="B12" s="21" t="str">
        <f>'13.Spieltag'!B12</f>
        <v>Mike04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550</v>
      </c>
      <c r="AI12" s="29">
        <f>'22.Spieltag'!AK12</f>
        <v>5</v>
      </c>
      <c r="AJ12" s="24">
        <f t="shared" si="13"/>
        <v>595</v>
      </c>
      <c r="AK12" s="25">
        <f t="shared" si="8"/>
        <v>5</v>
      </c>
      <c r="AL12" s="1"/>
    </row>
    <row r="13" spans="1:42" ht="24.95" customHeight="1" thickBot="1">
      <c r="A13" s="29">
        <f t="shared" si="9"/>
        <v>6</v>
      </c>
      <c r="B13" s="21" t="str">
        <f>'13.Spieltag'!B13</f>
        <v>Rainer04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548</v>
      </c>
      <c r="AI13" s="29">
        <f>'22.Spieltag'!AK13</f>
        <v>6</v>
      </c>
      <c r="AJ13" s="24">
        <f t="shared" si="13"/>
        <v>593</v>
      </c>
      <c r="AK13" s="25">
        <f t="shared" si="8"/>
        <v>6</v>
      </c>
      <c r="AL13" s="1"/>
    </row>
    <row r="14" spans="1:42" ht="24.95" customHeight="1" thickBot="1">
      <c r="A14" s="29">
        <f t="shared" si="9"/>
        <v>7</v>
      </c>
      <c r="B14" s="21" t="str">
        <f>'13.Spieltag'!B14</f>
        <v>Reinhold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544</v>
      </c>
      <c r="AI14" s="29">
        <f>'22.Spieltag'!AK14</f>
        <v>7</v>
      </c>
      <c r="AJ14" s="24">
        <f t="shared" si="13"/>
        <v>589</v>
      </c>
      <c r="AK14" s="25">
        <f t="shared" si="8"/>
        <v>7</v>
      </c>
      <c r="AL14" s="1"/>
    </row>
    <row r="15" spans="1:42" ht="24.95" customHeight="1" thickBot="1">
      <c r="A15" s="29">
        <f t="shared" si="9"/>
        <v>8</v>
      </c>
      <c r="B15" s="21" t="str">
        <f>'13.Spieltag'!B15</f>
        <v>Ricardo04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543</v>
      </c>
      <c r="AI15" s="29">
        <f>'22.Spieltag'!AK15</f>
        <v>8</v>
      </c>
      <c r="AJ15" s="24">
        <f t="shared" si="13"/>
        <v>588</v>
      </c>
      <c r="AK15" s="25">
        <f t="shared" si="8"/>
        <v>8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schmiddi04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538</v>
      </c>
      <c r="AI16" s="29">
        <f>'22.Spieltag'!AK16</f>
        <v>9</v>
      </c>
      <c r="AJ16" s="24">
        <f t="shared" si="13"/>
        <v>583</v>
      </c>
      <c r="AK16" s="25">
        <f t="shared" si="8"/>
        <v>9</v>
      </c>
      <c r="AL16" s="1"/>
    </row>
    <row r="17" spans="1:38" ht="24.95" customHeight="1" thickBot="1">
      <c r="A17" s="29">
        <f t="shared" si="9"/>
        <v>10</v>
      </c>
      <c r="B17" s="21" t="str">
        <f>'13.Spieltag'!B17</f>
        <v>shiny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535</v>
      </c>
      <c r="AI17" s="29">
        <f>'22.Spieltag'!AK17</f>
        <v>10</v>
      </c>
      <c r="AJ17" s="24">
        <f t="shared" si="13"/>
        <v>580</v>
      </c>
      <c r="AK17" s="25">
        <f t="shared" si="8"/>
        <v>10</v>
      </c>
      <c r="AL17" s="1"/>
    </row>
    <row r="18" spans="1:38" ht="24.95" customHeight="1" thickBot="1">
      <c r="A18" s="29">
        <f t="shared" si="9"/>
        <v>11</v>
      </c>
      <c r="B18" s="21" t="str">
        <f>'13.Spieltag'!B18</f>
        <v>Skopp04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525</v>
      </c>
      <c r="AI18" s="29">
        <f>'22.Spieltag'!AK18</f>
        <v>11</v>
      </c>
      <c r="AJ18" s="24">
        <f t="shared" si="13"/>
        <v>570</v>
      </c>
      <c r="AK18" s="25">
        <f t="shared" si="8"/>
        <v>11</v>
      </c>
      <c r="AL18" s="1"/>
    </row>
    <row r="19" spans="1:38" ht="24.95" customHeight="1" thickBot="1">
      <c r="A19" s="29">
        <f t="shared" si="9"/>
        <v>12</v>
      </c>
      <c r="B19" s="21" t="str">
        <f>'13.Spieltag'!B19</f>
        <v>Tanja04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523</v>
      </c>
      <c r="AI19" s="29">
        <f>'22.Spieltag'!AK19</f>
        <v>12</v>
      </c>
      <c r="AJ19" s="24">
        <f t="shared" si="13"/>
        <v>568</v>
      </c>
      <c r="AK19" s="25">
        <f t="shared" si="8"/>
        <v>12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UltraGE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505</v>
      </c>
      <c r="AI20" s="29">
        <f>'22.Spieltag'!AK20</f>
        <v>13</v>
      </c>
      <c r="AJ20" s="24">
        <f t="shared" si="13"/>
        <v>550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360</v>
      </c>
      <c r="AI21" s="29">
        <f>'22.Spieltag'!AK21</f>
        <v>14</v>
      </c>
      <c r="AJ21" s="24">
        <f t="shared" si="13"/>
        <v>405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360</v>
      </c>
      <c r="AI22" s="29">
        <f>'22.Spieltag'!AK22</f>
        <v>14</v>
      </c>
      <c r="AJ22" s="24">
        <f t="shared" si="13"/>
        <v>405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360</v>
      </c>
      <c r="AI23" s="29">
        <f>'22.Spieltag'!AK23</f>
        <v>14</v>
      </c>
      <c r="AJ23" s="24">
        <f t="shared" si="13"/>
        <v>405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360</v>
      </c>
      <c r="AI24" s="29">
        <f>'22.Spieltag'!AK24</f>
        <v>14</v>
      </c>
      <c r="AJ24" s="24">
        <f t="shared" si="13"/>
        <v>405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360</v>
      </c>
      <c r="AI25" s="29">
        <f>'22.Spieltag'!AK25</f>
        <v>14</v>
      </c>
      <c r="AJ25" s="24">
        <f t="shared" si="13"/>
        <v>405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360</v>
      </c>
      <c r="AI26" s="29">
        <f>'22.Spieltag'!AK26</f>
        <v>14</v>
      </c>
      <c r="AJ26" s="24">
        <f t="shared" ref="AJ26" si="16">AG26+AH26</f>
        <v>405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360</v>
      </c>
      <c r="AI27" s="29">
        <f>'22.Spieltag'!AK27</f>
        <v>14</v>
      </c>
      <c r="AJ27" s="24">
        <f t="shared" ref="AJ27" si="19">AG27+AH27</f>
        <v>405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6" rank="3"/>
  </conditionalFormatting>
  <conditionalFormatting sqref="B21:B27">
    <cfRule type="expression" dxfId="73" priority="5">
      <formula>($AG21&gt;40)</formula>
    </cfRule>
  </conditionalFormatting>
  <conditionalFormatting sqref="C2 C6">
    <cfRule type="cellIs" dxfId="72" priority="3" operator="equal">
      <formula>"Schalke 04"</formula>
    </cfRule>
  </conditionalFormatting>
  <conditionalFormatting sqref="C1 O1 AA3 F1 X1 L3 F3 I1 C3 L1 R3 R1 O3 U1 U3 X3 I3 AA1">
    <cfRule type="cellIs" dxfId="71" priority="2" operator="equal">
      <formula>"Schalke 04"</formula>
    </cfRule>
  </conditionalFormatting>
  <conditionalFormatting sqref="B8:B20">
    <cfRule type="expression" dxfId="7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60</v>
      </c>
      <c r="F1" s="68" t="s">
        <v>62</v>
      </c>
      <c r="I1" s="68" t="s">
        <v>63</v>
      </c>
      <c r="L1" s="68" t="s">
        <v>71</v>
      </c>
      <c r="O1" s="68" t="s">
        <v>66</v>
      </c>
      <c r="R1" s="68" t="s">
        <v>67</v>
      </c>
      <c r="U1" s="68" t="s">
        <v>61</v>
      </c>
      <c r="X1" s="68" t="s">
        <v>75</v>
      </c>
      <c r="AA1" s="68" t="s">
        <v>74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70</v>
      </c>
      <c r="R3" s="68" t="s">
        <v>64</v>
      </c>
      <c r="U3" s="68" t="s">
        <v>68</v>
      </c>
      <c r="X3" s="68" t="s">
        <v>69</v>
      </c>
      <c r="AA3" s="68" t="s">
        <v>72</v>
      </c>
      <c r="AD3" s="68"/>
      <c r="AE3" s="69"/>
      <c r="AF3" s="69"/>
    </row>
    <row r="4" spans="1:42" ht="16.5" thickBot="1">
      <c r="A4" s="2" t="s">
        <v>38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619</v>
      </c>
      <c r="AI8" s="29">
        <f>'23.Spieltag'!AK8</f>
        <v>1</v>
      </c>
      <c r="AJ8" s="24">
        <f t="shared" ref="AJ8" si="8">AG8+AH8</f>
        <v>664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613</v>
      </c>
      <c r="AI9" s="29">
        <f>'23.Spieltag'!AK9</f>
        <v>2</v>
      </c>
      <c r="AJ9" s="24">
        <f t="shared" ref="AJ9:AJ25" si="14">AG9+AH9</f>
        <v>658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600</v>
      </c>
      <c r="AI10" s="29">
        <f>'23.Spieltag'!AK10</f>
        <v>3</v>
      </c>
      <c r="AJ10" s="24">
        <f t="shared" si="14"/>
        <v>645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596</v>
      </c>
      <c r="AI11" s="29">
        <f>'23.Spieltag'!AK11</f>
        <v>4</v>
      </c>
      <c r="AJ11" s="24">
        <f t="shared" si="14"/>
        <v>641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595</v>
      </c>
      <c r="AI12" s="29">
        <f>'23.Spieltag'!AK12</f>
        <v>5</v>
      </c>
      <c r="AJ12" s="24">
        <f t="shared" si="14"/>
        <v>640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593</v>
      </c>
      <c r="AI13" s="29">
        <f>'23.Spieltag'!AK13</f>
        <v>6</v>
      </c>
      <c r="AJ13" s="24">
        <f t="shared" si="14"/>
        <v>638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589</v>
      </c>
      <c r="AI14" s="29">
        <f>'23.Spieltag'!AK14</f>
        <v>7</v>
      </c>
      <c r="AJ14" s="24">
        <f t="shared" si="14"/>
        <v>634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588</v>
      </c>
      <c r="AI15" s="29">
        <f>'23.Spieltag'!AK15</f>
        <v>8</v>
      </c>
      <c r="AJ15" s="24">
        <f t="shared" si="14"/>
        <v>633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583</v>
      </c>
      <c r="AI16" s="29">
        <f>'23.Spieltag'!AK16</f>
        <v>9</v>
      </c>
      <c r="AJ16" s="24">
        <f t="shared" si="14"/>
        <v>628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580</v>
      </c>
      <c r="AI17" s="29">
        <f>'23.Spieltag'!AK17</f>
        <v>10</v>
      </c>
      <c r="AJ17" s="24">
        <f t="shared" si="14"/>
        <v>625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570</v>
      </c>
      <c r="AI18" s="29">
        <f>'23.Spieltag'!AK18</f>
        <v>11</v>
      </c>
      <c r="AJ18" s="24">
        <f t="shared" si="14"/>
        <v>615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568</v>
      </c>
      <c r="AI19" s="29">
        <f>'23.Spieltag'!AK19</f>
        <v>12</v>
      </c>
      <c r="AJ19" s="24">
        <f t="shared" si="14"/>
        <v>613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550</v>
      </c>
      <c r="AI20" s="29">
        <f>'23.Spieltag'!AK20</f>
        <v>13</v>
      </c>
      <c r="AJ20" s="24">
        <f t="shared" si="14"/>
        <v>595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405</v>
      </c>
      <c r="AI21" s="29">
        <f>'23.Spieltag'!AK21</f>
        <v>14</v>
      </c>
      <c r="AJ21" s="24">
        <f t="shared" si="14"/>
        <v>450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405</v>
      </c>
      <c r="AI22" s="29">
        <f>'23.Spieltag'!AK22</f>
        <v>14</v>
      </c>
      <c r="AJ22" s="24">
        <f t="shared" si="14"/>
        <v>450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405</v>
      </c>
      <c r="AI23" s="29">
        <f>'23.Spieltag'!AK23</f>
        <v>14</v>
      </c>
      <c r="AJ23" s="24">
        <f t="shared" si="14"/>
        <v>450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405</v>
      </c>
      <c r="AI24" s="29">
        <f>'23.Spieltag'!AK24</f>
        <v>14</v>
      </c>
      <c r="AJ24" s="24">
        <f t="shared" si="14"/>
        <v>450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405</v>
      </c>
      <c r="AI25" s="29">
        <f>'23.Spieltag'!AK25</f>
        <v>14</v>
      </c>
      <c r="AJ25" s="24">
        <f t="shared" si="14"/>
        <v>450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405</v>
      </c>
      <c r="AI26" s="29">
        <f>'23.Spieltag'!AK26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405</v>
      </c>
      <c r="AI27" s="29">
        <f>'23.Spieltag'!AK27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8" priority="6" rank="3"/>
  </conditionalFormatting>
  <conditionalFormatting sqref="B21:B27">
    <cfRule type="expression" dxfId="67" priority="5">
      <formula>($AG21&gt;40)</formula>
    </cfRule>
  </conditionalFormatting>
  <conditionalFormatting sqref="C2 C6">
    <cfRule type="cellIs" dxfId="66" priority="3" operator="equal">
      <formula>"Schalke 04"</formula>
    </cfRule>
  </conditionalFormatting>
  <conditionalFormatting sqref="L3 L1 I1 R1 I3 X1 R3 F1 C1 C3 F3 O1 O3 U3 U1 X3 AA3 AA1">
    <cfRule type="cellIs" dxfId="65" priority="2" operator="equal">
      <formula>"Schalke 04"</formula>
    </cfRule>
  </conditionalFormatting>
  <conditionalFormatting sqref="B8:B20">
    <cfRule type="expression" dxfId="6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64</v>
      </c>
      <c r="I1" s="68" t="s">
        <v>70</v>
      </c>
      <c r="L1" s="68" t="s">
        <v>65</v>
      </c>
      <c r="O1" s="68" t="s">
        <v>72</v>
      </c>
      <c r="R1" s="68" t="s">
        <v>69</v>
      </c>
      <c r="U1" s="68" t="s">
        <v>12</v>
      </c>
      <c r="X1" s="68" t="s">
        <v>11</v>
      </c>
      <c r="AA1" s="68" t="s">
        <v>73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63</v>
      </c>
      <c r="R3" s="68" t="s">
        <v>71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39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664</v>
      </c>
      <c r="AI8" s="29">
        <f>'24.Spieltag'!AK8</f>
        <v>1</v>
      </c>
      <c r="AJ8" s="24">
        <f t="shared" ref="AJ8" si="8">AG8+AH8</f>
        <v>709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658</v>
      </c>
      <c r="AI9" s="29">
        <f>'24.Spieltag'!AK9</f>
        <v>2</v>
      </c>
      <c r="AJ9" s="24">
        <f t="shared" ref="AJ9:AJ25" si="14">AG9+AH9</f>
        <v>703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645</v>
      </c>
      <c r="AI10" s="29">
        <f>'24.Spieltag'!AK10</f>
        <v>3</v>
      </c>
      <c r="AJ10" s="24">
        <f t="shared" si="14"/>
        <v>690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641</v>
      </c>
      <c r="AI11" s="29">
        <f>'24.Spieltag'!AK11</f>
        <v>4</v>
      </c>
      <c r="AJ11" s="24">
        <f t="shared" si="14"/>
        <v>686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640</v>
      </c>
      <c r="AI12" s="29">
        <f>'24.Spieltag'!AK12</f>
        <v>5</v>
      </c>
      <c r="AJ12" s="24">
        <f t="shared" si="14"/>
        <v>685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638</v>
      </c>
      <c r="AI13" s="29">
        <f>'24.Spieltag'!AK13</f>
        <v>6</v>
      </c>
      <c r="AJ13" s="24">
        <f t="shared" si="14"/>
        <v>683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634</v>
      </c>
      <c r="AI14" s="29">
        <f>'24.Spieltag'!AK14</f>
        <v>7</v>
      </c>
      <c r="AJ14" s="24">
        <f t="shared" si="14"/>
        <v>679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633</v>
      </c>
      <c r="AI15" s="29">
        <f>'24.Spieltag'!AK15</f>
        <v>8</v>
      </c>
      <c r="AJ15" s="24">
        <f t="shared" si="14"/>
        <v>678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628</v>
      </c>
      <c r="AI16" s="29">
        <f>'24.Spieltag'!AK16</f>
        <v>9</v>
      </c>
      <c r="AJ16" s="24">
        <f t="shared" si="14"/>
        <v>673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625</v>
      </c>
      <c r="AI17" s="29">
        <f>'24.Spieltag'!AK17</f>
        <v>10</v>
      </c>
      <c r="AJ17" s="24">
        <f t="shared" si="14"/>
        <v>670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615</v>
      </c>
      <c r="AI18" s="29">
        <f>'24.Spieltag'!AK18</f>
        <v>11</v>
      </c>
      <c r="AJ18" s="24">
        <f t="shared" si="14"/>
        <v>660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613</v>
      </c>
      <c r="AI19" s="29">
        <f>'24.Spieltag'!AK19</f>
        <v>12</v>
      </c>
      <c r="AJ19" s="24">
        <f t="shared" si="14"/>
        <v>658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595</v>
      </c>
      <c r="AI20" s="29">
        <f>'24.Spieltag'!AK20</f>
        <v>13</v>
      </c>
      <c r="AJ20" s="24">
        <f t="shared" si="14"/>
        <v>640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450</v>
      </c>
      <c r="AI21" s="29">
        <f>'24.Spieltag'!AK21</f>
        <v>14</v>
      </c>
      <c r="AJ21" s="24">
        <f t="shared" si="14"/>
        <v>495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450</v>
      </c>
      <c r="AI22" s="29">
        <f>'24.Spieltag'!AK22</f>
        <v>14</v>
      </c>
      <c r="AJ22" s="24">
        <f t="shared" si="14"/>
        <v>495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450</v>
      </c>
      <c r="AI23" s="29">
        <f>'24.Spieltag'!AK23</f>
        <v>14</v>
      </c>
      <c r="AJ23" s="24">
        <f t="shared" si="14"/>
        <v>495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450</v>
      </c>
      <c r="AI24" s="29">
        <f>'24.Spieltag'!AK24</f>
        <v>14</v>
      </c>
      <c r="AJ24" s="24">
        <f t="shared" si="14"/>
        <v>495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450</v>
      </c>
      <c r="AI25" s="29">
        <f>'24.Spieltag'!AK25</f>
        <v>14</v>
      </c>
      <c r="AJ25" s="24">
        <f t="shared" si="14"/>
        <v>495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450</v>
      </c>
      <c r="AI26" s="29">
        <f>'24.Spieltag'!AK26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450</v>
      </c>
      <c r="AI27" s="29">
        <f>'24.Spieltag'!AK27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3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2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6" rank="3"/>
  </conditionalFormatting>
  <conditionalFormatting sqref="B21:B27">
    <cfRule type="expression" dxfId="60" priority="5">
      <formula>($AG21&gt;40)</formula>
    </cfRule>
  </conditionalFormatting>
  <conditionalFormatting sqref="C2 C6">
    <cfRule type="cellIs" dxfId="59" priority="3" operator="equal">
      <formula>"Schalke 04"</formula>
    </cfRule>
  </conditionalFormatting>
  <conditionalFormatting sqref="C1 R1 AA1 O3 AA3 L1 I1 L3 F3 U3 R3 F1 X3 O1 I3 U1 C3 X1">
    <cfRule type="cellIs" dxfId="58" priority="2" operator="equal">
      <formula>"Schalke 04"</formula>
    </cfRule>
  </conditionalFormatting>
  <conditionalFormatting sqref="B8:B20">
    <cfRule type="expression" dxfId="5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74</v>
      </c>
      <c r="F1" s="68" t="s">
        <v>67</v>
      </c>
      <c r="I1" s="68" t="s">
        <v>61</v>
      </c>
      <c r="L1" s="68" t="s">
        <v>75</v>
      </c>
      <c r="O1" s="68" t="s">
        <v>66</v>
      </c>
      <c r="R1" s="68" t="s">
        <v>63</v>
      </c>
      <c r="U1" s="68" t="s">
        <v>60</v>
      </c>
      <c r="X1" s="68" t="s">
        <v>62</v>
      </c>
      <c r="AA1" s="68" t="s">
        <v>70</v>
      </c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40</v>
      </c>
      <c r="B4" s="16"/>
      <c r="AD4" s="67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709</v>
      </c>
      <c r="AI8" s="29">
        <f>'25.Spieltag'!AK8</f>
        <v>1</v>
      </c>
      <c r="AJ8" s="24">
        <f t="shared" ref="AJ8" si="8">AG8+AH8</f>
        <v>754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703</v>
      </c>
      <c r="AI9" s="29">
        <f>'25.Spieltag'!AK9</f>
        <v>2</v>
      </c>
      <c r="AJ9" s="24">
        <f t="shared" ref="AJ9:AJ25" si="14">AG9+AH9</f>
        <v>748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690</v>
      </c>
      <c r="AI10" s="29">
        <f>'25.Spieltag'!AK10</f>
        <v>3</v>
      </c>
      <c r="AJ10" s="24">
        <f t="shared" si="14"/>
        <v>735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686</v>
      </c>
      <c r="AI11" s="29">
        <f>'25.Spieltag'!AK11</f>
        <v>4</v>
      </c>
      <c r="AJ11" s="24">
        <f t="shared" si="14"/>
        <v>731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685</v>
      </c>
      <c r="AI12" s="29">
        <f>'25.Spieltag'!AK12</f>
        <v>5</v>
      </c>
      <c r="AJ12" s="24">
        <f t="shared" si="14"/>
        <v>730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683</v>
      </c>
      <c r="AI13" s="29">
        <f>'25.Spieltag'!AK13</f>
        <v>6</v>
      </c>
      <c r="AJ13" s="24">
        <f t="shared" si="14"/>
        <v>728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679</v>
      </c>
      <c r="AI14" s="29">
        <f>'25.Spieltag'!AK14</f>
        <v>7</v>
      </c>
      <c r="AJ14" s="24">
        <f t="shared" si="14"/>
        <v>724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678</v>
      </c>
      <c r="AI15" s="29">
        <f>'25.Spieltag'!AK15</f>
        <v>8</v>
      </c>
      <c r="AJ15" s="24">
        <f t="shared" si="14"/>
        <v>723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673</v>
      </c>
      <c r="AI16" s="29">
        <f>'25.Spieltag'!AK16</f>
        <v>9</v>
      </c>
      <c r="AJ16" s="24">
        <f t="shared" si="14"/>
        <v>718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670</v>
      </c>
      <c r="AI17" s="29">
        <f>'25.Spieltag'!AK17</f>
        <v>10</v>
      </c>
      <c r="AJ17" s="24">
        <f t="shared" si="14"/>
        <v>715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660</v>
      </c>
      <c r="AI18" s="29">
        <f>'25.Spieltag'!AK18</f>
        <v>11</v>
      </c>
      <c r="AJ18" s="24">
        <f t="shared" si="14"/>
        <v>705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658</v>
      </c>
      <c r="AI19" s="29">
        <f>'25.Spieltag'!AK19</f>
        <v>12</v>
      </c>
      <c r="AJ19" s="24">
        <f t="shared" si="14"/>
        <v>703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640</v>
      </c>
      <c r="AI20" s="29">
        <f>'25.Spieltag'!AK20</f>
        <v>13</v>
      </c>
      <c r="AJ20" s="24">
        <f t="shared" si="14"/>
        <v>685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495</v>
      </c>
      <c r="AI21" s="29">
        <f>'25.Spieltag'!AK21</f>
        <v>14</v>
      </c>
      <c r="AJ21" s="24">
        <f t="shared" si="14"/>
        <v>540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495</v>
      </c>
      <c r="AI22" s="29">
        <f>'25.Spieltag'!AK22</f>
        <v>14</v>
      </c>
      <c r="AJ22" s="24">
        <f t="shared" si="14"/>
        <v>540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495</v>
      </c>
      <c r="AI23" s="29">
        <f>'25.Spieltag'!AK23</f>
        <v>14</v>
      </c>
      <c r="AJ23" s="24">
        <f t="shared" si="14"/>
        <v>540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495</v>
      </c>
      <c r="AI24" s="29">
        <f>'25.Spieltag'!AK24</f>
        <v>14</v>
      </c>
      <c r="AJ24" s="24">
        <f t="shared" si="14"/>
        <v>540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495</v>
      </c>
      <c r="AI25" s="29">
        <f>'25.Spieltag'!AK25</f>
        <v>14</v>
      </c>
      <c r="AJ25" s="24">
        <f t="shared" si="14"/>
        <v>540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495</v>
      </c>
      <c r="AI26" s="29">
        <f>'25.Spieltag'!AK26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495</v>
      </c>
      <c r="AI27" s="29">
        <f>'25.Spieltag'!AK27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6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5" priority="6" rank="3"/>
  </conditionalFormatting>
  <conditionalFormatting sqref="B21:B27">
    <cfRule type="expression" dxfId="54" priority="5">
      <formula>($AG21&gt;40)</formula>
    </cfRule>
  </conditionalFormatting>
  <conditionalFormatting sqref="C2 C6">
    <cfRule type="cellIs" dxfId="53" priority="3" operator="equal">
      <formula>"Schalke 04"</formula>
    </cfRule>
  </conditionalFormatting>
  <conditionalFormatting sqref="C3 U3 L3 R1 F1 I3 AA1 L1 X1 I1 U1 C1 F3 O1 O3 R3 X3 AA3">
    <cfRule type="cellIs" dxfId="52" priority="2" operator="equal">
      <formula>"Schalke 04"</formula>
    </cfRule>
  </conditionalFormatting>
  <conditionalFormatting sqref="B8:B20">
    <cfRule type="expression" dxfId="51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73</v>
      </c>
      <c r="F1" s="68" t="s">
        <v>69</v>
      </c>
      <c r="I1" s="68" t="s">
        <v>12</v>
      </c>
      <c r="L1" s="68" t="s">
        <v>64</v>
      </c>
      <c r="O1" s="68" t="s">
        <v>71</v>
      </c>
      <c r="R1" s="68" t="s">
        <v>11</v>
      </c>
      <c r="U1" s="68" t="s">
        <v>68</v>
      </c>
      <c r="X1" s="68" t="s">
        <v>72</v>
      </c>
      <c r="AA1" s="68" t="s">
        <v>65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70</v>
      </c>
      <c r="L3" s="68" t="s">
        <v>74</v>
      </c>
      <c r="O3" s="68" t="s">
        <v>75</v>
      </c>
      <c r="R3" s="68" t="s">
        <v>63</v>
      </c>
      <c r="U3" s="68" t="s">
        <v>66</v>
      </c>
      <c r="X3" s="68" t="s">
        <v>61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41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754</v>
      </c>
      <c r="AI8" s="29">
        <f>'26.Spieltag'!AK8</f>
        <v>1</v>
      </c>
      <c r="AJ8" s="24">
        <f t="shared" ref="AJ8" si="8">AG8+AH8</f>
        <v>799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748</v>
      </c>
      <c r="AI9" s="29">
        <f>'26.Spieltag'!AK9</f>
        <v>2</v>
      </c>
      <c r="AJ9" s="24">
        <f t="shared" ref="AJ9:AJ25" si="14">AG9+AH9</f>
        <v>793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735</v>
      </c>
      <c r="AI10" s="29">
        <f>'26.Spieltag'!AK10</f>
        <v>3</v>
      </c>
      <c r="AJ10" s="24">
        <f t="shared" si="14"/>
        <v>780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731</v>
      </c>
      <c r="AI11" s="29">
        <f>'26.Spieltag'!AK11</f>
        <v>4</v>
      </c>
      <c r="AJ11" s="24">
        <f t="shared" si="14"/>
        <v>776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730</v>
      </c>
      <c r="AI12" s="29">
        <f>'26.Spieltag'!AK12</f>
        <v>5</v>
      </c>
      <c r="AJ12" s="24">
        <f t="shared" si="14"/>
        <v>775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728</v>
      </c>
      <c r="AI13" s="29">
        <f>'26.Spieltag'!AK13</f>
        <v>6</v>
      </c>
      <c r="AJ13" s="24">
        <f t="shared" si="14"/>
        <v>773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724</v>
      </c>
      <c r="AI14" s="29">
        <f>'26.Spieltag'!AK14</f>
        <v>7</v>
      </c>
      <c r="AJ14" s="24">
        <f t="shared" si="14"/>
        <v>769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723</v>
      </c>
      <c r="AI15" s="29">
        <f>'26.Spieltag'!AK15</f>
        <v>8</v>
      </c>
      <c r="AJ15" s="24">
        <f t="shared" si="14"/>
        <v>768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718</v>
      </c>
      <c r="AI16" s="29">
        <f>'26.Spieltag'!AK16</f>
        <v>9</v>
      </c>
      <c r="AJ16" s="24">
        <f t="shared" si="14"/>
        <v>763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715</v>
      </c>
      <c r="AI17" s="29">
        <f>'26.Spieltag'!AK17</f>
        <v>10</v>
      </c>
      <c r="AJ17" s="24">
        <f t="shared" si="14"/>
        <v>760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705</v>
      </c>
      <c r="AI18" s="29">
        <f>'26.Spieltag'!AK18</f>
        <v>11</v>
      </c>
      <c r="AJ18" s="24">
        <f t="shared" si="14"/>
        <v>750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703</v>
      </c>
      <c r="AI19" s="29">
        <f>'26.Spieltag'!AK19</f>
        <v>12</v>
      </c>
      <c r="AJ19" s="24">
        <f t="shared" si="14"/>
        <v>748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685</v>
      </c>
      <c r="AI20" s="29">
        <f>'26.Spieltag'!AK20</f>
        <v>13</v>
      </c>
      <c r="AJ20" s="24">
        <f t="shared" si="14"/>
        <v>730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540</v>
      </c>
      <c r="AI21" s="29">
        <f>'26.Spieltag'!AK21</f>
        <v>14</v>
      </c>
      <c r="AJ21" s="24">
        <f t="shared" si="14"/>
        <v>585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540</v>
      </c>
      <c r="AI22" s="29">
        <f>'26.Spieltag'!AK22</f>
        <v>14</v>
      </c>
      <c r="AJ22" s="24">
        <f t="shared" si="14"/>
        <v>585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540</v>
      </c>
      <c r="AI23" s="29">
        <f>'26.Spieltag'!AK23</f>
        <v>14</v>
      </c>
      <c r="AJ23" s="24">
        <f t="shared" si="14"/>
        <v>585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540</v>
      </c>
      <c r="AI24" s="29">
        <f>'26.Spieltag'!AK24</f>
        <v>14</v>
      </c>
      <c r="AJ24" s="24">
        <f t="shared" si="14"/>
        <v>585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540</v>
      </c>
      <c r="AI25" s="29">
        <f>'26.Spieltag'!AK25</f>
        <v>14</v>
      </c>
      <c r="AJ25" s="24">
        <f t="shared" si="14"/>
        <v>585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540</v>
      </c>
      <c r="AI26" s="29">
        <f>'26.Spieltag'!AK26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540</v>
      </c>
      <c r="AI27" s="29">
        <f>'26.Spieltag'!AK27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6" rank="3"/>
  </conditionalFormatting>
  <conditionalFormatting sqref="B21:B27">
    <cfRule type="expression" dxfId="48" priority="5">
      <formula>($AG21&gt;40)</formula>
    </cfRule>
  </conditionalFormatting>
  <conditionalFormatting sqref="C2 C6">
    <cfRule type="cellIs" dxfId="47" priority="3" operator="equal">
      <formula>"Schalke 04"</formula>
    </cfRule>
  </conditionalFormatting>
  <conditionalFormatting sqref="L3 F1 C1 O1 R3 AA3 AA1 L1 I3 I1 C3 R1 F3 O3 U1 U3 X3 X1">
    <cfRule type="cellIs" dxfId="46" priority="2" operator="equal">
      <formula>"Schalke 04"</formula>
    </cfRule>
  </conditionalFormatting>
  <conditionalFormatting sqref="B8:B20">
    <cfRule type="expression" dxfId="4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799</v>
      </c>
      <c r="AI8" s="29">
        <f>'27.Spieltag'!AK8</f>
        <v>1</v>
      </c>
      <c r="AJ8" s="24">
        <f t="shared" ref="AJ8" si="8">AG8+AH8</f>
        <v>844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793</v>
      </c>
      <c r="AI9" s="29">
        <f>'27.Spieltag'!AK9</f>
        <v>2</v>
      </c>
      <c r="AJ9" s="24">
        <f t="shared" ref="AJ9:AJ25" si="14">AG9+AH9</f>
        <v>838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780</v>
      </c>
      <c r="AI10" s="29">
        <f>'27.Spieltag'!AK10</f>
        <v>3</v>
      </c>
      <c r="AJ10" s="24">
        <f t="shared" si="14"/>
        <v>825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776</v>
      </c>
      <c r="AI11" s="29">
        <f>'27.Spieltag'!AK11</f>
        <v>4</v>
      </c>
      <c r="AJ11" s="24">
        <f t="shared" si="14"/>
        <v>821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775</v>
      </c>
      <c r="AI12" s="29">
        <f>'27.Spieltag'!AK12</f>
        <v>5</v>
      </c>
      <c r="AJ12" s="24">
        <f t="shared" si="14"/>
        <v>820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773</v>
      </c>
      <c r="AI13" s="29">
        <f>'27.Spieltag'!AK13</f>
        <v>6</v>
      </c>
      <c r="AJ13" s="24">
        <f t="shared" si="14"/>
        <v>818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769</v>
      </c>
      <c r="AI14" s="29">
        <f>'27.Spieltag'!AK14</f>
        <v>7</v>
      </c>
      <c r="AJ14" s="24">
        <f t="shared" si="14"/>
        <v>814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768</v>
      </c>
      <c r="AI15" s="29">
        <f>'27.Spieltag'!AK15</f>
        <v>8</v>
      </c>
      <c r="AJ15" s="24">
        <f t="shared" si="14"/>
        <v>813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763</v>
      </c>
      <c r="AI16" s="29">
        <f>'27.Spieltag'!AK16</f>
        <v>9</v>
      </c>
      <c r="AJ16" s="24">
        <f t="shared" si="14"/>
        <v>808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760</v>
      </c>
      <c r="AI17" s="29">
        <f>'27.Spieltag'!AK17</f>
        <v>10</v>
      </c>
      <c r="AJ17" s="24">
        <f t="shared" si="14"/>
        <v>805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750</v>
      </c>
      <c r="AI18" s="29">
        <f>'27.Spieltag'!AK18</f>
        <v>11</v>
      </c>
      <c r="AJ18" s="24">
        <f t="shared" si="14"/>
        <v>795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748</v>
      </c>
      <c r="AI19" s="29">
        <f>'27.Spieltag'!AK19</f>
        <v>12</v>
      </c>
      <c r="AJ19" s="24">
        <f t="shared" si="14"/>
        <v>793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730</v>
      </c>
      <c r="AI20" s="29">
        <f>'27.Spieltag'!AK20</f>
        <v>13</v>
      </c>
      <c r="AJ20" s="24">
        <f t="shared" si="14"/>
        <v>775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585</v>
      </c>
      <c r="AI21" s="29">
        <f>'27.Spieltag'!AK21</f>
        <v>14</v>
      </c>
      <c r="AJ21" s="24">
        <f t="shared" si="14"/>
        <v>630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585</v>
      </c>
      <c r="AI22" s="29">
        <f>'27.Spieltag'!AK22</f>
        <v>14</v>
      </c>
      <c r="AJ22" s="24">
        <f t="shared" si="14"/>
        <v>630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585</v>
      </c>
      <c r="AI23" s="29">
        <f>'27.Spieltag'!AK23</f>
        <v>14</v>
      </c>
      <c r="AJ23" s="24">
        <f t="shared" si="14"/>
        <v>630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585</v>
      </c>
      <c r="AI24" s="29">
        <f>'27.Spieltag'!AK24</f>
        <v>14</v>
      </c>
      <c r="AJ24" s="24">
        <f t="shared" si="14"/>
        <v>630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585</v>
      </c>
      <c r="AI25" s="29">
        <f>'27.Spieltag'!AK25</f>
        <v>14</v>
      </c>
      <c r="AJ25" s="24">
        <f t="shared" si="14"/>
        <v>630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585</v>
      </c>
      <c r="AI26" s="29">
        <f>'27.Spieltag'!AK26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585</v>
      </c>
      <c r="AI27" s="29">
        <f>'27.Spieltag'!AK27</f>
        <v>14</v>
      </c>
      <c r="AJ27" s="24">
        <f t="shared" ref="AJ27" si="20">AG27+AH27</f>
        <v>630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6" rank="3"/>
  </conditionalFormatting>
  <conditionalFormatting sqref="B21:B27">
    <cfRule type="expression" dxfId="42" priority="5">
      <formula>($AG21&gt;40)</formula>
    </cfRule>
  </conditionalFormatting>
  <conditionalFormatting sqref="C2 C6">
    <cfRule type="cellIs" dxfId="41" priority="3" operator="equal">
      <formula>"Schalke 04"</formula>
    </cfRule>
  </conditionalFormatting>
  <conditionalFormatting sqref="R1 C1 X1 U1 F3 F1 L3 I1 C3 L1 O3 R3 U3 O1 X3 AA3 I3 AA1">
    <cfRule type="cellIs" dxfId="40" priority="2" operator="equal">
      <formula>"Schalke 04"</formula>
    </cfRule>
  </conditionalFormatting>
  <conditionalFormatting sqref="B8:B20">
    <cfRule type="expression" dxfId="39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844</v>
      </c>
      <c r="AI8" s="29">
        <f>'28.Spieltag'!AK8</f>
        <v>1</v>
      </c>
      <c r="AJ8" s="24">
        <f t="shared" ref="AJ8:AJ27" si="8">AG8+AH8</f>
        <v>889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838</v>
      </c>
      <c r="AI9" s="29">
        <f>'28.Spieltag'!AK9</f>
        <v>2</v>
      </c>
      <c r="AJ9" s="24">
        <f t="shared" si="8"/>
        <v>883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825</v>
      </c>
      <c r="AI10" s="29">
        <f>'28.Spieltag'!AK10</f>
        <v>3</v>
      </c>
      <c r="AJ10" s="24">
        <f t="shared" si="8"/>
        <v>870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821</v>
      </c>
      <c r="AI11" s="29">
        <f>'28.Spieltag'!AK11</f>
        <v>4</v>
      </c>
      <c r="AJ11" s="24">
        <f t="shared" si="8"/>
        <v>866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820</v>
      </c>
      <c r="AI12" s="29">
        <f>'28.Spieltag'!AK12</f>
        <v>5</v>
      </c>
      <c r="AJ12" s="24">
        <f t="shared" si="8"/>
        <v>865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818</v>
      </c>
      <c r="AI13" s="29">
        <f>'28.Spieltag'!AK13</f>
        <v>6</v>
      </c>
      <c r="AJ13" s="24">
        <f t="shared" si="8"/>
        <v>863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814</v>
      </c>
      <c r="AI14" s="29">
        <f>'28.Spieltag'!AK14</f>
        <v>7</v>
      </c>
      <c r="AJ14" s="24">
        <f t="shared" si="8"/>
        <v>859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813</v>
      </c>
      <c r="AI15" s="29">
        <f>'28.Spieltag'!AK15</f>
        <v>8</v>
      </c>
      <c r="AJ15" s="24">
        <f t="shared" si="8"/>
        <v>858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808</v>
      </c>
      <c r="AI16" s="29">
        <f>'28.Spieltag'!AK16</f>
        <v>9</v>
      </c>
      <c r="AJ16" s="24">
        <f t="shared" si="8"/>
        <v>853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805</v>
      </c>
      <c r="AI17" s="29">
        <f>'28.Spieltag'!AK17</f>
        <v>10</v>
      </c>
      <c r="AJ17" s="24">
        <f t="shared" si="8"/>
        <v>850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795</v>
      </c>
      <c r="AI18" s="29">
        <f>'28.Spieltag'!AK18</f>
        <v>11</v>
      </c>
      <c r="AJ18" s="24">
        <f t="shared" si="8"/>
        <v>840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793</v>
      </c>
      <c r="AI19" s="29">
        <f>'28.Spieltag'!AK19</f>
        <v>12</v>
      </c>
      <c r="AJ19" s="24">
        <f t="shared" si="8"/>
        <v>838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775</v>
      </c>
      <c r="AI20" s="29">
        <f>'28.Spieltag'!AK20</f>
        <v>13</v>
      </c>
      <c r="AJ20" s="24">
        <f t="shared" si="8"/>
        <v>820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630</v>
      </c>
      <c r="AI21" s="29">
        <f>'28.Spieltag'!AK21</f>
        <v>14</v>
      </c>
      <c r="AJ21" s="24">
        <f t="shared" si="8"/>
        <v>675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630</v>
      </c>
      <c r="AI22" s="29">
        <f>'28.Spieltag'!AK22</f>
        <v>14</v>
      </c>
      <c r="AJ22" s="24">
        <f t="shared" si="8"/>
        <v>675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630</v>
      </c>
      <c r="AI23" s="29">
        <f>'28.Spieltag'!AK23</f>
        <v>14</v>
      </c>
      <c r="AJ23" s="24">
        <f t="shared" si="8"/>
        <v>675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630</v>
      </c>
      <c r="AI24" s="29">
        <f>'28.Spieltag'!AK24</f>
        <v>14</v>
      </c>
      <c r="AJ24" s="24">
        <f t="shared" si="8"/>
        <v>675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630</v>
      </c>
      <c r="AI25" s="29">
        <f>'28.Spieltag'!AK25</f>
        <v>14</v>
      </c>
      <c r="AJ25" s="24">
        <f t="shared" si="8"/>
        <v>675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630</v>
      </c>
      <c r="AI26" s="29">
        <f>'28.Spieltag'!AK26</f>
        <v>14</v>
      </c>
      <c r="AJ26" s="24">
        <f t="shared" si="8"/>
        <v>675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630</v>
      </c>
      <c r="AI27" s="29">
        <f>'28.Spieltag'!AK27</f>
        <v>14</v>
      </c>
      <c r="AJ27" s="24">
        <f t="shared" si="8"/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7" priority="6" rank="3"/>
  </conditionalFormatting>
  <conditionalFormatting sqref="B21:B27">
    <cfRule type="expression" dxfId="36" priority="5">
      <formula>($AG21&gt;40)</formula>
    </cfRule>
  </conditionalFormatting>
  <conditionalFormatting sqref="C2 C6">
    <cfRule type="cellIs" dxfId="35" priority="3" operator="equal">
      <formula>"Schalke 04"</formula>
    </cfRule>
  </conditionalFormatting>
  <conditionalFormatting sqref="R1 X1 AA1 R3 AA3 F1 L3 I1 C1 I3 F3 U3 O3 L1 C3 O1 X3 U1">
    <cfRule type="cellIs" dxfId="34" priority="2" operator="equal">
      <formula>"Schalke 04"</formula>
    </cfRule>
  </conditionalFormatting>
  <conditionalFormatting sqref="B8:B20">
    <cfRule type="expression" dxfId="33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844</v>
      </c>
      <c r="AI8" s="29">
        <f>'29.Spieltag'!AK8</f>
        <v>1</v>
      </c>
      <c r="AJ8" s="24">
        <f t="shared" ref="AJ8:AJ27" si="8">AG8+AH8</f>
        <v>889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838</v>
      </c>
      <c r="AI9" s="29">
        <f>'29.Spieltag'!AK9</f>
        <v>2</v>
      </c>
      <c r="AJ9" s="24">
        <f t="shared" si="8"/>
        <v>883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825</v>
      </c>
      <c r="AI10" s="29">
        <f>'29.Spieltag'!AK10</f>
        <v>3</v>
      </c>
      <c r="AJ10" s="24">
        <f t="shared" si="8"/>
        <v>870</v>
      </c>
      <c r="AK10" s="25">
        <f t="shared" si="9"/>
        <v>3</v>
      </c>
      <c r="AL10" s="85"/>
    </row>
    <row r="11" spans="1:41" ht="24.95" customHeight="1" thickBot="1">
      <c r="A11" s="29">
        <f t="shared" si="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821</v>
      </c>
      <c r="AI11" s="29">
        <f>'29.Spieltag'!AK11</f>
        <v>4</v>
      </c>
      <c r="AJ11" s="24">
        <f t="shared" si="8"/>
        <v>866</v>
      </c>
      <c r="AK11" s="25">
        <f t="shared" si="9"/>
        <v>4</v>
      </c>
      <c r="AL11" s="1"/>
    </row>
    <row r="12" spans="1:41" ht="24.95" customHeight="1" thickBot="1">
      <c r="A12" s="29">
        <f t="shared" si="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820</v>
      </c>
      <c r="AI12" s="29">
        <f>'29.Spieltag'!AK12</f>
        <v>5</v>
      </c>
      <c r="AJ12" s="24">
        <f t="shared" si="8"/>
        <v>865</v>
      </c>
      <c r="AK12" s="25">
        <f t="shared" si="9"/>
        <v>5</v>
      </c>
      <c r="AL12" s="1"/>
    </row>
    <row r="13" spans="1:41" ht="24.95" customHeight="1" thickBot="1">
      <c r="A13" s="29">
        <f t="shared" si="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818</v>
      </c>
      <c r="AI13" s="29">
        <f>'29.Spieltag'!AK13</f>
        <v>6</v>
      </c>
      <c r="AJ13" s="24">
        <f t="shared" si="8"/>
        <v>863</v>
      </c>
      <c r="AK13" s="25">
        <f t="shared" si="9"/>
        <v>6</v>
      </c>
      <c r="AL13" s="1"/>
    </row>
    <row r="14" spans="1:41" ht="24.95" customHeight="1" thickBot="1">
      <c r="A14" s="29">
        <f t="shared" si="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814</v>
      </c>
      <c r="AI14" s="29">
        <f>'29.Spieltag'!AK14</f>
        <v>7</v>
      </c>
      <c r="AJ14" s="24">
        <f t="shared" si="8"/>
        <v>859</v>
      </c>
      <c r="AK14" s="25">
        <f t="shared" si="9"/>
        <v>7</v>
      </c>
      <c r="AL14" s="1"/>
    </row>
    <row r="15" spans="1:41" ht="24.95" customHeight="1" thickBot="1">
      <c r="A15" s="29">
        <f t="shared" si="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813</v>
      </c>
      <c r="AI15" s="29">
        <f>'29.Spieltag'!AK15</f>
        <v>8</v>
      </c>
      <c r="AJ15" s="24">
        <f t="shared" si="8"/>
        <v>858</v>
      </c>
      <c r="AK15" s="25">
        <f t="shared" si="9"/>
        <v>8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808</v>
      </c>
      <c r="AI16" s="29">
        <f>'29.Spieltag'!AK16</f>
        <v>9</v>
      </c>
      <c r="AJ16" s="24">
        <f t="shared" si="8"/>
        <v>853</v>
      </c>
      <c r="AK16" s="25">
        <f t="shared" si="9"/>
        <v>9</v>
      </c>
      <c r="AL16" s="1"/>
    </row>
    <row r="17" spans="1:38" ht="24.95" customHeight="1" thickBot="1">
      <c r="A17" s="29">
        <f t="shared" si="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805</v>
      </c>
      <c r="AI17" s="29">
        <f>'29.Spieltag'!AK17</f>
        <v>10</v>
      </c>
      <c r="AJ17" s="24">
        <f t="shared" si="8"/>
        <v>850</v>
      </c>
      <c r="AK17" s="25">
        <f t="shared" si="9"/>
        <v>10</v>
      </c>
      <c r="AL17" s="1"/>
    </row>
    <row r="18" spans="1:38" ht="24.95" customHeight="1" thickBot="1">
      <c r="A18" s="29">
        <f t="shared" si="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795</v>
      </c>
      <c r="AI18" s="29">
        <f>'29.Spieltag'!AK18</f>
        <v>11</v>
      </c>
      <c r="AJ18" s="24">
        <f t="shared" si="8"/>
        <v>840</v>
      </c>
      <c r="AK18" s="25">
        <f t="shared" si="9"/>
        <v>11</v>
      </c>
      <c r="AL18" s="1"/>
    </row>
    <row r="19" spans="1:38" ht="24.95" customHeight="1" thickBot="1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793</v>
      </c>
      <c r="AI19" s="29">
        <f>'29.Spieltag'!AK19</f>
        <v>12</v>
      </c>
      <c r="AJ19" s="24">
        <f t="shared" si="8"/>
        <v>838</v>
      </c>
      <c r="AK19" s="25">
        <f t="shared" si="9"/>
        <v>12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775</v>
      </c>
      <c r="AI20" s="29">
        <f>'29.Spieltag'!AK20</f>
        <v>13</v>
      </c>
      <c r="AJ20" s="24">
        <f t="shared" si="8"/>
        <v>820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630</v>
      </c>
      <c r="AI21" s="29">
        <f>'29.Spieltag'!AK21</f>
        <v>14</v>
      </c>
      <c r="AJ21" s="24">
        <f t="shared" si="8"/>
        <v>675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630</v>
      </c>
      <c r="AI22" s="29">
        <f>'29.Spieltag'!AK22</f>
        <v>14</v>
      </c>
      <c r="AJ22" s="24">
        <f t="shared" si="8"/>
        <v>675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630</v>
      </c>
      <c r="AI23" s="29">
        <f>'29.Spieltag'!AK23</f>
        <v>14</v>
      </c>
      <c r="AJ23" s="24">
        <f t="shared" si="8"/>
        <v>675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630</v>
      </c>
      <c r="AI24" s="29">
        <f>'29.Spieltag'!AK24</f>
        <v>14</v>
      </c>
      <c r="AJ24" s="24">
        <f t="shared" si="8"/>
        <v>675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630</v>
      </c>
      <c r="AI25" s="29">
        <f>'29.Spieltag'!AK25</f>
        <v>14</v>
      </c>
      <c r="AJ25" s="24">
        <f t="shared" si="8"/>
        <v>675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630</v>
      </c>
      <c r="AI26" s="29">
        <f>'29.Spieltag'!AK26</f>
        <v>14</v>
      </c>
      <c r="AJ26" s="24">
        <f t="shared" si="8"/>
        <v>675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630</v>
      </c>
      <c r="AI27" s="29">
        <f>'29.Spieltag'!AK27</f>
        <v>14</v>
      </c>
      <c r="AJ27" s="24">
        <f t="shared" si="8"/>
        <v>675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2" priority="14" rank="3"/>
  </conditionalFormatting>
  <conditionalFormatting sqref="AG1:AG1048576">
    <cfRule type="top10" dxfId="31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0" priority="5">
      <formula>($AG21&gt;40)</formula>
    </cfRule>
  </conditionalFormatting>
  <conditionalFormatting sqref="C2 C6">
    <cfRule type="cellIs" dxfId="29" priority="3" operator="equal">
      <formula>"Schalke 04"</formula>
    </cfRule>
  </conditionalFormatting>
  <conditionalFormatting sqref="R1 X1 X3 AA3 I1 O1 C1 R3 L3 C3 L1 F3 F1 O3 I3 U1 U3 AA1">
    <cfRule type="cellIs" dxfId="28" priority="2" operator="equal">
      <formula>"Schalke 04"</formula>
    </cfRule>
  </conditionalFormatting>
  <conditionalFormatting sqref="B8:B20">
    <cfRule type="expression" dxfId="2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889</v>
      </c>
      <c r="AI8" s="29">
        <f>'30.Spieltag'!AK8</f>
        <v>1</v>
      </c>
      <c r="AJ8" s="24">
        <f t="shared" ref="AJ8" si="8">AG8+AH8</f>
        <v>934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883</v>
      </c>
      <c r="AI9" s="29">
        <f>'30.Spieltag'!AK9</f>
        <v>2</v>
      </c>
      <c r="AJ9" s="24">
        <f t="shared" ref="AJ9:AJ25" si="14">AG9+AH9</f>
        <v>928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870</v>
      </c>
      <c r="AI10" s="29">
        <f>'30.Spieltag'!AK10</f>
        <v>3</v>
      </c>
      <c r="AJ10" s="24">
        <f t="shared" si="14"/>
        <v>915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866</v>
      </c>
      <c r="AI11" s="29">
        <f>'30.Spieltag'!AK11</f>
        <v>4</v>
      </c>
      <c r="AJ11" s="24">
        <f t="shared" si="14"/>
        <v>911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865</v>
      </c>
      <c r="AI12" s="29">
        <f>'30.Spieltag'!AK12</f>
        <v>5</v>
      </c>
      <c r="AJ12" s="24">
        <f t="shared" si="14"/>
        <v>910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863</v>
      </c>
      <c r="AI13" s="29">
        <f>'30.Spieltag'!AK13</f>
        <v>6</v>
      </c>
      <c r="AJ13" s="24">
        <f t="shared" si="14"/>
        <v>908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859</v>
      </c>
      <c r="AI14" s="29">
        <f>'30.Spieltag'!AK14</f>
        <v>7</v>
      </c>
      <c r="AJ14" s="24">
        <f t="shared" si="14"/>
        <v>904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858</v>
      </c>
      <c r="AI15" s="29">
        <f>'30.Spieltag'!AK15</f>
        <v>8</v>
      </c>
      <c r="AJ15" s="24">
        <f t="shared" si="14"/>
        <v>903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853</v>
      </c>
      <c r="AI16" s="29">
        <f>'30.Spieltag'!AK16</f>
        <v>9</v>
      </c>
      <c r="AJ16" s="24">
        <f t="shared" si="14"/>
        <v>898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850</v>
      </c>
      <c r="AI17" s="29">
        <f>'30.Spieltag'!AK17</f>
        <v>10</v>
      </c>
      <c r="AJ17" s="24">
        <f t="shared" si="14"/>
        <v>895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840</v>
      </c>
      <c r="AI18" s="29">
        <f>'30.Spieltag'!AK18</f>
        <v>11</v>
      </c>
      <c r="AJ18" s="24">
        <f t="shared" si="14"/>
        <v>885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838</v>
      </c>
      <c r="AI19" s="29">
        <f>'30.Spieltag'!AK19</f>
        <v>12</v>
      </c>
      <c r="AJ19" s="24">
        <f t="shared" si="14"/>
        <v>883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820</v>
      </c>
      <c r="AI20" s="29">
        <f>'30.Spieltag'!AK20</f>
        <v>13</v>
      </c>
      <c r="AJ20" s="24">
        <f t="shared" si="14"/>
        <v>865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675</v>
      </c>
      <c r="AI21" s="29">
        <f>'30.Spieltag'!AK21</f>
        <v>14</v>
      </c>
      <c r="AJ21" s="24">
        <f t="shared" si="14"/>
        <v>720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675</v>
      </c>
      <c r="AI22" s="29">
        <f>'30.Spieltag'!AK22</f>
        <v>14</v>
      </c>
      <c r="AJ22" s="24">
        <f t="shared" si="14"/>
        <v>720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675</v>
      </c>
      <c r="AI23" s="29">
        <f>'30.Spieltag'!AK23</f>
        <v>14</v>
      </c>
      <c r="AJ23" s="24">
        <f t="shared" si="14"/>
        <v>720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675</v>
      </c>
      <c r="AI24" s="29">
        <f>'30.Spieltag'!AK24</f>
        <v>14</v>
      </c>
      <c r="AJ24" s="24">
        <f t="shared" si="14"/>
        <v>720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675</v>
      </c>
      <c r="AI25" s="29">
        <f>'30.Spieltag'!AK25</f>
        <v>14</v>
      </c>
      <c r="AJ25" s="24">
        <f t="shared" si="14"/>
        <v>720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675</v>
      </c>
      <c r="AI26" s="29">
        <f>'30.Spieltag'!AK26</f>
        <v>14</v>
      </c>
      <c r="AJ26" s="24">
        <f t="shared" ref="AJ26" si="17">AG26+AH26</f>
        <v>720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675</v>
      </c>
      <c r="AI27" s="29">
        <f>'30.Spieltag'!AK27</f>
        <v>14</v>
      </c>
      <c r="AJ27" s="24">
        <f t="shared" ref="AJ27" si="20">AG27+AH27</f>
        <v>720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5" priority="6" rank="3"/>
  </conditionalFormatting>
  <conditionalFormatting sqref="B21:B27">
    <cfRule type="expression" dxfId="24" priority="5">
      <formula>($AG21&gt;40)</formula>
    </cfRule>
  </conditionalFormatting>
  <conditionalFormatting sqref="C2 C6">
    <cfRule type="cellIs" dxfId="23" priority="3" operator="equal">
      <formula>"Schalke 04"</formula>
    </cfRule>
  </conditionalFormatting>
  <conditionalFormatting sqref="R3 L3 C3 X1 U1 F1 AA3 L1 I3 O1 I1 AA1 C1 O3 R1 F3 U3 X3">
    <cfRule type="cellIs" dxfId="22" priority="2" operator="equal">
      <formula>"Schalke 04"</formula>
    </cfRule>
  </conditionalFormatting>
  <conditionalFormatting sqref="B8:B20">
    <cfRule type="expression" dxfId="2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934</v>
      </c>
      <c r="AI8" s="29">
        <f>'31.Spieltag'!AK8</f>
        <v>1</v>
      </c>
      <c r="AJ8" s="24">
        <f t="shared" ref="AJ8" si="8">AG8+AH8</f>
        <v>979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928</v>
      </c>
      <c r="AI9" s="29">
        <f>'31.Spieltag'!AK9</f>
        <v>2</v>
      </c>
      <c r="AJ9" s="24">
        <f t="shared" ref="AJ9:AJ25" si="14">AG9+AH9</f>
        <v>973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915</v>
      </c>
      <c r="AI10" s="29">
        <f>'31.Spieltag'!AK10</f>
        <v>3</v>
      </c>
      <c r="AJ10" s="24">
        <f t="shared" si="14"/>
        <v>960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911</v>
      </c>
      <c r="AI11" s="29">
        <f>'31.Spieltag'!AK11</f>
        <v>4</v>
      </c>
      <c r="AJ11" s="24">
        <f t="shared" si="14"/>
        <v>956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910</v>
      </c>
      <c r="AI12" s="29">
        <f>'31.Spieltag'!AK12</f>
        <v>5</v>
      </c>
      <c r="AJ12" s="24">
        <f t="shared" si="14"/>
        <v>955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908</v>
      </c>
      <c r="AI13" s="29">
        <f>'31.Spieltag'!AK13</f>
        <v>6</v>
      </c>
      <c r="AJ13" s="24">
        <f t="shared" si="14"/>
        <v>953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904</v>
      </c>
      <c r="AI14" s="29">
        <f>'31.Spieltag'!AK14</f>
        <v>7</v>
      </c>
      <c r="AJ14" s="24">
        <f t="shared" si="14"/>
        <v>949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903</v>
      </c>
      <c r="AI15" s="29">
        <f>'31.Spieltag'!AK15</f>
        <v>8</v>
      </c>
      <c r="AJ15" s="24">
        <f t="shared" si="14"/>
        <v>948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898</v>
      </c>
      <c r="AI16" s="29">
        <f>'31.Spieltag'!AK16</f>
        <v>9</v>
      </c>
      <c r="AJ16" s="24">
        <f t="shared" si="14"/>
        <v>943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895</v>
      </c>
      <c r="AI17" s="29">
        <f>'31.Spieltag'!AK17</f>
        <v>10</v>
      </c>
      <c r="AJ17" s="24">
        <f t="shared" si="14"/>
        <v>940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885</v>
      </c>
      <c r="AI18" s="29">
        <f>'31.Spieltag'!AK18</f>
        <v>11</v>
      </c>
      <c r="AJ18" s="24">
        <f t="shared" si="14"/>
        <v>930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883</v>
      </c>
      <c r="AI19" s="29">
        <f>'31.Spieltag'!AK19</f>
        <v>12</v>
      </c>
      <c r="AJ19" s="24">
        <f t="shared" si="14"/>
        <v>928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865</v>
      </c>
      <c r="AI20" s="29">
        <f>'31.Spieltag'!AK20</f>
        <v>13</v>
      </c>
      <c r="AJ20" s="24">
        <f t="shared" si="14"/>
        <v>910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720</v>
      </c>
      <c r="AI21" s="29">
        <f>'31.Spieltag'!AK21</f>
        <v>14</v>
      </c>
      <c r="AJ21" s="24">
        <f t="shared" si="14"/>
        <v>765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720</v>
      </c>
      <c r="AI22" s="29">
        <f>'31.Spieltag'!AK22</f>
        <v>14</v>
      </c>
      <c r="AJ22" s="24">
        <f t="shared" si="14"/>
        <v>765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720</v>
      </c>
      <c r="AI23" s="29">
        <f>'31.Spieltag'!AK23</f>
        <v>14</v>
      </c>
      <c r="AJ23" s="24">
        <f t="shared" si="14"/>
        <v>765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720</v>
      </c>
      <c r="AI24" s="29">
        <f>'31.Spieltag'!AK24</f>
        <v>14</v>
      </c>
      <c r="AJ24" s="24">
        <f t="shared" si="14"/>
        <v>765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720</v>
      </c>
      <c r="AI25" s="29">
        <f>'31.Spieltag'!AK25</f>
        <v>14</v>
      </c>
      <c r="AJ25" s="24">
        <f t="shared" si="14"/>
        <v>765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720</v>
      </c>
      <c r="AI26" s="29">
        <f>'31.Spieltag'!AK26</f>
        <v>14</v>
      </c>
      <c r="AJ26" s="24">
        <f t="shared" ref="AJ26" si="17">AG26+AH26</f>
        <v>765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720</v>
      </c>
      <c r="AI27" s="29">
        <f>'31.Spieltag'!AK27</f>
        <v>14</v>
      </c>
      <c r="AJ27" s="24">
        <f t="shared" ref="AJ27" si="20">AG27+AH27</f>
        <v>765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9" priority="6" rank="3"/>
  </conditionalFormatting>
  <conditionalFormatting sqref="B21:B27">
    <cfRule type="expression" dxfId="18" priority="5">
      <formula>($AG21&gt;40)</formula>
    </cfRule>
  </conditionalFormatting>
  <conditionalFormatting sqref="C2 C6">
    <cfRule type="cellIs" dxfId="17" priority="3" operator="equal">
      <formula>"Schalke 04"</formula>
    </cfRule>
  </conditionalFormatting>
  <conditionalFormatting sqref="C1 L1 F1 X3 L3 AA3 O1 I1 X1 R1 C3 I3 O3 U3 R3 U1 F3 AA1">
    <cfRule type="cellIs" dxfId="16" priority="2" operator="equal">
      <formula>"Schalke 04"</formula>
    </cfRule>
  </conditionalFormatting>
  <conditionalFormatting sqref="B8:B20">
    <cfRule type="expression" dxfId="1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979</v>
      </c>
      <c r="AI8" s="29">
        <f>'32.Spieltag'!AK8</f>
        <v>1</v>
      </c>
      <c r="AJ8" s="24">
        <f t="shared" ref="AJ8" si="8">AG8+AH8</f>
        <v>1024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973</v>
      </c>
      <c r="AI9" s="29">
        <f>'32.Spieltag'!AK9</f>
        <v>2</v>
      </c>
      <c r="AJ9" s="24">
        <f t="shared" ref="AJ9:AJ25" si="14">AG9+AH9</f>
        <v>1018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960</v>
      </c>
      <c r="AI10" s="29">
        <f>'32.Spieltag'!AK10</f>
        <v>3</v>
      </c>
      <c r="AJ10" s="24">
        <f t="shared" si="14"/>
        <v>1005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956</v>
      </c>
      <c r="AI11" s="29">
        <f>'32.Spieltag'!AK11</f>
        <v>4</v>
      </c>
      <c r="AJ11" s="24">
        <f t="shared" si="14"/>
        <v>1001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955</v>
      </c>
      <c r="AI12" s="29">
        <f>'32.Spieltag'!AK12</f>
        <v>5</v>
      </c>
      <c r="AJ12" s="24">
        <f t="shared" si="14"/>
        <v>1000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953</v>
      </c>
      <c r="AI13" s="29">
        <f>'32.Spieltag'!AK13</f>
        <v>6</v>
      </c>
      <c r="AJ13" s="24">
        <f t="shared" si="14"/>
        <v>998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949</v>
      </c>
      <c r="AI14" s="29">
        <f>'32.Spieltag'!AK14</f>
        <v>7</v>
      </c>
      <c r="AJ14" s="24">
        <f t="shared" si="14"/>
        <v>994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948</v>
      </c>
      <c r="AI15" s="29">
        <f>'32.Spieltag'!AK15</f>
        <v>8</v>
      </c>
      <c r="AJ15" s="24">
        <f t="shared" si="14"/>
        <v>993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943</v>
      </c>
      <c r="AI16" s="29">
        <f>'32.Spieltag'!AK16</f>
        <v>9</v>
      </c>
      <c r="AJ16" s="24">
        <f t="shared" si="14"/>
        <v>988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940</v>
      </c>
      <c r="AI17" s="29">
        <f>'32.Spieltag'!AK17</f>
        <v>10</v>
      </c>
      <c r="AJ17" s="24">
        <f t="shared" si="14"/>
        <v>985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930</v>
      </c>
      <c r="AI18" s="29">
        <f>'32.Spieltag'!AK18</f>
        <v>11</v>
      </c>
      <c r="AJ18" s="24">
        <f t="shared" si="14"/>
        <v>975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928</v>
      </c>
      <c r="AI19" s="29">
        <f>'32.Spieltag'!AK19</f>
        <v>12</v>
      </c>
      <c r="AJ19" s="24">
        <f t="shared" si="14"/>
        <v>973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910</v>
      </c>
      <c r="AI20" s="29">
        <f>'32.Spieltag'!AK20</f>
        <v>13</v>
      </c>
      <c r="AJ20" s="24">
        <f t="shared" si="14"/>
        <v>955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765</v>
      </c>
      <c r="AI21" s="29">
        <f>'32.Spieltag'!AK21</f>
        <v>14</v>
      </c>
      <c r="AJ21" s="24">
        <f t="shared" si="14"/>
        <v>810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765</v>
      </c>
      <c r="AI22" s="29">
        <f>'32.Spieltag'!AK22</f>
        <v>14</v>
      </c>
      <c r="AJ22" s="24">
        <f t="shared" si="14"/>
        <v>810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765</v>
      </c>
      <c r="AI23" s="29">
        <f>'32.Spieltag'!AK23</f>
        <v>14</v>
      </c>
      <c r="AJ23" s="24">
        <f t="shared" si="14"/>
        <v>810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765</v>
      </c>
      <c r="AI24" s="29">
        <f>'32.Spieltag'!AK24</f>
        <v>14</v>
      </c>
      <c r="AJ24" s="24">
        <f t="shared" si="14"/>
        <v>810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765</v>
      </c>
      <c r="AI25" s="29">
        <f>'32.Spieltag'!AK25</f>
        <v>14</v>
      </c>
      <c r="AJ25" s="24">
        <f t="shared" si="14"/>
        <v>810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765</v>
      </c>
      <c r="AI26" s="29">
        <f>'32.Spieltag'!AK26</f>
        <v>14</v>
      </c>
      <c r="AJ26" s="24">
        <f t="shared" ref="AJ26" si="16">AG26+AH26</f>
        <v>810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765</v>
      </c>
      <c r="AI27" s="29">
        <f>'32.Spieltag'!AK27</f>
        <v>14</v>
      </c>
      <c r="AJ27" s="24">
        <f t="shared" ref="AJ27" si="19">AG27+AH27</f>
        <v>810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6" rank="3"/>
  </conditionalFormatting>
  <conditionalFormatting sqref="B21:B27">
    <cfRule type="expression" dxfId="12" priority="5">
      <formula>($AG21&gt;40)</formula>
    </cfRule>
  </conditionalFormatting>
  <conditionalFormatting sqref="C2 C6">
    <cfRule type="cellIs" dxfId="11" priority="3" operator="equal">
      <formula>"Schalke 04"</formula>
    </cfRule>
  </conditionalFormatting>
  <conditionalFormatting sqref="O3 I3 C1 F1 I1 R3 AA1 O1 U1 L3 X1 R1 C3 L1 F3 X3 U3 AA3">
    <cfRule type="cellIs" dxfId="10" priority="2" operator="equal">
      <formula>"Schalke 04"</formula>
    </cfRule>
  </conditionalFormatting>
  <conditionalFormatting sqref="B8:B20">
    <cfRule type="expression" dxfId="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1024</v>
      </c>
      <c r="AI8" s="29">
        <f>'33.Spieltag'!AK8</f>
        <v>1</v>
      </c>
      <c r="AJ8" s="24">
        <f t="shared" ref="AJ8" si="8">AG8+AH8</f>
        <v>1069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1018</v>
      </c>
      <c r="AI9" s="29">
        <f>'33.Spieltag'!AK9</f>
        <v>2</v>
      </c>
      <c r="AJ9" s="24">
        <f t="shared" ref="AJ9:AJ25" si="14">AG9+AH9</f>
        <v>1063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1005</v>
      </c>
      <c r="AI10" s="29">
        <f>'33.Spieltag'!AK10</f>
        <v>3</v>
      </c>
      <c r="AJ10" s="24">
        <f t="shared" si="14"/>
        <v>1050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1001</v>
      </c>
      <c r="AI11" s="29">
        <f>'33.Spieltag'!AK11</f>
        <v>4</v>
      </c>
      <c r="AJ11" s="24">
        <f t="shared" si="14"/>
        <v>1046</v>
      </c>
      <c r="AK11" s="25">
        <f t="shared" si="9"/>
        <v>4</v>
      </c>
      <c r="AL11" s="1"/>
      <c r="AP11" s="67"/>
    </row>
    <row r="12" spans="1:42" ht="24.95" customHeight="1" thickBot="1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1000</v>
      </c>
      <c r="AI12" s="29">
        <f>'33.Spieltag'!AK12</f>
        <v>5</v>
      </c>
      <c r="AJ12" s="24">
        <f t="shared" si="14"/>
        <v>1045</v>
      </c>
      <c r="AK12" s="25">
        <f t="shared" si="9"/>
        <v>5</v>
      </c>
      <c r="AL12" s="1"/>
    </row>
    <row r="13" spans="1:42" ht="24.95" customHeight="1" thickBot="1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998</v>
      </c>
      <c r="AI13" s="29">
        <f>'33.Spieltag'!AK13</f>
        <v>6</v>
      </c>
      <c r="AJ13" s="24">
        <f t="shared" si="14"/>
        <v>1043</v>
      </c>
      <c r="AK13" s="25">
        <f t="shared" si="9"/>
        <v>6</v>
      </c>
      <c r="AL13" s="1"/>
    </row>
    <row r="14" spans="1:42" ht="24.95" customHeight="1" thickBot="1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994</v>
      </c>
      <c r="AI14" s="29">
        <f>'33.Spieltag'!AK14</f>
        <v>7</v>
      </c>
      <c r="AJ14" s="24">
        <f t="shared" si="14"/>
        <v>1039</v>
      </c>
      <c r="AK14" s="25">
        <f t="shared" si="9"/>
        <v>7</v>
      </c>
      <c r="AL14" s="1"/>
    </row>
    <row r="15" spans="1:42" ht="24.95" customHeight="1" thickBot="1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993</v>
      </c>
      <c r="AI15" s="29">
        <f>'33.Spieltag'!AK15</f>
        <v>8</v>
      </c>
      <c r="AJ15" s="24">
        <f t="shared" si="14"/>
        <v>1038</v>
      </c>
      <c r="AK15" s="25">
        <f t="shared" si="9"/>
        <v>8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988</v>
      </c>
      <c r="AI16" s="29">
        <f>'33.Spieltag'!AK16</f>
        <v>9</v>
      </c>
      <c r="AJ16" s="24">
        <f t="shared" si="14"/>
        <v>1033</v>
      </c>
      <c r="AK16" s="25">
        <f t="shared" si="9"/>
        <v>9</v>
      </c>
      <c r="AL16" s="1"/>
    </row>
    <row r="17" spans="1:38" ht="24.95" customHeight="1" thickBot="1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985</v>
      </c>
      <c r="AI17" s="29">
        <f>'33.Spieltag'!AK17</f>
        <v>10</v>
      </c>
      <c r="AJ17" s="24">
        <f t="shared" si="14"/>
        <v>1030</v>
      </c>
      <c r="AK17" s="25">
        <f t="shared" si="9"/>
        <v>10</v>
      </c>
      <c r="AL17" s="1"/>
    </row>
    <row r="18" spans="1:38" ht="24.95" customHeight="1" thickBot="1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975</v>
      </c>
      <c r="AI18" s="29">
        <f>'33.Spieltag'!AK18</f>
        <v>11</v>
      </c>
      <c r="AJ18" s="24">
        <f t="shared" si="14"/>
        <v>1020</v>
      </c>
      <c r="AK18" s="25">
        <f t="shared" si="9"/>
        <v>11</v>
      </c>
      <c r="AL18" s="1"/>
    </row>
    <row r="19" spans="1:38" ht="24.95" customHeight="1" thickBot="1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973</v>
      </c>
      <c r="AI19" s="29">
        <f>'33.Spieltag'!AK19</f>
        <v>12</v>
      </c>
      <c r="AJ19" s="24">
        <f t="shared" si="14"/>
        <v>1018</v>
      </c>
      <c r="AK19" s="25">
        <f t="shared" si="9"/>
        <v>12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955</v>
      </c>
      <c r="AI20" s="29">
        <f>'33.Spieltag'!AK20</f>
        <v>13</v>
      </c>
      <c r="AJ20" s="24">
        <f t="shared" si="14"/>
        <v>1000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810</v>
      </c>
      <c r="AI21" s="29">
        <f>'33.Spieltag'!AK21</f>
        <v>14</v>
      </c>
      <c r="AJ21" s="24">
        <f t="shared" si="14"/>
        <v>855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810</v>
      </c>
      <c r="AI22" s="29">
        <f>'33.Spieltag'!AK22</f>
        <v>14</v>
      </c>
      <c r="AJ22" s="24">
        <f t="shared" si="14"/>
        <v>855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810</v>
      </c>
      <c r="AI23" s="29">
        <f>'33.Spieltag'!AK23</f>
        <v>14</v>
      </c>
      <c r="AJ23" s="24">
        <f t="shared" si="14"/>
        <v>855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810</v>
      </c>
      <c r="AI24" s="29">
        <f>'33.Spieltag'!AK24</f>
        <v>14</v>
      </c>
      <c r="AJ24" s="24">
        <f t="shared" si="14"/>
        <v>855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810</v>
      </c>
      <c r="AI25" s="29">
        <f>'33.Spieltag'!AK25</f>
        <v>14</v>
      </c>
      <c r="AJ25" s="24">
        <f t="shared" si="14"/>
        <v>855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810</v>
      </c>
      <c r="AI26" s="29">
        <f>'33.Spieltag'!AK26</f>
        <v>14</v>
      </c>
      <c r="AJ26" s="24">
        <f t="shared" ref="AJ26" si="17">AG26+AH26</f>
        <v>855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810</v>
      </c>
      <c r="AI27" s="29">
        <f>'33.Spieltag'!AK27</f>
        <v>14</v>
      </c>
      <c r="AJ27" s="24">
        <f t="shared" ref="AJ27" si="20">AG27+AH27</f>
        <v>855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8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" priority="6" rank="3"/>
  </conditionalFormatting>
  <conditionalFormatting sqref="B21:B27">
    <cfRule type="expression" dxfId="6" priority="5">
      <formula>($AG21&gt;40)</formula>
    </cfRule>
  </conditionalFormatting>
  <conditionalFormatting sqref="C2">
    <cfRule type="cellIs" dxfId="5" priority="3" operator="equal">
      <formula>"Schalke 04"</formula>
    </cfRule>
  </conditionalFormatting>
  <conditionalFormatting sqref="C1 F1 O1 U3 L3 X3 AA1 AA3 R1 R3 L1 O3 I1 C3 F3 U1 I3 X1">
    <cfRule type="cellIs" dxfId="4" priority="2" operator="equal">
      <formula>"Schalke 04"</formula>
    </cfRule>
  </conditionalFormatting>
  <conditionalFormatting sqref="B8:B20">
    <cfRule type="expression" dxfId="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5" sqref="AT15:AU15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7</v>
      </c>
      <c r="P3" s="56">
        <f>'14.Spieltag'!$AG8</f>
        <v>14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1066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5</v>
      </c>
      <c r="AO3" s="59">
        <f t="shared" ref="AO3" si="4">SMALL($C3:$AJ3,4)</f>
        <v>7</v>
      </c>
      <c r="AP3" s="60">
        <f t="shared" ref="AP3" si="5">AK3-AO3-AN3-AM3-AL3</f>
        <v>1050</v>
      </c>
      <c r="AQ3" s="64">
        <f t="shared" ref="AQ3" si="6">SUM(AL3:AO3)</f>
        <v>16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13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1058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2</v>
      </c>
      <c r="AO4" s="59">
        <f t="shared" ref="AO4:AO25" si="11">SMALL($C4:$AJ4,4)</f>
        <v>6</v>
      </c>
      <c r="AP4" s="60">
        <f t="shared" ref="AP4:AP21" si="12">AK4-AO4-AN4-AM4-AL4</f>
        <v>1050</v>
      </c>
      <c r="AQ4" s="64">
        <f t="shared" ref="AQ4:AQ18" si="13">SUM(AL4:AO4)</f>
        <v>8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12</v>
      </c>
      <c r="P5" s="56">
        <f>'14.Spieltag'!$AG10</f>
        <v>22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1114</v>
      </c>
      <c r="AL5" s="59">
        <f t="shared" si="8"/>
        <v>2</v>
      </c>
      <c r="AM5" s="59">
        <f t="shared" si="9"/>
        <v>3</v>
      </c>
      <c r="AN5" s="59">
        <f t="shared" si="10"/>
        <v>3</v>
      </c>
      <c r="AO5" s="59">
        <f t="shared" si="11"/>
        <v>7</v>
      </c>
      <c r="AP5" s="60">
        <f t="shared" si="12"/>
        <v>1099</v>
      </c>
      <c r="AQ5" s="64">
        <f t="shared" si="13"/>
        <v>15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10</v>
      </c>
      <c r="P6" s="56">
        <f>'14.Spieltag'!$AG11</f>
        <v>11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1103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8</v>
      </c>
      <c r="AP6" s="60">
        <f t="shared" si="12"/>
        <v>1083</v>
      </c>
      <c r="AQ6" s="64">
        <f t="shared" si="13"/>
        <v>20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9</v>
      </c>
      <c r="P7" s="56">
        <f>'14.Spieltag'!$AG12</f>
        <v>11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1085</v>
      </c>
      <c r="AL7" s="59">
        <f t="shared" si="8"/>
        <v>0</v>
      </c>
      <c r="AM7" s="59">
        <f t="shared" si="9"/>
        <v>0</v>
      </c>
      <c r="AN7" s="59">
        <f t="shared" si="10"/>
        <v>5</v>
      </c>
      <c r="AO7" s="59">
        <f t="shared" si="11"/>
        <v>7</v>
      </c>
      <c r="AP7" s="60">
        <f t="shared" si="12"/>
        <v>1073</v>
      </c>
      <c r="AQ7" s="64">
        <f t="shared" si="13"/>
        <v>12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3</v>
      </c>
      <c r="P8" s="56">
        <f>'14.Spieltag'!$AG13</f>
        <v>12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1084</v>
      </c>
      <c r="AL8" s="59">
        <f t="shared" si="8"/>
        <v>2</v>
      </c>
      <c r="AM8" s="59">
        <f t="shared" si="9"/>
        <v>3</v>
      </c>
      <c r="AN8" s="59">
        <f t="shared" si="10"/>
        <v>4</v>
      </c>
      <c r="AO8" s="59">
        <f t="shared" si="11"/>
        <v>8</v>
      </c>
      <c r="AP8" s="60">
        <f t="shared" si="12"/>
        <v>1067</v>
      </c>
      <c r="AQ8" s="64">
        <f t="shared" si="13"/>
        <v>17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11</v>
      </c>
      <c r="P9" s="56">
        <f>'14.Spieltag'!$AG14</f>
        <v>7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1098</v>
      </c>
      <c r="AL9" s="59">
        <f t="shared" si="8"/>
        <v>0</v>
      </c>
      <c r="AM9" s="59">
        <f t="shared" si="9"/>
        <v>7</v>
      </c>
      <c r="AN9" s="59">
        <f t="shared" si="10"/>
        <v>8</v>
      </c>
      <c r="AO9" s="59">
        <f t="shared" si="11"/>
        <v>9</v>
      </c>
      <c r="AP9" s="60">
        <f t="shared" si="12"/>
        <v>1074</v>
      </c>
      <c r="AQ9" s="64">
        <f t="shared" si="13"/>
        <v>24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8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1067</v>
      </c>
      <c r="AL10" s="59">
        <f t="shared" si="8"/>
        <v>0</v>
      </c>
      <c r="AM10" s="59">
        <f t="shared" si="9"/>
        <v>2</v>
      </c>
      <c r="AN10" s="59">
        <f t="shared" si="10"/>
        <v>2</v>
      </c>
      <c r="AO10" s="59">
        <f t="shared" si="11"/>
        <v>5</v>
      </c>
      <c r="AP10" s="60">
        <f t="shared" si="12"/>
        <v>1058</v>
      </c>
      <c r="AQ10" s="64">
        <f t="shared" si="13"/>
        <v>9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5</v>
      </c>
      <c r="P11" s="56">
        <f>'14.Spieltag'!$AG16</f>
        <v>15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1102</v>
      </c>
      <c r="AL11" s="59">
        <f t="shared" si="8"/>
        <v>2</v>
      </c>
      <c r="AM11" s="59">
        <f t="shared" si="9"/>
        <v>2</v>
      </c>
      <c r="AN11" s="59">
        <f t="shared" si="10"/>
        <v>5</v>
      </c>
      <c r="AO11" s="59">
        <f t="shared" si="11"/>
        <v>7</v>
      </c>
      <c r="AP11" s="60">
        <f t="shared" si="12"/>
        <v>1086</v>
      </c>
      <c r="AQ11" s="64">
        <f t="shared" si="13"/>
        <v>16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12</v>
      </c>
      <c r="P12" s="56">
        <f>'14.Spieltag'!$AG17</f>
        <v>7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1089</v>
      </c>
      <c r="AL12" s="59">
        <f t="shared" si="8"/>
        <v>2</v>
      </c>
      <c r="AM12" s="59">
        <f t="shared" si="9"/>
        <v>4</v>
      </c>
      <c r="AN12" s="59">
        <f t="shared" si="10"/>
        <v>4</v>
      </c>
      <c r="AO12" s="59">
        <f t="shared" si="11"/>
        <v>7</v>
      </c>
      <c r="AP12" s="60">
        <f t="shared" si="12"/>
        <v>1072</v>
      </c>
      <c r="AQ12" s="64">
        <f t="shared" si="13"/>
        <v>17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5</v>
      </c>
      <c r="P13" s="56">
        <f>'14.Spieltag'!$AG18</f>
        <v>13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1079</v>
      </c>
      <c r="AL13" s="59">
        <f t="shared" si="8"/>
        <v>3</v>
      </c>
      <c r="AM13" s="59">
        <f t="shared" si="9"/>
        <v>4</v>
      </c>
      <c r="AN13" s="59">
        <f t="shared" si="10"/>
        <v>5</v>
      </c>
      <c r="AO13" s="59">
        <f t="shared" si="11"/>
        <v>6</v>
      </c>
      <c r="AP13" s="60">
        <f t="shared" si="12"/>
        <v>1061</v>
      </c>
      <c r="AQ13" s="64">
        <f t="shared" si="13"/>
        <v>18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7</v>
      </c>
      <c r="P14" s="56">
        <f>'14.Spieltag'!$AG19</f>
        <v>11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1082</v>
      </c>
      <c r="AL14" s="59">
        <f t="shared" si="8"/>
        <v>0</v>
      </c>
      <c r="AM14" s="59">
        <f t="shared" si="9"/>
        <v>0</v>
      </c>
      <c r="AN14" s="59">
        <f t="shared" si="10"/>
        <v>4</v>
      </c>
      <c r="AO14" s="59">
        <f t="shared" si="11"/>
        <v>5</v>
      </c>
      <c r="AP14" s="60">
        <f t="shared" si="12"/>
        <v>1073</v>
      </c>
      <c r="AQ14" s="64">
        <f t="shared" si="13"/>
        <v>9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2</v>
      </c>
      <c r="P15" s="56">
        <f>'14.Spieltag'!$AG20</f>
        <v>0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1052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1050</v>
      </c>
      <c r="AQ15" s="64">
        <f t="shared" si="13"/>
        <v>2</v>
      </c>
      <c r="AS15" s="54">
        <v>13</v>
      </c>
      <c r="AT15" s="55"/>
      <c r="AU15" s="57"/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9</v>
      </c>
      <c r="O16" s="56">
        <f>'13.Spieltag'!$AG21</f>
        <v>0</v>
      </c>
      <c r="P16" s="56">
        <f>'14.Spieltag'!$AG21</f>
        <v>0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951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951</v>
      </c>
      <c r="AQ16" s="64">
        <f t="shared" si="13"/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9</v>
      </c>
      <c r="O17" s="56">
        <f>'13.Spieltag'!$AG22</f>
        <v>0</v>
      </c>
      <c r="P17" s="56">
        <f>'14.Spieltag'!$AG22</f>
        <v>0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951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951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9</v>
      </c>
      <c r="O18" s="56">
        <f>'13.Spieltag'!$AG23</f>
        <v>0</v>
      </c>
      <c r="P18" s="56">
        <f>'14.Spieltag'!$AG23</f>
        <v>0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951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951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9</v>
      </c>
      <c r="O19" s="56">
        <f>'13.Spieltag'!$AG24</f>
        <v>0</v>
      </c>
      <c r="P19" s="56">
        <f>'14.Spieltag'!$AG24</f>
        <v>0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951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951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9</v>
      </c>
      <c r="O20" s="56">
        <f>'13.Spieltag'!$AG25</f>
        <v>0</v>
      </c>
      <c r="P20" s="56">
        <f>'14.Spieltag'!$AG25</f>
        <v>0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951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951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9</v>
      </c>
      <c r="O21" s="56">
        <f>'13.Spieltag'!$AG26</f>
        <v>0</v>
      </c>
      <c r="P21" s="56">
        <f>'14.Spieltag'!$AG26</f>
        <v>0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951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951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9</v>
      </c>
      <c r="O22" s="56">
        <f>'13.Spieltag'!$AG27</f>
        <v>0</v>
      </c>
      <c r="P22" s="56">
        <f>'14.Spieltag'!$AG27</f>
        <v>0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951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951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110</v>
      </c>
      <c r="O28" s="65">
        <f t="shared" si="18"/>
        <v>76</v>
      </c>
      <c r="P28" s="65">
        <f t="shared" si="18"/>
        <v>117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18612</v>
      </c>
      <c r="AL28" s="65">
        <f t="shared" si="18"/>
        <v>11</v>
      </c>
      <c r="AM28" s="65">
        <f t="shared" si="18"/>
        <v>30</v>
      </c>
      <c r="AN28" s="65">
        <f t="shared" si="18"/>
        <v>47</v>
      </c>
      <c r="AO28" s="65">
        <f t="shared" si="18"/>
        <v>71</v>
      </c>
      <c r="AP28" s="65">
        <f t="shared" si="18"/>
        <v>18453</v>
      </c>
      <c r="AQ28" s="65">
        <f t="shared" si="18"/>
        <v>159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15 AU17:AU36">
    <cfRule type="top10" dxfId="2" priority="301" rank="1"/>
  </conditionalFormatting>
  <conditionalFormatting sqref="C3:AJ25">
    <cfRule type="top10" dxfId="1" priority="1389" bottom="1" rank="4"/>
  </conditionalFormatting>
  <conditionalFormatting sqref="A3:A25">
    <cfRule type="colorScale" priority="13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U1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2021-11-22T11:06:11Z</cp:lastPrinted>
  <dcterms:created xsi:type="dcterms:W3CDTF">1998-11-12T06:25:58Z</dcterms:created>
  <dcterms:modified xsi:type="dcterms:W3CDTF">2021-11-22T11:06:15Z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