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678A73AA-3387-4DAB-9F75-9CC7AF087BF3}" xr6:coauthVersionLast="47" xr6:coauthVersionMax="47" xr10:uidLastSave="{00000000-0000-0000-0000-000000000000}"/>
  <bookViews>
    <workbookView xWindow="-120" yWindow="-120" windowWidth="29040" windowHeight="15840" tabRatio="514" firstSheet="4" activeTab="1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'1.Spieltag'!$A$4:$AK$27</definedName>
    <definedName name="_xlnm.Print_Area" localSheetId="9">'10.Spieltag'!$A$1:$AK$20</definedName>
    <definedName name="_xlnm.Print_Area" localSheetId="10">'11.Spieltag'!$A$1:$AK$20</definedName>
    <definedName name="_xlnm.Print_Area" localSheetId="11">'12.Spieltag'!$A$4:$AK$27</definedName>
    <definedName name="_xlnm.Print_Area" localSheetId="12">'13.Spieltag'!$A$4:$AK$20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'3.Spieltag'!$A$1:$AK$26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" i="24" l="1"/>
  <c r="E11" i="24"/>
  <c r="E12" i="24"/>
  <c r="E13" i="24"/>
  <c r="E14" i="24"/>
  <c r="E15" i="24"/>
  <c r="E16" i="24"/>
  <c r="E17" i="24"/>
  <c r="E18" i="24"/>
  <c r="E19" i="24"/>
  <c r="E20" i="24"/>
  <c r="E8" i="24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9" i="24"/>
  <c r="B10" i="24"/>
  <c r="B11" i="24"/>
  <c r="B12" i="24"/>
  <c r="B13" i="24"/>
  <c r="B14" i="24"/>
  <c r="B15" i="24"/>
  <c r="B16" i="24"/>
  <c r="B17" i="24"/>
  <c r="B18" i="24"/>
  <c r="B19" i="24"/>
  <c r="B20" i="24"/>
  <c r="B8" i="24"/>
  <c r="Q10" i="26"/>
  <c r="Q11" i="26"/>
  <c r="Q12" i="26"/>
  <c r="Q13" i="26"/>
  <c r="Q14" i="26"/>
  <c r="Q15" i="26"/>
  <c r="Q16" i="26"/>
  <c r="Q17" i="26"/>
  <c r="Q18" i="26"/>
  <c r="Q19" i="26"/>
  <c r="Q20" i="26"/>
  <c r="Q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8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8" i="28"/>
  <c r="K14" i="28"/>
  <c r="N14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8" i="29"/>
  <c r="B20" i="29"/>
  <c r="B9" i="29"/>
  <c r="B10" i="29"/>
  <c r="B11" i="29"/>
  <c r="B12" i="29"/>
  <c r="B13" i="29"/>
  <c r="B14" i="29"/>
  <c r="B15" i="29"/>
  <c r="B16" i="29"/>
  <c r="B17" i="29"/>
  <c r="B18" i="29"/>
  <c r="B19" i="29"/>
  <c r="B8" i="29"/>
  <c r="H9" i="30"/>
  <c r="H10" i="30"/>
  <c r="H11" i="30"/>
  <c r="H12" i="30"/>
  <c r="H13" i="30"/>
  <c r="H14" i="30"/>
  <c r="H15" i="30"/>
  <c r="H16" i="30"/>
  <c r="H17" i="30"/>
  <c r="H18" i="30"/>
  <c r="H19" i="30"/>
  <c r="H20" i="30"/>
  <c r="H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8" i="30"/>
  <c r="Z9" i="31"/>
  <c r="Z10" i="31"/>
  <c r="Z11" i="31"/>
  <c r="Z12" i="31"/>
  <c r="Z13" i="31"/>
  <c r="Z14" i="31"/>
  <c r="Z15" i="31"/>
  <c r="Z16" i="31"/>
  <c r="Z17" i="31"/>
  <c r="Z18" i="31"/>
  <c r="Z19" i="31"/>
  <c r="Z20" i="31"/>
  <c r="Z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8" i="31"/>
  <c r="Q16" i="32"/>
  <c r="T16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8" i="32"/>
  <c r="N9" i="33"/>
  <c r="N10" i="33"/>
  <c r="N11" i="33"/>
  <c r="N12" i="33"/>
  <c r="N13" i="33"/>
  <c r="N14" i="33"/>
  <c r="N15" i="33"/>
  <c r="N16" i="33"/>
  <c r="N17" i="33"/>
  <c r="N18" i="33"/>
  <c r="N19" i="33"/>
  <c r="N20" i="33"/>
  <c r="N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8" i="33"/>
  <c r="H18" i="8"/>
  <c r="H9" i="8"/>
  <c r="N15" i="8"/>
  <c r="Q15" i="8"/>
  <c r="T15" i="8"/>
  <c r="W15" i="8"/>
  <c r="N16" i="8"/>
  <c r="Q16" i="8"/>
  <c r="H10" i="8"/>
  <c r="H11" i="8"/>
  <c r="H12" i="8"/>
  <c r="H13" i="8"/>
  <c r="H14" i="8"/>
  <c r="H15" i="8"/>
  <c r="H16" i="8"/>
  <c r="H17" i="8"/>
  <c r="H19" i="8"/>
  <c r="H20" i="8"/>
  <c r="H8" i="8"/>
  <c r="B9" i="8"/>
  <c r="B10" i="8"/>
  <c r="B11" i="8"/>
  <c r="B12" i="8"/>
  <c r="B13" i="8"/>
  <c r="B14" i="8"/>
  <c r="B15" i="8"/>
  <c r="B16" i="8"/>
  <c r="B17" i="8"/>
  <c r="B18" i="8"/>
  <c r="B19" i="8"/>
  <c r="B20" i="8"/>
  <c r="B8" i="8"/>
  <c r="Z9" i="33"/>
  <c r="Z10" i="33"/>
  <c r="Z11" i="33"/>
  <c r="Z12" i="33"/>
  <c r="Z13" i="33"/>
  <c r="Z14" i="33"/>
  <c r="Z15" i="33"/>
  <c r="Z16" i="33"/>
  <c r="Z17" i="33"/>
  <c r="Z18" i="33"/>
  <c r="Z19" i="33"/>
  <c r="Z20" i="33"/>
  <c r="Z21" i="33"/>
  <c r="Z22" i="33"/>
  <c r="Z23" i="33"/>
  <c r="Z24" i="33"/>
  <c r="Z25" i="33"/>
  <c r="Z26" i="33"/>
  <c r="Z27" i="33"/>
  <c r="Z9" i="32"/>
  <c r="Z10" i="32"/>
  <c r="Z11" i="32"/>
  <c r="Z12" i="32"/>
  <c r="Z13" i="32"/>
  <c r="Z14" i="32"/>
  <c r="Z15" i="32"/>
  <c r="Z16" i="32"/>
  <c r="Z17" i="32"/>
  <c r="Z18" i="32"/>
  <c r="Z19" i="32"/>
  <c r="Z20" i="32"/>
  <c r="Z21" i="32"/>
  <c r="Z22" i="32"/>
  <c r="Z23" i="32"/>
  <c r="Z24" i="32"/>
  <c r="Z25" i="32"/>
  <c r="Z26" i="32"/>
  <c r="Z27" i="32"/>
  <c r="Z21" i="31"/>
  <c r="Z22" i="31"/>
  <c r="Z23" i="31"/>
  <c r="Z24" i="31"/>
  <c r="Z25" i="31"/>
  <c r="Z26" i="31"/>
  <c r="Z27" i="31"/>
  <c r="Z9" i="30"/>
  <c r="Z10" i="30"/>
  <c r="Z11" i="30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9" i="28"/>
  <c r="Z10" i="28"/>
  <c r="Z11" i="28"/>
  <c r="Z12" i="28"/>
  <c r="Z13" i="28"/>
  <c r="Z14" i="28"/>
  <c r="Z15" i="28"/>
  <c r="Z16" i="28"/>
  <c r="Z17" i="28"/>
  <c r="Z18" i="28"/>
  <c r="Z19" i="28"/>
  <c r="Z20" i="28"/>
  <c r="Z21" i="28"/>
  <c r="Z22" i="28"/>
  <c r="Z23" i="28"/>
  <c r="Z24" i="28"/>
  <c r="Z25" i="28"/>
  <c r="Z26" i="28"/>
  <c r="Z27" i="28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9" i="23"/>
  <c r="Z10" i="23"/>
  <c r="Z11" i="23"/>
  <c r="Z12" i="23"/>
  <c r="Z13" i="23"/>
  <c r="Z14" i="23"/>
  <c r="Z15" i="23"/>
  <c r="Z16" i="23"/>
  <c r="Z17" i="23"/>
  <c r="Z18" i="23"/>
  <c r="Z19" i="23"/>
  <c r="Z20" i="23"/>
  <c r="Z21" i="23"/>
  <c r="Z22" i="23"/>
  <c r="Z23" i="23"/>
  <c r="Z24" i="23"/>
  <c r="Z25" i="23"/>
  <c r="Z26" i="23"/>
  <c r="Z27" i="23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9" i="21"/>
  <c r="Z10" i="21"/>
  <c r="Z11" i="21"/>
  <c r="Z12" i="21"/>
  <c r="Z13" i="21"/>
  <c r="Z14" i="21"/>
  <c r="Z15" i="21"/>
  <c r="Z16" i="21"/>
  <c r="Z17" i="21"/>
  <c r="Z18" i="21"/>
  <c r="Z19" i="21"/>
  <c r="Z20" i="21"/>
  <c r="Z21" i="21"/>
  <c r="Z22" i="21"/>
  <c r="Z23" i="21"/>
  <c r="Z24" i="21"/>
  <c r="Z25" i="21"/>
  <c r="Z26" i="21"/>
  <c r="Z27" i="21"/>
  <c r="Z9" i="20"/>
  <c r="Z10" i="20"/>
  <c r="Z11" i="20"/>
  <c r="Z12" i="20"/>
  <c r="Z13" i="20"/>
  <c r="Z14" i="20"/>
  <c r="Z15" i="20"/>
  <c r="Z16" i="20"/>
  <c r="Z17" i="20"/>
  <c r="Z18" i="20"/>
  <c r="Z19" i="20"/>
  <c r="Z20" i="20"/>
  <c r="Z21" i="20"/>
  <c r="Z22" i="20"/>
  <c r="Z23" i="20"/>
  <c r="Z24" i="20"/>
  <c r="Z25" i="20"/>
  <c r="Z26" i="20"/>
  <c r="Z27" i="2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9" i="15"/>
  <c r="Z10" i="15"/>
  <c r="Z11" i="15"/>
  <c r="Z12" i="15"/>
  <c r="Z13" i="15"/>
  <c r="Z14" i="15"/>
  <c r="Z15" i="15"/>
  <c r="Z16" i="15"/>
  <c r="Z17" i="15"/>
  <c r="Z18" i="15"/>
  <c r="Z19" i="15"/>
  <c r="Z20" i="15"/>
  <c r="Z21" i="15"/>
  <c r="Z22" i="15"/>
  <c r="Z23" i="15"/>
  <c r="Z24" i="15"/>
  <c r="Z25" i="15"/>
  <c r="Z26" i="15"/>
  <c r="Z27" i="15"/>
  <c r="Z9" i="14"/>
  <c r="Z10" i="14"/>
  <c r="Z11" i="14"/>
  <c r="Z12" i="14"/>
  <c r="Z13" i="14"/>
  <c r="Z14" i="14"/>
  <c r="Z15" i="14"/>
  <c r="Z16" i="14"/>
  <c r="Z17" i="14"/>
  <c r="Z18" i="14"/>
  <c r="Z19" i="14"/>
  <c r="Z20" i="14"/>
  <c r="Z21" i="14"/>
  <c r="Z22" i="14"/>
  <c r="Z23" i="14"/>
  <c r="Z24" i="14"/>
  <c r="Z25" i="14"/>
  <c r="Z26" i="14"/>
  <c r="Z27" i="14"/>
  <c r="Z9" i="13"/>
  <c r="Z10" i="13"/>
  <c r="Z11" i="13"/>
  <c r="Z12" i="13"/>
  <c r="Z13" i="13"/>
  <c r="Z14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9" i="12"/>
  <c r="Z10" i="12"/>
  <c r="Z11" i="12"/>
  <c r="Z12" i="12"/>
  <c r="Z13" i="12"/>
  <c r="Z14" i="12"/>
  <c r="Z15" i="12"/>
  <c r="Z16" i="12"/>
  <c r="Z17" i="12"/>
  <c r="Z18" i="12"/>
  <c r="Z19" i="12"/>
  <c r="Z20" i="12"/>
  <c r="Z21" i="12"/>
  <c r="Z22" i="12"/>
  <c r="Z23" i="12"/>
  <c r="Z24" i="12"/>
  <c r="Z25" i="12"/>
  <c r="Z26" i="12"/>
  <c r="Z27" i="12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9" i="6"/>
  <c r="Z10" i="6"/>
  <c r="Z11" i="6"/>
  <c r="Z12" i="6"/>
  <c r="Z13" i="6"/>
  <c r="Z14" i="6"/>
  <c r="Z15" i="6"/>
  <c r="Z16" i="6"/>
  <c r="Z17" i="6"/>
  <c r="Z18" i="6"/>
  <c r="Z19" i="6"/>
  <c r="Z20" i="6"/>
  <c r="Z21" i="6"/>
  <c r="Z22" i="6"/>
  <c r="Z23" i="6"/>
  <c r="Z24" i="6"/>
  <c r="Z25" i="6"/>
  <c r="Z26" i="6"/>
  <c r="Z27" i="6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9" i="27"/>
  <c r="Z10" i="27"/>
  <c r="Z11" i="27"/>
  <c r="Z12" i="27"/>
  <c r="Z13" i="27"/>
  <c r="Z14" i="27"/>
  <c r="Z15" i="27"/>
  <c r="Z16" i="27"/>
  <c r="Z17" i="27"/>
  <c r="Z18" i="27"/>
  <c r="Z19" i="27"/>
  <c r="Z20" i="27"/>
  <c r="Z21" i="27"/>
  <c r="Z22" i="27"/>
  <c r="Z23" i="27"/>
  <c r="Z24" i="27"/>
  <c r="Z25" i="27"/>
  <c r="Z26" i="27"/>
  <c r="Z27" i="27"/>
  <c r="Z9" i="16"/>
  <c r="Z10" i="16"/>
  <c r="Z11" i="16"/>
  <c r="Z12" i="16"/>
  <c r="Z13" i="16"/>
  <c r="Z14" i="16"/>
  <c r="Z15" i="16"/>
  <c r="Z16" i="16"/>
  <c r="Z17" i="16"/>
  <c r="Z18" i="16"/>
  <c r="Z19" i="16"/>
  <c r="Z20" i="16"/>
  <c r="Z21" i="16"/>
  <c r="Z22" i="16"/>
  <c r="Z23" i="16"/>
  <c r="Z24" i="16"/>
  <c r="Z25" i="16"/>
  <c r="Z26" i="16"/>
  <c r="Z27" i="16"/>
  <c r="Z9" i="34"/>
  <c r="Z10" i="34"/>
  <c r="Z11" i="34"/>
  <c r="Z12" i="34"/>
  <c r="Z13" i="34"/>
  <c r="Z14" i="34"/>
  <c r="Z15" i="34"/>
  <c r="Z16" i="34"/>
  <c r="Z17" i="34"/>
  <c r="Z18" i="34"/>
  <c r="Z19" i="34"/>
  <c r="Z20" i="34"/>
  <c r="Z21" i="34"/>
  <c r="Z22" i="34"/>
  <c r="Z23" i="34"/>
  <c r="Z24" i="34"/>
  <c r="Z25" i="34"/>
  <c r="Z26" i="34"/>
  <c r="Z27" i="34"/>
  <c r="Z9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11" i="9"/>
  <c r="W9" i="9"/>
  <c r="W10" i="9"/>
  <c r="W11" i="9"/>
  <c r="W12" i="9"/>
  <c r="W13" i="9"/>
  <c r="W14" i="9"/>
  <c r="W15" i="9"/>
  <c r="W16" i="9"/>
  <c r="W17" i="9"/>
  <c r="W18" i="9"/>
  <c r="W19" i="9"/>
  <c r="W20" i="9"/>
  <c r="W8" i="9"/>
  <c r="Z18" i="9"/>
  <c r="Z14" i="19"/>
  <c r="Z15" i="19"/>
  <c r="Z16" i="19"/>
  <c r="B9" i="9"/>
  <c r="B10" i="9"/>
  <c r="B11" i="9"/>
  <c r="B12" i="9"/>
  <c r="B13" i="9"/>
  <c r="B14" i="9"/>
  <c r="B15" i="9"/>
  <c r="B16" i="9"/>
  <c r="B17" i="9"/>
  <c r="B18" i="9"/>
  <c r="B19" i="9"/>
  <c r="B20" i="9"/>
  <c r="B8" i="9"/>
  <c r="Z9" i="9"/>
  <c r="Z9" i="19"/>
  <c r="Z9" i="38"/>
  <c r="H9" i="19"/>
  <c r="H11" i="19"/>
  <c r="H12" i="19"/>
  <c r="H14" i="19"/>
  <c r="H15" i="19"/>
  <c r="H16" i="19"/>
  <c r="H17" i="19"/>
  <c r="H18" i="19"/>
  <c r="H19" i="19"/>
  <c r="H20" i="19"/>
  <c r="H13" i="19"/>
  <c r="H10" i="19"/>
  <c r="H8" i="19"/>
  <c r="B20" i="38"/>
  <c r="B10" i="19" s="1"/>
  <c r="Z2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3" i="19" s="1"/>
  <c r="H19" i="38"/>
  <c r="K19" i="38"/>
  <c r="N19" i="38"/>
  <c r="Q19" i="38"/>
  <c r="T19" i="38"/>
  <c r="W19" i="38"/>
  <c r="Z19" i="38"/>
  <c r="AC19" i="38"/>
  <c r="B9" i="19"/>
  <c r="B11" i="19"/>
  <c r="B12" i="19"/>
  <c r="B14" i="19"/>
  <c r="B15" i="19"/>
  <c r="B16" i="19"/>
  <c r="B17" i="19"/>
  <c r="B18" i="19"/>
  <c r="B19" i="19"/>
  <c r="B20" i="19"/>
  <c r="B8" i="19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38"/>
  <c r="Z15" i="1"/>
  <c r="Z11" i="19"/>
  <c r="Z10" i="9"/>
  <c r="Z10" i="38"/>
  <c r="Z17" i="1"/>
  <c r="Z18" i="1"/>
  <c r="AC10" i="19" l="1"/>
  <c r="Z10" i="19"/>
  <c r="W10" i="19"/>
  <c r="T10" i="19"/>
  <c r="Q10" i="19"/>
  <c r="N10" i="19"/>
  <c r="K10" i="19"/>
  <c r="E10" i="19"/>
  <c r="AC13" i="19"/>
  <c r="Z13" i="19"/>
  <c r="T13" i="19"/>
  <c r="Q13" i="19"/>
  <c r="N13" i="19"/>
  <c r="K13" i="19"/>
  <c r="E13" i="19"/>
  <c r="AC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W16" i="19"/>
  <c r="T16" i="19"/>
  <c r="Q16" i="19"/>
  <c r="N16" i="19"/>
  <c r="K16" i="19"/>
  <c r="E16" i="19"/>
  <c r="AC15" i="19"/>
  <c r="W15" i="19"/>
  <c r="T15" i="19"/>
  <c r="Q15" i="19"/>
  <c r="N15" i="19"/>
  <c r="K15" i="19"/>
  <c r="E15" i="19"/>
  <c r="AC14" i="19"/>
  <c r="W14" i="19"/>
  <c r="T14" i="19"/>
  <c r="Q14" i="19"/>
  <c r="N14" i="19"/>
  <c r="K14" i="19"/>
  <c r="E14" i="19"/>
  <c r="AC12" i="19"/>
  <c r="Z12" i="19"/>
  <c r="W12" i="19"/>
  <c r="T12" i="19"/>
  <c r="Q12" i="19"/>
  <c r="N12" i="19"/>
  <c r="K12" i="19"/>
  <c r="E12" i="19"/>
  <c r="AC11" i="19"/>
  <c r="W11" i="19"/>
  <c r="T11" i="19"/>
  <c r="Q11" i="19"/>
  <c r="N11" i="19"/>
  <c r="K11" i="19"/>
  <c r="E11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20" i="9"/>
  <c r="Z20" i="9"/>
  <c r="T20" i="9"/>
  <c r="Q20" i="9"/>
  <c r="N20" i="9"/>
  <c r="K20" i="9"/>
  <c r="H20" i="9"/>
  <c r="E20" i="9"/>
  <c r="AC19" i="9"/>
  <c r="Z19" i="9"/>
  <c r="T19" i="9"/>
  <c r="Q19" i="9"/>
  <c r="N19" i="9"/>
  <c r="K19" i="9"/>
  <c r="H19" i="9"/>
  <c r="E19" i="9"/>
  <c r="AC18" i="9"/>
  <c r="T18" i="9"/>
  <c r="Q18" i="9"/>
  <c r="N18" i="9"/>
  <c r="K18" i="9"/>
  <c r="H18" i="9"/>
  <c r="E18" i="9"/>
  <c r="AC17" i="9"/>
  <c r="Z17" i="9"/>
  <c r="T17" i="9"/>
  <c r="Q17" i="9"/>
  <c r="N17" i="9"/>
  <c r="K17" i="9"/>
  <c r="H17" i="9"/>
  <c r="E17" i="9"/>
  <c r="AC16" i="9"/>
  <c r="Z16" i="9"/>
  <c r="T16" i="9"/>
  <c r="Q16" i="9"/>
  <c r="N16" i="9"/>
  <c r="K16" i="9"/>
  <c r="H16" i="9"/>
  <c r="E16" i="9"/>
  <c r="AC15" i="9"/>
  <c r="Z15" i="9"/>
  <c r="T15" i="9"/>
  <c r="Q15" i="9"/>
  <c r="N15" i="9"/>
  <c r="K15" i="9"/>
  <c r="H15" i="9"/>
  <c r="E15" i="9"/>
  <c r="AC14" i="9"/>
  <c r="T14" i="9"/>
  <c r="Q14" i="9"/>
  <c r="N14" i="9"/>
  <c r="K14" i="9"/>
  <c r="H14" i="9"/>
  <c r="E14" i="9"/>
  <c r="AC13" i="9"/>
  <c r="Z13" i="9"/>
  <c r="T13" i="9"/>
  <c r="Q13" i="9"/>
  <c r="N13" i="9"/>
  <c r="K13" i="9"/>
  <c r="E13" i="9"/>
  <c r="AC12" i="9"/>
  <c r="Z12" i="9"/>
  <c r="T12" i="9"/>
  <c r="Q12" i="9"/>
  <c r="N12" i="9"/>
  <c r="K12" i="9"/>
  <c r="H12" i="9"/>
  <c r="E12" i="9"/>
  <c r="AC11" i="9"/>
  <c r="T11" i="9"/>
  <c r="Q11" i="9"/>
  <c r="N11" i="9"/>
  <c r="K11" i="9"/>
  <c r="H11" i="9"/>
  <c r="E11" i="9"/>
  <c r="AC10" i="9"/>
  <c r="T10" i="9"/>
  <c r="Q10" i="9"/>
  <c r="N10" i="9"/>
  <c r="K10" i="9"/>
  <c r="H10" i="9"/>
  <c r="E10" i="9"/>
  <c r="AC9" i="9"/>
  <c r="T9" i="9"/>
  <c r="Q9" i="9"/>
  <c r="N9" i="9"/>
  <c r="K9" i="9"/>
  <c r="H9" i="9"/>
  <c r="E9" i="9"/>
  <c r="AC8" i="9"/>
  <c r="Z8" i="9"/>
  <c r="T8" i="9"/>
  <c r="Q8" i="9"/>
  <c r="N8" i="9"/>
  <c r="K8" i="9"/>
  <c r="H8" i="9"/>
  <c r="E8" i="9"/>
  <c r="AC27" i="8"/>
  <c r="W27" i="8"/>
  <c r="T27" i="8"/>
  <c r="Q27" i="8"/>
  <c r="N27" i="8"/>
  <c r="K27" i="8"/>
  <c r="H27" i="8"/>
  <c r="E27" i="8"/>
  <c r="AC26" i="8"/>
  <c r="W26" i="8"/>
  <c r="T26" i="8"/>
  <c r="Q26" i="8"/>
  <c r="N26" i="8"/>
  <c r="K26" i="8"/>
  <c r="H26" i="8"/>
  <c r="E26" i="8"/>
  <c r="AC25" i="8"/>
  <c r="W25" i="8"/>
  <c r="T25" i="8"/>
  <c r="Q25" i="8"/>
  <c r="N25" i="8"/>
  <c r="K25" i="8"/>
  <c r="H25" i="8"/>
  <c r="E25" i="8"/>
  <c r="AC24" i="8"/>
  <c r="W24" i="8"/>
  <c r="T24" i="8"/>
  <c r="Q24" i="8"/>
  <c r="N24" i="8"/>
  <c r="K24" i="8"/>
  <c r="H24" i="8"/>
  <c r="E24" i="8"/>
  <c r="AC23" i="8"/>
  <c r="W23" i="8"/>
  <c r="T23" i="8"/>
  <c r="Q23" i="8"/>
  <c r="N23" i="8"/>
  <c r="K23" i="8"/>
  <c r="H23" i="8"/>
  <c r="E23" i="8"/>
  <c r="AC22" i="8"/>
  <c r="W22" i="8"/>
  <c r="T22" i="8"/>
  <c r="Q22" i="8"/>
  <c r="N22" i="8"/>
  <c r="K22" i="8"/>
  <c r="H22" i="8"/>
  <c r="E22" i="8"/>
  <c r="AC21" i="8"/>
  <c r="W21" i="8"/>
  <c r="T21" i="8"/>
  <c r="Q21" i="8"/>
  <c r="N21" i="8"/>
  <c r="K21" i="8"/>
  <c r="H21" i="8"/>
  <c r="E21" i="8"/>
  <c r="AC20" i="8"/>
  <c r="W20" i="8"/>
  <c r="T20" i="8"/>
  <c r="Q20" i="8"/>
  <c r="N20" i="8"/>
  <c r="K20" i="8"/>
  <c r="E20" i="8"/>
  <c r="AC19" i="8"/>
  <c r="W19" i="8"/>
  <c r="T19" i="8"/>
  <c r="Q19" i="8"/>
  <c r="N19" i="8"/>
  <c r="K19" i="8"/>
  <c r="E19" i="8"/>
  <c r="AC18" i="8"/>
  <c r="W18" i="8"/>
  <c r="T18" i="8"/>
  <c r="Q18" i="8"/>
  <c r="N18" i="8"/>
  <c r="K18" i="8"/>
  <c r="E18" i="8"/>
  <c r="AC17" i="8"/>
  <c r="W17" i="8"/>
  <c r="T17" i="8"/>
  <c r="Q17" i="8"/>
  <c r="N17" i="8"/>
  <c r="K17" i="8"/>
  <c r="E17" i="8"/>
  <c r="AC16" i="8"/>
  <c r="W16" i="8"/>
  <c r="T16" i="8"/>
  <c r="E16" i="8"/>
  <c r="AC15" i="8"/>
  <c r="K15" i="8"/>
  <c r="E15" i="8"/>
  <c r="AC14" i="8"/>
  <c r="W14" i="8"/>
  <c r="T14" i="8"/>
  <c r="Q14" i="8"/>
  <c r="N14" i="8"/>
  <c r="K14" i="8"/>
  <c r="E14" i="8"/>
  <c r="AC13" i="8"/>
  <c r="W13" i="8"/>
  <c r="T13" i="8"/>
  <c r="Q13" i="8"/>
  <c r="N13" i="8"/>
  <c r="K13" i="8"/>
  <c r="E13" i="8"/>
  <c r="AC12" i="8"/>
  <c r="W12" i="8"/>
  <c r="T12" i="8"/>
  <c r="Q12" i="8"/>
  <c r="N12" i="8"/>
  <c r="K12" i="8"/>
  <c r="E12" i="8"/>
  <c r="AC11" i="8"/>
  <c r="W11" i="8"/>
  <c r="T11" i="8"/>
  <c r="Q11" i="8"/>
  <c r="N11" i="8"/>
  <c r="K11" i="8"/>
  <c r="E11" i="8"/>
  <c r="AC10" i="8"/>
  <c r="W10" i="8"/>
  <c r="T10" i="8"/>
  <c r="Q10" i="8"/>
  <c r="N10" i="8"/>
  <c r="K10" i="8"/>
  <c r="E10" i="8"/>
  <c r="AC9" i="8"/>
  <c r="W9" i="8"/>
  <c r="T9" i="8"/>
  <c r="Q9" i="8"/>
  <c r="N9" i="8"/>
  <c r="K9" i="8"/>
  <c r="E9" i="8"/>
  <c r="AC8" i="8"/>
  <c r="Z8" i="8"/>
  <c r="W8" i="8"/>
  <c r="T8" i="8"/>
  <c r="Q8" i="8"/>
  <c r="N8" i="8"/>
  <c r="K8" i="8"/>
  <c r="E8" i="8"/>
  <c r="AC27" i="33"/>
  <c r="W27" i="33"/>
  <c r="T27" i="33"/>
  <c r="Q27" i="33"/>
  <c r="N27" i="33"/>
  <c r="K27" i="33"/>
  <c r="H27" i="33"/>
  <c r="E27" i="33"/>
  <c r="AC26" i="33"/>
  <c r="W26" i="33"/>
  <c r="T26" i="33"/>
  <c r="Q26" i="33"/>
  <c r="N26" i="33"/>
  <c r="K26" i="33"/>
  <c r="H26" i="33"/>
  <c r="E26" i="33"/>
  <c r="AC25" i="33"/>
  <c r="W25" i="33"/>
  <c r="T25" i="33"/>
  <c r="Q25" i="33"/>
  <c r="N25" i="33"/>
  <c r="K25" i="33"/>
  <c r="H25" i="33"/>
  <c r="E25" i="33"/>
  <c r="AC24" i="33"/>
  <c r="W24" i="33"/>
  <c r="T24" i="33"/>
  <c r="Q24" i="33"/>
  <c r="N24" i="33"/>
  <c r="K24" i="33"/>
  <c r="H24" i="33"/>
  <c r="E24" i="33"/>
  <c r="AC23" i="33"/>
  <c r="W23" i="33"/>
  <c r="T23" i="33"/>
  <c r="Q23" i="33"/>
  <c r="N23" i="33"/>
  <c r="K23" i="33"/>
  <c r="H23" i="33"/>
  <c r="E23" i="33"/>
  <c r="AC22" i="33"/>
  <c r="W22" i="33"/>
  <c r="T22" i="33"/>
  <c r="Q22" i="33"/>
  <c r="N22" i="33"/>
  <c r="K22" i="33"/>
  <c r="H22" i="33"/>
  <c r="E22" i="33"/>
  <c r="AC21" i="33"/>
  <c r="W21" i="33"/>
  <c r="T21" i="33"/>
  <c r="Q21" i="33"/>
  <c r="N21" i="33"/>
  <c r="K21" i="33"/>
  <c r="H21" i="33"/>
  <c r="E21" i="33"/>
  <c r="AC20" i="33"/>
  <c r="W20" i="33"/>
  <c r="T20" i="33"/>
  <c r="Q20" i="33"/>
  <c r="K20" i="33"/>
  <c r="H20" i="33"/>
  <c r="E20" i="33"/>
  <c r="AC19" i="33"/>
  <c r="W19" i="33"/>
  <c r="T19" i="33"/>
  <c r="Q19" i="33"/>
  <c r="K19" i="33"/>
  <c r="H19" i="33"/>
  <c r="E19" i="33"/>
  <c r="AC18" i="33"/>
  <c r="W18" i="33"/>
  <c r="T18" i="33"/>
  <c r="Q18" i="33"/>
  <c r="K18" i="33"/>
  <c r="H18" i="33"/>
  <c r="E18" i="33"/>
  <c r="AC17" i="33"/>
  <c r="W17" i="33"/>
  <c r="T17" i="33"/>
  <c r="Q17" i="33"/>
  <c r="K17" i="33"/>
  <c r="H17" i="33"/>
  <c r="E17" i="33"/>
  <c r="AC16" i="33"/>
  <c r="W16" i="33"/>
  <c r="T16" i="33"/>
  <c r="Q16" i="33"/>
  <c r="K16" i="33"/>
  <c r="H16" i="33"/>
  <c r="E16" i="33"/>
  <c r="AC15" i="33"/>
  <c r="W15" i="33"/>
  <c r="T15" i="33"/>
  <c r="Q15" i="33"/>
  <c r="K15" i="33"/>
  <c r="H15" i="33"/>
  <c r="E15" i="33"/>
  <c r="AC14" i="33"/>
  <c r="W14" i="33"/>
  <c r="T14" i="33"/>
  <c r="Q14" i="33"/>
  <c r="K14" i="33"/>
  <c r="H14" i="33"/>
  <c r="E14" i="33"/>
  <c r="AC13" i="33"/>
  <c r="W13" i="33"/>
  <c r="T13" i="33"/>
  <c r="Q13" i="33"/>
  <c r="K13" i="33"/>
  <c r="H13" i="33"/>
  <c r="E13" i="33"/>
  <c r="AC12" i="33"/>
  <c r="W12" i="33"/>
  <c r="T12" i="33"/>
  <c r="Q12" i="33"/>
  <c r="K12" i="33"/>
  <c r="H12" i="33"/>
  <c r="E12" i="33"/>
  <c r="AC11" i="33"/>
  <c r="W11" i="33"/>
  <c r="T11" i="33"/>
  <c r="Q11" i="33"/>
  <c r="K11" i="33"/>
  <c r="H11" i="33"/>
  <c r="E11" i="33"/>
  <c r="AC10" i="33"/>
  <c r="W10" i="33"/>
  <c r="T10" i="33"/>
  <c r="Q10" i="33"/>
  <c r="K10" i="33"/>
  <c r="H10" i="33"/>
  <c r="E10" i="33"/>
  <c r="AC9" i="33"/>
  <c r="W9" i="33"/>
  <c r="T9" i="33"/>
  <c r="Q9" i="33"/>
  <c r="K9" i="33"/>
  <c r="H9" i="33"/>
  <c r="E9" i="33"/>
  <c r="AC8" i="33"/>
  <c r="Z8" i="33"/>
  <c r="W8" i="33"/>
  <c r="T8" i="33"/>
  <c r="Q8" i="33"/>
  <c r="K8" i="33"/>
  <c r="H8" i="33"/>
  <c r="E8" i="33"/>
  <c r="AC27" i="32"/>
  <c r="W27" i="32"/>
  <c r="T27" i="32"/>
  <c r="Q27" i="32"/>
  <c r="N27" i="32"/>
  <c r="K27" i="32"/>
  <c r="H27" i="32"/>
  <c r="E27" i="32"/>
  <c r="AC26" i="32"/>
  <c r="W26" i="32"/>
  <c r="T26" i="32"/>
  <c r="Q26" i="32"/>
  <c r="N26" i="32"/>
  <c r="K26" i="32"/>
  <c r="H26" i="32"/>
  <c r="E26" i="32"/>
  <c r="AC25" i="32"/>
  <c r="W25" i="32"/>
  <c r="T25" i="32"/>
  <c r="Q25" i="32"/>
  <c r="N25" i="32"/>
  <c r="K25" i="32"/>
  <c r="H25" i="32"/>
  <c r="E25" i="32"/>
  <c r="AC24" i="32"/>
  <c r="W24" i="32"/>
  <c r="T24" i="32"/>
  <c r="Q24" i="32"/>
  <c r="N24" i="32"/>
  <c r="K24" i="32"/>
  <c r="H24" i="32"/>
  <c r="E24" i="32"/>
  <c r="AC23" i="32"/>
  <c r="W23" i="32"/>
  <c r="T23" i="32"/>
  <c r="Q23" i="32"/>
  <c r="N23" i="32"/>
  <c r="K23" i="32"/>
  <c r="H23" i="32"/>
  <c r="E23" i="32"/>
  <c r="AC22" i="32"/>
  <c r="W22" i="32"/>
  <c r="T22" i="32"/>
  <c r="Q22" i="32"/>
  <c r="N22" i="32"/>
  <c r="K22" i="32"/>
  <c r="H22" i="32"/>
  <c r="E22" i="32"/>
  <c r="AC21" i="32"/>
  <c r="W21" i="32"/>
  <c r="T21" i="32"/>
  <c r="Q21" i="32"/>
  <c r="N21" i="32"/>
  <c r="K21" i="32"/>
  <c r="H21" i="32"/>
  <c r="E21" i="32"/>
  <c r="AC20" i="32"/>
  <c r="W20" i="32"/>
  <c r="T20" i="32"/>
  <c r="Q20" i="32"/>
  <c r="N20" i="32"/>
  <c r="K20" i="32"/>
  <c r="E20" i="32"/>
  <c r="AC19" i="32"/>
  <c r="W19" i="32"/>
  <c r="T19" i="32"/>
  <c r="Q19" i="32"/>
  <c r="N19" i="32"/>
  <c r="K19" i="32"/>
  <c r="E19" i="32"/>
  <c r="AC18" i="32"/>
  <c r="W18" i="32"/>
  <c r="T18" i="32"/>
  <c r="Q18" i="32"/>
  <c r="N18" i="32"/>
  <c r="K18" i="32"/>
  <c r="E18" i="32"/>
  <c r="AC17" i="32"/>
  <c r="W17" i="32"/>
  <c r="T17" i="32"/>
  <c r="Q17" i="32"/>
  <c r="N17" i="32"/>
  <c r="K17" i="32"/>
  <c r="E17" i="32"/>
  <c r="AC16" i="32"/>
  <c r="W16" i="32"/>
  <c r="N16" i="32"/>
  <c r="K16" i="32"/>
  <c r="E16" i="32"/>
  <c r="AC15" i="32"/>
  <c r="W15" i="32"/>
  <c r="T15" i="32"/>
  <c r="Q15" i="32"/>
  <c r="N15" i="32"/>
  <c r="K15" i="32"/>
  <c r="E15" i="32"/>
  <c r="AC14" i="32"/>
  <c r="W14" i="32"/>
  <c r="T14" i="32"/>
  <c r="Q14" i="32"/>
  <c r="N14" i="32"/>
  <c r="K14" i="32"/>
  <c r="E14" i="32"/>
  <c r="AC13" i="32"/>
  <c r="W13" i="32"/>
  <c r="T13" i="32"/>
  <c r="Q13" i="32"/>
  <c r="N13" i="32"/>
  <c r="K13" i="32"/>
  <c r="E13" i="32"/>
  <c r="AC12" i="32"/>
  <c r="W12" i="32"/>
  <c r="T12" i="32"/>
  <c r="Q12" i="32"/>
  <c r="N12" i="32"/>
  <c r="K12" i="32"/>
  <c r="E12" i="32"/>
  <c r="AC11" i="32"/>
  <c r="W11" i="32"/>
  <c r="T11" i="32"/>
  <c r="Q11" i="32"/>
  <c r="N11" i="32"/>
  <c r="K11" i="32"/>
  <c r="E11" i="32"/>
  <c r="AC10" i="32"/>
  <c r="W10" i="32"/>
  <c r="T10" i="32"/>
  <c r="Q10" i="32"/>
  <c r="N10" i="32"/>
  <c r="K10" i="32"/>
  <c r="E10" i="32"/>
  <c r="AC9" i="32"/>
  <c r="W9" i="32"/>
  <c r="T9" i="32"/>
  <c r="Q9" i="32"/>
  <c r="N9" i="32"/>
  <c r="K9" i="32"/>
  <c r="E9" i="32"/>
  <c r="AC8" i="32"/>
  <c r="Z8" i="32"/>
  <c r="W8" i="32"/>
  <c r="T8" i="32"/>
  <c r="Q8" i="32"/>
  <c r="N8" i="32"/>
  <c r="K8" i="32"/>
  <c r="E8" i="32"/>
  <c r="AC27" i="31"/>
  <c r="W27" i="31"/>
  <c r="T27" i="31"/>
  <c r="Q27" i="31"/>
  <c r="N27" i="31"/>
  <c r="K27" i="31"/>
  <c r="H27" i="31"/>
  <c r="E27" i="31"/>
  <c r="AC26" i="31"/>
  <c r="W26" i="31"/>
  <c r="T26" i="31"/>
  <c r="Q26" i="31"/>
  <c r="N26" i="31"/>
  <c r="K26" i="31"/>
  <c r="H26" i="31"/>
  <c r="E26" i="31"/>
  <c r="AC25" i="31"/>
  <c r="W25" i="31"/>
  <c r="T25" i="31"/>
  <c r="Q25" i="31"/>
  <c r="N25" i="31"/>
  <c r="K25" i="31"/>
  <c r="H25" i="31"/>
  <c r="E25" i="31"/>
  <c r="AC24" i="31"/>
  <c r="W24" i="31"/>
  <c r="T24" i="31"/>
  <c r="Q24" i="31"/>
  <c r="N24" i="31"/>
  <c r="K24" i="31"/>
  <c r="H24" i="31"/>
  <c r="E24" i="31"/>
  <c r="AC23" i="31"/>
  <c r="W23" i="31"/>
  <c r="T23" i="31"/>
  <c r="Q23" i="31"/>
  <c r="N23" i="31"/>
  <c r="K23" i="31"/>
  <c r="H23" i="31"/>
  <c r="E23" i="31"/>
  <c r="AC22" i="31"/>
  <c r="W22" i="31"/>
  <c r="T22" i="31"/>
  <c r="Q22" i="31"/>
  <c r="N22" i="31"/>
  <c r="K22" i="31"/>
  <c r="H22" i="31"/>
  <c r="E22" i="31"/>
  <c r="AC21" i="31"/>
  <c r="W21" i="31"/>
  <c r="T21" i="31"/>
  <c r="Q21" i="31"/>
  <c r="N21" i="31"/>
  <c r="K21" i="31"/>
  <c r="H21" i="31"/>
  <c r="E21" i="31"/>
  <c r="AC20" i="31"/>
  <c r="W20" i="31"/>
  <c r="T20" i="31"/>
  <c r="Q20" i="31"/>
  <c r="N20" i="31"/>
  <c r="K20" i="31"/>
  <c r="H20" i="31"/>
  <c r="E20" i="31"/>
  <c r="AC19" i="31"/>
  <c r="W19" i="31"/>
  <c r="T19" i="31"/>
  <c r="Q19" i="31"/>
  <c r="N19" i="31"/>
  <c r="K19" i="31"/>
  <c r="H19" i="31"/>
  <c r="E19" i="31"/>
  <c r="AC18" i="31"/>
  <c r="W18" i="31"/>
  <c r="T18" i="31"/>
  <c r="Q18" i="31"/>
  <c r="N18" i="31"/>
  <c r="K18" i="31"/>
  <c r="H18" i="31"/>
  <c r="E18" i="31"/>
  <c r="AC17" i="31"/>
  <c r="W17" i="31"/>
  <c r="T17" i="31"/>
  <c r="Q17" i="31"/>
  <c r="N17" i="31"/>
  <c r="K17" i="31"/>
  <c r="H17" i="31"/>
  <c r="E17" i="31"/>
  <c r="AC16" i="31"/>
  <c r="W16" i="31"/>
  <c r="T16" i="31"/>
  <c r="Q16" i="31"/>
  <c r="N16" i="31"/>
  <c r="K16" i="31"/>
  <c r="H16" i="31"/>
  <c r="E16" i="31"/>
  <c r="AC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W13" i="31"/>
  <c r="T13" i="31"/>
  <c r="Q13" i="31"/>
  <c r="N13" i="31"/>
  <c r="K13" i="31"/>
  <c r="H13" i="31"/>
  <c r="E13" i="31"/>
  <c r="AC12" i="31"/>
  <c r="W12" i="31"/>
  <c r="T12" i="31"/>
  <c r="Q12" i="31"/>
  <c r="N12" i="31"/>
  <c r="K12" i="31"/>
  <c r="H12" i="31"/>
  <c r="E12" i="31"/>
  <c r="AC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W8" i="31"/>
  <c r="T8" i="31"/>
  <c r="Q8" i="31"/>
  <c r="N8" i="31"/>
  <c r="K8" i="31"/>
  <c r="H8" i="31"/>
  <c r="E8" i="31"/>
  <c r="AC27" i="30"/>
  <c r="W27" i="30"/>
  <c r="T27" i="30"/>
  <c r="Q27" i="30"/>
  <c r="N27" i="30"/>
  <c r="K27" i="30"/>
  <c r="H27" i="30"/>
  <c r="E27" i="30"/>
  <c r="AC26" i="30"/>
  <c r="W26" i="30"/>
  <c r="T26" i="30"/>
  <c r="Q26" i="30"/>
  <c r="N26" i="30"/>
  <c r="K26" i="30"/>
  <c r="H26" i="30"/>
  <c r="E26" i="30"/>
  <c r="AC25" i="30"/>
  <c r="W25" i="30"/>
  <c r="T25" i="30"/>
  <c r="Q25" i="30"/>
  <c r="N25" i="30"/>
  <c r="K25" i="30"/>
  <c r="H25" i="30"/>
  <c r="E25" i="30"/>
  <c r="AC24" i="30"/>
  <c r="W24" i="30"/>
  <c r="T24" i="30"/>
  <c r="Q24" i="30"/>
  <c r="N24" i="30"/>
  <c r="K24" i="30"/>
  <c r="H24" i="30"/>
  <c r="E24" i="30"/>
  <c r="AC23" i="30"/>
  <c r="W23" i="30"/>
  <c r="T23" i="30"/>
  <c r="Q23" i="30"/>
  <c r="N23" i="30"/>
  <c r="K23" i="30"/>
  <c r="H23" i="30"/>
  <c r="E23" i="30"/>
  <c r="AC22" i="30"/>
  <c r="W22" i="30"/>
  <c r="T22" i="30"/>
  <c r="Q22" i="30"/>
  <c r="N22" i="30"/>
  <c r="K22" i="30"/>
  <c r="H22" i="30"/>
  <c r="E22" i="30"/>
  <c r="AC21" i="30"/>
  <c r="W21" i="30"/>
  <c r="T21" i="30"/>
  <c r="Q21" i="30"/>
  <c r="N21" i="30"/>
  <c r="K21" i="30"/>
  <c r="H21" i="30"/>
  <c r="E21" i="30"/>
  <c r="AC20" i="30"/>
  <c r="W20" i="30"/>
  <c r="T20" i="30"/>
  <c r="Q20" i="30"/>
  <c r="N20" i="30"/>
  <c r="K20" i="30"/>
  <c r="E20" i="30"/>
  <c r="AC19" i="30"/>
  <c r="W19" i="30"/>
  <c r="T19" i="30"/>
  <c r="Q19" i="30"/>
  <c r="N19" i="30"/>
  <c r="K19" i="30"/>
  <c r="E19" i="30"/>
  <c r="AC18" i="30"/>
  <c r="W18" i="30"/>
  <c r="T18" i="30"/>
  <c r="Q18" i="30"/>
  <c r="N18" i="30"/>
  <c r="K18" i="30"/>
  <c r="E18" i="30"/>
  <c r="AC17" i="30"/>
  <c r="W17" i="30"/>
  <c r="T17" i="30"/>
  <c r="Q17" i="30"/>
  <c r="N17" i="30"/>
  <c r="K17" i="30"/>
  <c r="E17" i="30"/>
  <c r="AC16" i="30"/>
  <c r="W16" i="30"/>
  <c r="T16" i="30"/>
  <c r="Q16" i="30"/>
  <c r="N16" i="30"/>
  <c r="K16" i="30"/>
  <c r="E16" i="30"/>
  <c r="AC15" i="30"/>
  <c r="W15" i="30"/>
  <c r="T15" i="30"/>
  <c r="Q15" i="30"/>
  <c r="N15" i="30"/>
  <c r="K15" i="30"/>
  <c r="E15" i="30"/>
  <c r="AC14" i="30"/>
  <c r="W14" i="30"/>
  <c r="T14" i="30"/>
  <c r="Q14" i="30"/>
  <c r="N14" i="30"/>
  <c r="K14" i="30"/>
  <c r="E14" i="30"/>
  <c r="AC13" i="30"/>
  <c r="W13" i="30"/>
  <c r="T13" i="30"/>
  <c r="Q13" i="30"/>
  <c r="N13" i="30"/>
  <c r="K13" i="30"/>
  <c r="E13" i="30"/>
  <c r="AC12" i="30"/>
  <c r="W12" i="30"/>
  <c r="T12" i="30"/>
  <c r="Q12" i="30"/>
  <c r="N12" i="30"/>
  <c r="K12" i="30"/>
  <c r="E12" i="30"/>
  <c r="AC11" i="30"/>
  <c r="W11" i="30"/>
  <c r="T11" i="30"/>
  <c r="Q11" i="30"/>
  <c r="N11" i="30"/>
  <c r="K11" i="30"/>
  <c r="E11" i="30"/>
  <c r="AC10" i="30"/>
  <c r="W10" i="30"/>
  <c r="T10" i="30"/>
  <c r="Q10" i="30"/>
  <c r="N10" i="30"/>
  <c r="K10" i="30"/>
  <c r="E10" i="30"/>
  <c r="AC9" i="30"/>
  <c r="W9" i="30"/>
  <c r="T9" i="30"/>
  <c r="Q9" i="30"/>
  <c r="N9" i="30"/>
  <c r="K9" i="30"/>
  <c r="E9" i="30"/>
  <c r="AC8" i="30"/>
  <c r="T8" i="30"/>
  <c r="Q8" i="30"/>
  <c r="N8" i="30"/>
  <c r="K8" i="30"/>
  <c r="AC27" i="29"/>
  <c r="W27" i="29"/>
  <c r="T27" i="29"/>
  <c r="Q27" i="29"/>
  <c r="N27" i="29"/>
  <c r="K27" i="29"/>
  <c r="H27" i="29"/>
  <c r="E27" i="29"/>
  <c r="AC26" i="29"/>
  <c r="W26" i="29"/>
  <c r="T26" i="29"/>
  <c r="Q26" i="29"/>
  <c r="N26" i="29"/>
  <c r="K26" i="29"/>
  <c r="H26" i="29"/>
  <c r="E26" i="29"/>
  <c r="AC25" i="29"/>
  <c r="W25" i="29"/>
  <c r="T25" i="29"/>
  <c r="Q25" i="29"/>
  <c r="N25" i="29"/>
  <c r="K25" i="29"/>
  <c r="H25" i="29"/>
  <c r="E25" i="29"/>
  <c r="AC24" i="29"/>
  <c r="W24" i="29"/>
  <c r="T24" i="29"/>
  <c r="Q24" i="29"/>
  <c r="N24" i="29"/>
  <c r="K24" i="29"/>
  <c r="H24" i="29"/>
  <c r="E24" i="29"/>
  <c r="AC23" i="29"/>
  <c r="W23" i="29"/>
  <c r="T23" i="29"/>
  <c r="Q23" i="29"/>
  <c r="N23" i="29"/>
  <c r="K23" i="29"/>
  <c r="H23" i="29"/>
  <c r="E23" i="29"/>
  <c r="AC22" i="29"/>
  <c r="W22" i="29"/>
  <c r="T22" i="29"/>
  <c r="Q22" i="29"/>
  <c r="N22" i="29"/>
  <c r="K22" i="29"/>
  <c r="H22" i="29"/>
  <c r="E22" i="29"/>
  <c r="AC21" i="29"/>
  <c r="W21" i="29"/>
  <c r="T21" i="29"/>
  <c r="Q21" i="29"/>
  <c r="N21" i="29"/>
  <c r="K21" i="29"/>
  <c r="H21" i="29"/>
  <c r="E21" i="29"/>
  <c r="AC20" i="29"/>
  <c r="W20" i="29"/>
  <c r="Q20" i="29"/>
  <c r="N20" i="29"/>
  <c r="K20" i="29"/>
  <c r="H20" i="29"/>
  <c r="E20" i="29"/>
  <c r="AC19" i="29"/>
  <c r="W19" i="29"/>
  <c r="Q19" i="29"/>
  <c r="N19" i="29"/>
  <c r="K19" i="29"/>
  <c r="H19" i="29"/>
  <c r="E19" i="29"/>
  <c r="AC18" i="29"/>
  <c r="W18" i="29"/>
  <c r="Q18" i="29"/>
  <c r="N18" i="29"/>
  <c r="K18" i="29"/>
  <c r="H18" i="29"/>
  <c r="E18" i="29"/>
  <c r="AC17" i="29"/>
  <c r="W17" i="29"/>
  <c r="Q17" i="29"/>
  <c r="N17" i="29"/>
  <c r="K17" i="29"/>
  <c r="H17" i="29"/>
  <c r="E17" i="29"/>
  <c r="AC16" i="29"/>
  <c r="W16" i="29"/>
  <c r="Q16" i="29"/>
  <c r="N16" i="29"/>
  <c r="K16" i="29"/>
  <c r="H16" i="29"/>
  <c r="E16" i="29"/>
  <c r="AC15" i="29"/>
  <c r="W15" i="29"/>
  <c r="Q15" i="29"/>
  <c r="N15" i="29"/>
  <c r="K15" i="29"/>
  <c r="H15" i="29"/>
  <c r="E15" i="29"/>
  <c r="AC14" i="29"/>
  <c r="W14" i="29"/>
  <c r="Q14" i="29"/>
  <c r="N14" i="29"/>
  <c r="K14" i="29"/>
  <c r="H14" i="29"/>
  <c r="E14" i="29"/>
  <c r="AC13" i="29"/>
  <c r="W13" i="29"/>
  <c r="Q13" i="29"/>
  <c r="N13" i="29"/>
  <c r="K13" i="29"/>
  <c r="H13" i="29"/>
  <c r="E13" i="29"/>
  <c r="AC12" i="29"/>
  <c r="W12" i="29"/>
  <c r="Q12" i="29"/>
  <c r="N12" i="29"/>
  <c r="K12" i="29"/>
  <c r="H12" i="29"/>
  <c r="E12" i="29"/>
  <c r="AC11" i="29"/>
  <c r="W11" i="29"/>
  <c r="Q11" i="29"/>
  <c r="N11" i="29"/>
  <c r="K11" i="29"/>
  <c r="H11" i="29"/>
  <c r="E11" i="29"/>
  <c r="AC10" i="29"/>
  <c r="W10" i="29"/>
  <c r="Q10" i="29"/>
  <c r="N10" i="29"/>
  <c r="K10" i="29"/>
  <c r="H10" i="29"/>
  <c r="E10" i="29"/>
  <c r="AC9" i="29"/>
  <c r="W9" i="29"/>
  <c r="Q9" i="29"/>
  <c r="N9" i="29"/>
  <c r="K9" i="29"/>
  <c r="H9" i="29"/>
  <c r="E9" i="29"/>
  <c r="AC8" i="29"/>
  <c r="Z8" i="29"/>
  <c r="W8" i="29"/>
  <c r="Q8" i="29"/>
  <c r="N8" i="29"/>
  <c r="K8" i="29"/>
  <c r="H8" i="29"/>
  <c r="E8" i="29"/>
  <c r="AC27" i="28"/>
  <c r="W27" i="28"/>
  <c r="T27" i="28"/>
  <c r="Q27" i="28"/>
  <c r="N27" i="28"/>
  <c r="K27" i="28"/>
  <c r="H27" i="28"/>
  <c r="E27" i="28"/>
  <c r="AC26" i="28"/>
  <c r="W26" i="28"/>
  <c r="T26" i="28"/>
  <c r="Q26" i="28"/>
  <c r="N26" i="28"/>
  <c r="K26" i="28"/>
  <c r="H26" i="28"/>
  <c r="E26" i="28"/>
  <c r="AC25" i="28"/>
  <c r="W25" i="28"/>
  <c r="T25" i="28"/>
  <c r="Q25" i="28"/>
  <c r="N25" i="28"/>
  <c r="K25" i="28"/>
  <c r="H25" i="28"/>
  <c r="E25" i="28"/>
  <c r="AC24" i="28"/>
  <c r="W24" i="28"/>
  <c r="T24" i="28"/>
  <c r="Q24" i="28"/>
  <c r="N24" i="28"/>
  <c r="K24" i="28"/>
  <c r="H24" i="28"/>
  <c r="E24" i="28"/>
  <c r="AC23" i="28"/>
  <c r="W23" i="28"/>
  <c r="T23" i="28"/>
  <c r="Q23" i="28"/>
  <c r="N23" i="28"/>
  <c r="K23" i="28"/>
  <c r="H23" i="28"/>
  <c r="E23" i="28"/>
  <c r="AC22" i="28"/>
  <c r="W22" i="28"/>
  <c r="T22" i="28"/>
  <c r="Q22" i="28"/>
  <c r="N22" i="28"/>
  <c r="K22" i="28"/>
  <c r="H22" i="28"/>
  <c r="E22" i="28"/>
  <c r="AC21" i="28"/>
  <c r="W21" i="28"/>
  <c r="T21" i="28"/>
  <c r="Q21" i="28"/>
  <c r="N21" i="28"/>
  <c r="K21" i="28"/>
  <c r="H21" i="28"/>
  <c r="E21" i="28"/>
  <c r="AC20" i="28"/>
  <c r="W20" i="28"/>
  <c r="T20" i="28"/>
  <c r="Q20" i="28"/>
  <c r="N20" i="28"/>
  <c r="K20" i="28"/>
  <c r="H20" i="28"/>
  <c r="AC19" i="28"/>
  <c r="W19" i="28"/>
  <c r="T19" i="28"/>
  <c r="Q19" i="28"/>
  <c r="N19" i="28"/>
  <c r="K19" i="28"/>
  <c r="H19" i="28"/>
  <c r="AC18" i="28"/>
  <c r="W18" i="28"/>
  <c r="T18" i="28"/>
  <c r="Q18" i="28"/>
  <c r="N18" i="28"/>
  <c r="K18" i="28"/>
  <c r="H18" i="28"/>
  <c r="AC17" i="28"/>
  <c r="W17" i="28"/>
  <c r="T17" i="28"/>
  <c r="Q17" i="28"/>
  <c r="N17" i="28"/>
  <c r="K17" i="28"/>
  <c r="H17" i="28"/>
  <c r="AC16" i="28"/>
  <c r="W16" i="28"/>
  <c r="T16" i="28"/>
  <c r="Q16" i="28"/>
  <c r="N16" i="28"/>
  <c r="K16" i="28"/>
  <c r="H16" i="28"/>
  <c r="AC15" i="28"/>
  <c r="W15" i="28"/>
  <c r="T15" i="28"/>
  <c r="Q15" i="28"/>
  <c r="N15" i="28"/>
  <c r="K15" i="28"/>
  <c r="H15" i="28"/>
  <c r="AC14" i="28"/>
  <c r="W14" i="28"/>
  <c r="T14" i="28"/>
  <c r="Q14" i="28"/>
  <c r="H14" i="28"/>
  <c r="AC13" i="28"/>
  <c r="W13" i="28"/>
  <c r="T13" i="28"/>
  <c r="Q13" i="28"/>
  <c r="N13" i="28"/>
  <c r="K13" i="28"/>
  <c r="H13" i="28"/>
  <c r="AC12" i="28"/>
  <c r="W12" i="28"/>
  <c r="T12" i="28"/>
  <c r="Q12" i="28"/>
  <c r="N12" i="28"/>
  <c r="K12" i="28"/>
  <c r="H12" i="28"/>
  <c r="AC11" i="28"/>
  <c r="W11" i="28"/>
  <c r="T11" i="28"/>
  <c r="Q11" i="28"/>
  <c r="N11" i="28"/>
  <c r="K11" i="28"/>
  <c r="H11" i="28"/>
  <c r="AC10" i="28"/>
  <c r="W10" i="28"/>
  <c r="T10" i="28"/>
  <c r="Q10" i="28"/>
  <c r="N10" i="28"/>
  <c r="K10" i="28"/>
  <c r="H10" i="28"/>
  <c r="AC9" i="28"/>
  <c r="W9" i="28"/>
  <c r="T9" i="28"/>
  <c r="Q9" i="28"/>
  <c r="N9" i="28"/>
  <c r="K9" i="28"/>
  <c r="H9" i="28"/>
  <c r="AC8" i="28"/>
  <c r="Z8" i="28"/>
  <c r="T8" i="28"/>
  <c r="Q8" i="28"/>
  <c r="K8" i="28"/>
  <c r="H8" i="28"/>
  <c r="AC27" i="26"/>
  <c r="W27" i="26"/>
  <c r="T27" i="26"/>
  <c r="Q27" i="26"/>
  <c r="N27" i="26"/>
  <c r="K27" i="26"/>
  <c r="H27" i="26"/>
  <c r="E27" i="26"/>
  <c r="AC26" i="26"/>
  <c r="W26" i="26"/>
  <c r="T26" i="26"/>
  <c r="Q26" i="26"/>
  <c r="N26" i="26"/>
  <c r="K26" i="26"/>
  <c r="H26" i="26"/>
  <c r="E26" i="26"/>
  <c r="AC25" i="26"/>
  <c r="W25" i="26"/>
  <c r="T25" i="26"/>
  <c r="Q25" i="26"/>
  <c r="N25" i="26"/>
  <c r="K25" i="26"/>
  <c r="H25" i="26"/>
  <c r="E25" i="26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N20" i="26"/>
  <c r="K20" i="26"/>
  <c r="H20" i="26"/>
  <c r="E20" i="26"/>
  <c r="AC19" i="26"/>
  <c r="W19" i="26"/>
  <c r="T19" i="26"/>
  <c r="N19" i="26"/>
  <c r="K19" i="26"/>
  <c r="H19" i="26"/>
  <c r="E19" i="26"/>
  <c r="AC18" i="26"/>
  <c r="W18" i="26"/>
  <c r="T18" i="26"/>
  <c r="N18" i="26"/>
  <c r="K18" i="26"/>
  <c r="H18" i="26"/>
  <c r="E18" i="26"/>
  <c r="AC17" i="26"/>
  <c r="W17" i="26"/>
  <c r="T17" i="26"/>
  <c r="N17" i="26"/>
  <c r="K17" i="26"/>
  <c r="H17" i="26"/>
  <c r="E17" i="26"/>
  <c r="AC16" i="26"/>
  <c r="W16" i="26"/>
  <c r="T16" i="26"/>
  <c r="N16" i="26"/>
  <c r="K16" i="26"/>
  <c r="H16" i="26"/>
  <c r="E16" i="26"/>
  <c r="AC15" i="26"/>
  <c r="W15" i="26"/>
  <c r="T15" i="26"/>
  <c r="N15" i="26"/>
  <c r="K15" i="26"/>
  <c r="H15" i="26"/>
  <c r="E15" i="26"/>
  <c r="AC14" i="26"/>
  <c r="W14" i="26"/>
  <c r="T14" i="26"/>
  <c r="N14" i="26"/>
  <c r="K14" i="26"/>
  <c r="H14" i="26"/>
  <c r="E14" i="26"/>
  <c r="AC13" i="26"/>
  <c r="W13" i="26"/>
  <c r="T13" i="26"/>
  <c r="N13" i="26"/>
  <c r="K13" i="26"/>
  <c r="H13" i="26"/>
  <c r="E13" i="26"/>
  <c r="AC12" i="26"/>
  <c r="W12" i="26"/>
  <c r="T12" i="26"/>
  <c r="N12" i="26"/>
  <c r="K12" i="26"/>
  <c r="H12" i="26"/>
  <c r="E12" i="26"/>
  <c r="AC11" i="26"/>
  <c r="W11" i="26"/>
  <c r="T11" i="26"/>
  <c r="N11" i="26"/>
  <c r="K11" i="26"/>
  <c r="H11" i="26"/>
  <c r="E11" i="26"/>
  <c r="AC10" i="26"/>
  <c r="W10" i="26"/>
  <c r="T10" i="26"/>
  <c r="N10" i="26"/>
  <c r="K10" i="26"/>
  <c r="H10" i="26"/>
  <c r="E10" i="26"/>
  <c r="AC8" i="26"/>
  <c r="Z8" i="26"/>
  <c r="W8" i="26"/>
  <c r="T8" i="26"/>
  <c r="N8" i="26"/>
  <c r="K8" i="26"/>
  <c r="H8" i="26"/>
  <c r="E8" i="26"/>
  <c r="AC27" i="24"/>
  <c r="W27" i="24"/>
  <c r="T27" i="24"/>
  <c r="Q27" i="24"/>
  <c r="N27" i="24"/>
  <c r="K27" i="24"/>
  <c r="H27" i="24"/>
  <c r="E27" i="24"/>
  <c r="AC26" i="24"/>
  <c r="W26" i="24"/>
  <c r="T26" i="24"/>
  <c r="Q26" i="24"/>
  <c r="N26" i="24"/>
  <c r="K26" i="24"/>
  <c r="H26" i="24"/>
  <c r="E26" i="24"/>
  <c r="AC25" i="24"/>
  <c r="W25" i="24"/>
  <c r="T25" i="24"/>
  <c r="Q25" i="24"/>
  <c r="N25" i="24"/>
  <c r="K25" i="24"/>
  <c r="H25" i="24"/>
  <c r="E25" i="24"/>
  <c r="AC24" i="24"/>
  <c r="W24" i="24"/>
  <c r="T24" i="24"/>
  <c r="Q24" i="24"/>
  <c r="N24" i="24"/>
  <c r="K24" i="24"/>
  <c r="H24" i="24"/>
  <c r="E24" i="24"/>
  <c r="AC23" i="24"/>
  <c r="W23" i="24"/>
  <c r="T23" i="24"/>
  <c r="Q23" i="24"/>
  <c r="N23" i="24"/>
  <c r="K23" i="24"/>
  <c r="H23" i="24"/>
  <c r="E23" i="24"/>
  <c r="AC22" i="24"/>
  <c r="W22" i="24"/>
  <c r="T22" i="24"/>
  <c r="Q22" i="24"/>
  <c r="N22" i="24"/>
  <c r="K22" i="24"/>
  <c r="H22" i="24"/>
  <c r="E22" i="24"/>
  <c r="AC21" i="24"/>
  <c r="W21" i="24"/>
  <c r="T21" i="24"/>
  <c r="Q21" i="24"/>
  <c r="N21" i="24"/>
  <c r="K21" i="24"/>
  <c r="H21" i="24"/>
  <c r="E21" i="24"/>
  <c r="AC20" i="24"/>
  <c r="W20" i="24"/>
  <c r="T20" i="24"/>
  <c r="Q20" i="24"/>
  <c r="N20" i="24"/>
  <c r="K20" i="24"/>
  <c r="H20" i="24"/>
  <c r="AC19" i="24"/>
  <c r="W19" i="24"/>
  <c r="T19" i="24"/>
  <c r="Q19" i="24"/>
  <c r="N19" i="24"/>
  <c r="K19" i="24"/>
  <c r="H19" i="24"/>
  <c r="AC18" i="24"/>
  <c r="W18" i="24"/>
  <c r="T18" i="24"/>
  <c r="Q18" i="24"/>
  <c r="N18" i="24"/>
  <c r="K18" i="24"/>
  <c r="H18" i="24"/>
  <c r="AC17" i="24"/>
  <c r="W17" i="24"/>
  <c r="T17" i="24"/>
  <c r="Q17" i="24"/>
  <c r="N17" i="24"/>
  <c r="K17" i="24"/>
  <c r="H17" i="24"/>
  <c r="AC16" i="24"/>
  <c r="W16" i="24"/>
  <c r="T16" i="24"/>
  <c r="Q16" i="24"/>
  <c r="N16" i="24"/>
  <c r="K16" i="24"/>
  <c r="H16" i="24"/>
  <c r="AC15" i="24"/>
  <c r="W15" i="24"/>
  <c r="T15" i="24"/>
  <c r="Q15" i="24"/>
  <c r="N15" i="24"/>
  <c r="K15" i="24"/>
  <c r="H15" i="24"/>
  <c r="AC14" i="24"/>
  <c r="W14" i="24"/>
  <c r="T14" i="24"/>
  <c r="Q14" i="24"/>
  <c r="N14" i="24"/>
  <c r="K14" i="24"/>
  <c r="H14" i="24"/>
  <c r="AC13" i="24"/>
  <c r="W13" i="24"/>
  <c r="T13" i="24"/>
  <c r="Q13" i="24"/>
  <c r="N13" i="24"/>
  <c r="K13" i="24"/>
  <c r="H13" i="24"/>
  <c r="AC12" i="24"/>
  <c r="W12" i="24"/>
  <c r="T12" i="24"/>
  <c r="Q12" i="24"/>
  <c r="N12" i="24"/>
  <c r="K12" i="24"/>
  <c r="H12" i="24"/>
  <c r="AC11" i="24"/>
  <c r="W11" i="24"/>
  <c r="T11" i="24"/>
  <c r="Q11" i="24"/>
  <c r="N11" i="24"/>
  <c r="K11" i="24"/>
  <c r="H11" i="24"/>
  <c r="AC10" i="24"/>
  <c r="W10" i="24"/>
  <c r="T10" i="24"/>
  <c r="Q10" i="24"/>
  <c r="N10" i="24"/>
  <c r="K10" i="24"/>
  <c r="H10" i="24"/>
  <c r="AC8" i="24"/>
  <c r="Z8" i="24"/>
  <c r="W8" i="24"/>
  <c r="T8" i="24"/>
  <c r="Q8" i="24"/>
  <c r="N8" i="24"/>
  <c r="K8" i="24"/>
  <c r="H8" i="24"/>
  <c r="AC27" i="23"/>
  <c r="W27" i="23"/>
  <c r="T27" i="23"/>
  <c r="Q27" i="23"/>
  <c r="N27" i="23"/>
  <c r="K27" i="23"/>
  <c r="H27" i="23"/>
  <c r="E27" i="23"/>
  <c r="AC26" i="23"/>
  <c r="W26" i="23"/>
  <c r="T26" i="23"/>
  <c r="Q26" i="23"/>
  <c r="N26" i="23"/>
  <c r="K26" i="23"/>
  <c r="H26" i="23"/>
  <c r="E26" i="23"/>
  <c r="AC25" i="23"/>
  <c r="W25" i="23"/>
  <c r="T25" i="23"/>
  <c r="Q25" i="23"/>
  <c r="N25" i="23"/>
  <c r="K25" i="23"/>
  <c r="H25" i="23"/>
  <c r="E25" i="23"/>
  <c r="AC24" i="23"/>
  <c r="W24" i="23"/>
  <c r="T24" i="23"/>
  <c r="Q24" i="23"/>
  <c r="N24" i="23"/>
  <c r="K24" i="23"/>
  <c r="H24" i="23"/>
  <c r="E24" i="23"/>
  <c r="AC23" i="23"/>
  <c r="W23" i="23"/>
  <c r="T23" i="23"/>
  <c r="Q23" i="23"/>
  <c r="N23" i="23"/>
  <c r="K23" i="23"/>
  <c r="H23" i="23"/>
  <c r="E23" i="23"/>
  <c r="AC22" i="23"/>
  <c r="W22" i="23"/>
  <c r="T22" i="23"/>
  <c r="Q22" i="23"/>
  <c r="N22" i="23"/>
  <c r="K22" i="23"/>
  <c r="H22" i="23"/>
  <c r="E22" i="23"/>
  <c r="AC21" i="23"/>
  <c r="W21" i="23"/>
  <c r="T21" i="23"/>
  <c r="Q21" i="23"/>
  <c r="N21" i="23"/>
  <c r="K21" i="23"/>
  <c r="H21" i="23"/>
  <c r="E21" i="23"/>
  <c r="AC20" i="23"/>
  <c r="W20" i="23"/>
  <c r="T20" i="23"/>
  <c r="Q20" i="23"/>
  <c r="N20" i="23"/>
  <c r="K20" i="23"/>
  <c r="H20" i="23"/>
  <c r="E20" i="23"/>
  <c r="AC19" i="23"/>
  <c r="W19" i="23"/>
  <c r="T19" i="23"/>
  <c r="Q19" i="23"/>
  <c r="N19" i="23"/>
  <c r="K19" i="23"/>
  <c r="H19" i="23"/>
  <c r="E19" i="23"/>
  <c r="AC18" i="23"/>
  <c r="W18" i="23"/>
  <c r="T18" i="23"/>
  <c r="Q18" i="23"/>
  <c r="N18" i="23"/>
  <c r="K18" i="23"/>
  <c r="H18" i="23"/>
  <c r="E18" i="23"/>
  <c r="AC17" i="23"/>
  <c r="W17" i="23"/>
  <c r="T17" i="23"/>
  <c r="Q17" i="23"/>
  <c r="N17" i="23"/>
  <c r="K17" i="23"/>
  <c r="H17" i="23"/>
  <c r="E17" i="23"/>
  <c r="AC16" i="23"/>
  <c r="W16" i="23"/>
  <c r="T16" i="23"/>
  <c r="Q16" i="23"/>
  <c r="N16" i="23"/>
  <c r="K16" i="23"/>
  <c r="H16" i="23"/>
  <c r="E16" i="23"/>
  <c r="AC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W13" i="23"/>
  <c r="T13" i="23"/>
  <c r="Q13" i="23"/>
  <c r="N13" i="23"/>
  <c r="K13" i="23"/>
  <c r="H13" i="23"/>
  <c r="E13" i="23"/>
  <c r="AC12" i="23"/>
  <c r="W12" i="23"/>
  <c r="T12" i="23"/>
  <c r="Q12" i="23"/>
  <c r="N12" i="23"/>
  <c r="K12" i="23"/>
  <c r="H12" i="23"/>
  <c r="E12" i="23"/>
  <c r="AC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W27" i="22"/>
  <c r="T27" i="22"/>
  <c r="Q27" i="22"/>
  <c r="N27" i="22"/>
  <c r="K27" i="22"/>
  <c r="H27" i="22"/>
  <c r="E27" i="22"/>
  <c r="AC26" i="22"/>
  <c r="W26" i="22"/>
  <c r="T26" i="22"/>
  <c r="Q26" i="22"/>
  <c r="N26" i="22"/>
  <c r="K26" i="22"/>
  <c r="H26" i="22"/>
  <c r="E26" i="22"/>
  <c r="AC25" i="22"/>
  <c r="W25" i="22"/>
  <c r="T25" i="22"/>
  <c r="Q25" i="22"/>
  <c r="N25" i="22"/>
  <c r="K25" i="22"/>
  <c r="H25" i="22"/>
  <c r="E25" i="22"/>
  <c r="AC24" i="22"/>
  <c r="W24" i="22"/>
  <c r="T24" i="22"/>
  <c r="Q24" i="22"/>
  <c r="N24" i="22"/>
  <c r="K24" i="22"/>
  <c r="H24" i="22"/>
  <c r="E24" i="22"/>
  <c r="AC23" i="22"/>
  <c r="W23" i="22"/>
  <c r="T23" i="22"/>
  <c r="Q23" i="22"/>
  <c r="N23" i="22"/>
  <c r="K23" i="22"/>
  <c r="H23" i="22"/>
  <c r="E23" i="22"/>
  <c r="AC22" i="22"/>
  <c r="W22" i="22"/>
  <c r="T22" i="22"/>
  <c r="Q22" i="22"/>
  <c r="N22" i="22"/>
  <c r="K22" i="22"/>
  <c r="H22" i="22"/>
  <c r="E22" i="22"/>
  <c r="AC21" i="22"/>
  <c r="W21" i="22"/>
  <c r="T21" i="22"/>
  <c r="Q21" i="22"/>
  <c r="N21" i="22"/>
  <c r="K21" i="22"/>
  <c r="H21" i="22"/>
  <c r="E21" i="22"/>
  <c r="AC20" i="22"/>
  <c r="W20" i="22"/>
  <c r="T20" i="22"/>
  <c r="Q20" i="22"/>
  <c r="N20" i="22"/>
  <c r="K20" i="22"/>
  <c r="H20" i="22"/>
  <c r="E20" i="22"/>
  <c r="AC19" i="22"/>
  <c r="W19" i="22"/>
  <c r="T19" i="22"/>
  <c r="Q19" i="22"/>
  <c r="N19" i="22"/>
  <c r="K19" i="22"/>
  <c r="H19" i="22"/>
  <c r="E19" i="22"/>
  <c r="AC18" i="22"/>
  <c r="W18" i="22"/>
  <c r="T18" i="22"/>
  <c r="Q18" i="22"/>
  <c r="N18" i="22"/>
  <c r="K18" i="22"/>
  <c r="H18" i="22"/>
  <c r="E18" i="22"/>
  <c r="AC17" i="22"/>
  <c r="W17" i="22"/>
  <c r="T17" i="22"/>
  <c r="Q17" i="22"/>
  <c r="N17" i="22"/>
  <c r="K17" i="22"/>
  <c r="H17" i="22"/>
  <c r="E17" i="22"/>
  <c r="AC16" i="22"/>
  <c r="W16" i="22"/>
  <c r="T16" i="22"/>
  <c r="Q16" i="22"/>
  <c r="N16" i="22"/>
  <c r="K16" i="22"/>
  <c r="H16" i="22"/>
  <c r="E16" i="22"/>
  <c r="AC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W13" i="22"/>
  <c r="T13" i="22"/>
  <c r="Q13" i="22"/>
  <c r="N13" i="22"/>
  <c r="K13" i="22"/>
  <c r="H13" i="22"/>
  <c r="E13" i="22"/>
  <c r="AC12" i="22"/>
  <c r="W12" i="22"/>
  <c r="T12" i="22"/>
  <c r="Q12" i="22"/>
  <c r="N12" i="22"/>
  <c r="K12" i="22"/>
  <c r="H12" i="22"/>
  <c r="E12" i="22"/>
  <c r="AC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W27" i="21"/>
  <c r="T27" i="21"/>
  <c r="Q27" i="21"/>
  <c r="N27" i="21"/>
  <c r="K27" i="21"/>
  <c r="H27" i="21"/>
  <c r="E27" i="21"/>
  <c r="AC26" i="21"/>
  <c r="W26" i="21"/>
  <c r="T26" i="21"/>
  <c r="Q26" i="21"/>
  <c r="N26" i="21"/>
  <c r="K26" i="21"/>
  <c r="H26" i="21"/>
  <c r="E26" i="21"/>
  <c r="AC25" i="21"/>
  <c r="W25" i="21"/>
  <c r="T25" i="21"/>
  <c r="Q25" i="21"/>
  <c r="N25" i="21"/>
  <c r="K25" i="21"/>
  <c r="H25" i="21"/>
  <c r="E25" i="21"/>
  <c r="AC24" i="21"/>
  <c r="W24" i="21"/>
  <c r="T24" i="21"/>
  <c r="Q24" i="21"/>
  <c r="N24" i="21"/>
  <c r="K24" i="21"/>
  <c r="H24" i="21"/>
  <c r="E24" i="21"/>
  <c r="AC23" i="21"/>
  <c r="W23" i="21"/>
  <c r="T23" i="21"/>
  <c r="Q23" i="21"/>
  <c r="N23" i="21"/>
  <c r="K23" i="21"/>
  <c r="H23" i="21"/>
  <c r="E23" i="21"/>
  <c r="AC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W20" i="21"/>
  <c r="T20" i="21"/>
  <c r="Q20" i="21"/>
  <c r="N20" i="21"/>
  <c r="K20" i="21"/>
  <c r="H20" i="21"/>
  <c r="E20" i="21"/>
  <c r="AC19" i="21"/>
  <c r="W19" i="21"/>
  <c r="T19" i="21"/>
  <c r="Q19" i="21"/>
  <c r="N19" i="21"/>
  <c r="K19" i="21"/>
  <c r="H19" i="21"/>
  <c r="E19" i="21"/>
  <c r="AC18" i="21"/>
  <c r="W18" i="21"/>
  <c r="T18" i="21"/>
  <c r="Q18" i="21"/>
  <c r="N18" i="21"/>
  <c r="K18" i="21"/>
  <c r="H18" i="21"/>
  <c r="E18" i="21"/>
  <c r="AC17" i="21"/>
  <c r="W17" i="21"/>
  <c r="T17" i="21"/>
  <c r="Q17" i="21"/>
  <c r="N17" i="21"/>
  <c r="K17" i="21"/>
  <c r="H17" i="21"/>
  <c r="E17" i="21"/>
  <c r="AC16" i="21"/>
  <c r="W16" i="21"/>
  <c r="T16" i="21"/>
  <c r="Q16" i="21"/>
  <c r="N16" i="21"/>
  <c r="K16" i="21"/>
  <c r="H16" i="21"/>
  <c r="E16" i="21"/>
  <c r="AC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W13" i="21"/>
  <c r="T13" i="21"/>
  <c r="Q13" i="21"/>
  <c r="N13" i="21"/>
  <c r="K13" i="21"/>
  <c r="H13" i="21"/>
  <c r="E13" i="21"/>
  <c r="AC12" i="21"/>
  <c r="W12" i="21"/>
  <c r="T12" i="21"/>
  <c r="Q12" i="21"/>
  <c r="N12" i="21"/>
  <c r="K12" i="21"/>
  <c r="H12" i="21"/>
  <c r="E12" i="21"/>
  <c r="AC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W27" i="20"/>
  <c r="T27" i="20"/>
  <c r="Q27" i="20"/>
  <c r="N27" i="20"/>
  <c r="K27" i="20"/>
  <c r="H27" i="20"/>
  <c r="E27" i="20"/>
  <c r="AC26" i="20"/>
  <c r="W26" i="20"/>
  <c r="T26" i="20"/>
  <c r="Q26" i="20"/>
  <c r="N26" i="20"/>
  <c r="K26" i="20"/>
  <c r="H26" i="20"/>
  <c r="E26" i="20"/>
  <c r="AC25" i="20"/>
  <c r="W25" i="20"/>
  <c r="T25" i="20"/>
  <c r="Q25" i="20"/>
  <c r="N25" i="20"/>
  <c r="K25" i="20"/>
  <c r="H25" i="20"/>
  <c r="E25" i="20"/>
  <c r="AC24" i="20"/>
  <c r="W24" i="20"/>
  <c r="T24" i="20"/>
  <c r="Q24" i="20"/>
  <c r="N24" i="20"/>
  <c r="K24" i="20"/>
  <c r="H24" i="20"/>
  <c r="E24" i="20"/>
  <c r="AC23" i="20"/>
  <c r="W23" i="20"/>
  <c r="T23" i="20"/>
  <c r="Q23" i="20"/>
  <c r="N23" i="20"/>
  <c r="K23" i="20"/>
  <c r="H23" i="20"/>
  <c r="E23" i="20"/>
  <c r="AC22" i="20"/>
  <c r="W22" i="20"/>
  <c r="T22" i="20"/>
  <c r="Q22" i="20"/>
  <c r="N22" i="20"/>
  <c r="K22" i="20"/>
  <c r="H22" i="20"/>
  <c r="E22" i="20"/>
  <c r="AC21" i="20"/>
  <c r="W21" i="20"/>
  <c r="T21" i="20"/>
  <c r="Q21" i="20"/>
  <c r="N21" i="20"/>
  <c r="K21" i="20"/>
  <c r="H21" i="20"/>
  <c r="E21" i="20"/>
  <c r="AC20" i="20"/>
  <c r="W20" i="20"/>
  <c r="T20" i="20"/>
  <c r="Q20" i="20"/>
  <c r="N20" i="20"/>
  <c r="K20" i="20"/>
  <c r="H20" i="20"/>
  <c r="E20" i="20"/>
  <c r="AC19" i="20"/>
  <c r="W19" i="20"/>
  <c r="T19" i="20"/>
  <c r="Q19" i="20"/>
  <c r="N19" i="20"/>
  <c r="K19" i="20"/>
  <c r="H19" i="20"/>
  <c r="E19" i="20"/>
  <c r="AC18" i="20"/>
  <c r="W18" i="20"/>
  <c r="T18" i="20"/>
  <c r="Q18" i="20"/>
  <c r="N18" i="20"/>
  <c r="K18" i="20"/>
  <c r="H18" i="20"/>
  <c r="E18" i="20"/>
  <c r="AC17" i="20"/>
  <c r="W17" i="20"/>
  <c r="T17" i="20"/>
  <c r="Q17" i="20"/>
  <c r="N17" i="20"/>
  <c r="K17" i="20"/>
  <c r="H17" i="20"/>
  <c r="E17" i="20"/>
  <c r="AC16" i="20"/>
  <c r="W16" i="20"/>
  <c r="T16" i="20"/>
  <c r="Q16" i="20"/>
  <c r="N16" i="20"/>
  <c r="K16" i="20"/>
  <c r="H16" i="20"/>
  <c r="E16" i="20"/>
  <c r="AC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W13" i="20"/>
  <c r="T13" i="20"/>
  <c r="Q13" i="20"/>
  <c r="N13" i="20"/>
  <c r="K13" i="20"/>
  <c r="H13" i="20"/>
  <c r="E13" i="20"/>
  <c r="AC12" i="20"/>
  <c r="W12" i="20"/>
  <c r="T12" i="20"/>
  <c r="Q12" i="20"/>
  <c r="N12" i="20"/>
  <c r="K12" i="20"/>
  <c r="H12" i="20"/>
  <c r="E12" i="20"/>
  <c r="AC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W27" i="10"/>
  <c r="T27" i="10"/>
  <c r="Q27" i="10"/>
  <c r="N27" i="10"/>
  <c r="K27" i="10"/>
  <c r="H27" i="10"/>
  <c r="E27" i="10"/>
  <c r="AC26" i="10"/>
  <c r="W26" i="10"/>
  <c r="T26" i="10"/>
  <c r="Q26" i="10"/>
  <c r="N26" i="10"/>
  <c r="K26" i="10"/>
  <c r="H26" i="10"/>
  <c r="E26" i="10"/>
  <c r="AC25" i="10"/>
  <c r="W25" i="10"/>
  <c r="T25" i="10"/>
  <c r="Q25" i="10"/>
  <c r="N25" i="10"/>
  <c r="K25" i="10"/>
  <c r="H25" i="10"/>
  <c r="E25" i="10"/>
  <c r="AC24" i="10"/>
  <c r="W24" i="10"/>
  <c r="T24" i="10"/>
  <c r="Q24" i="10"/>
  <c r="N24" i="10"/>
  <c r="K24" i="10"/>
  <c r="H24" i="10"/>
  <c r="E24" i="10"/>
  <c r="AC23" i="10"/>
  <c r="W23" i="10"/>
  <c r="T23" i="10"/>
  <c r="Q23" i="10"/>
  <c r="N23" i="10"/>
  <c r="K23" i="10"/>
  <c r="H23" i="10"/>
  <c r="E23" i="10"/>
  <c r="AC22" i="10"/>
  <c r="W22" i="10"/>
  <c r="T22" i="10"/>
  <c r="Q22" i="10"/>
  <c r="N22" i="10"/>
  <c r="K22" i="10"/>
  <c r="H22" i="10"/>
  <c r="E22" i="10"/>
  <c r="AC21" i="10"/>
  <c r="W21" i="10"/>
  <c r="T21" i="10"/>
  <c r="Q21" i="10"/>
  <c r="N21" i="10"/>
  <c r="K21" i="10"/>
  <c r="H21" i="10"/>
  <c r="E21" i="10"/>
  <c r="AC20" i="10"/>
  <c r="W20" i="10"/>
  <c r="T20" i="10"/>
  <c r="Q20" i="10"/>
  <c r="N20" i="10"/>
  <c r="K20" i="10"/>
  <c r="H20" i="10"/>
  <c r="E20" i="10"/>
  <c r="AC19" i="10"/>
  <c r="W19" i="10"/>
  <c r="T19" i="10"/>
  <c r="Q19" i="10"/>
  <c r="N19" i="10"/>
  <c r="K19" i="10"/>
  <c r="H19" i="10"/>
  <c r="E19" i="10"/>
  <c r="AC18" i="10"/>
  <c r="W18" i="10"/>
  <c r="T18" i="10"/>
  <c r="Q18" i="10"/>
  <c r="N18" i="10"/>
  <c r="K18" i="10"/>
  <c r="H18" i="10"/>
  <c r="E18" i="10"/>
  <c r="AC17" i="10"/>
  <c r="W17" i="10"/>
  <c r="T17" i="10"/>
  <c r="Q17" i="10"/>
  <c r="N17" i="10"/>
  <c r="K17" i="10"/>
  <c r="H17" i="10"/>
  <c r="E17" i="10"/>
  <c r="AC16" i="10"/>
  <c r="W16" i="10"/>
  <c r="T16" i="10"/>
  <c r="Q16" i="10"/>
  <c r="N16" i="10"/>
  <c r="K16" i="10"/>
  <c r="H16" i="10"/>
  <c r="E16" i="10"/>
  <c r="AC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W13" i="10"/>
  <c r="T13" i="10"/>
  <c r="Q13" i="10"/>
  <c r="N13" i="10"/>
  <c r="K13" i="10"/>
  <c r="H13" i="10"/>
  <c r="E13" i="10"/>
  <c r="AC12" i="10"/>
  <c r="W12" i="10"/>
  <c r="T12" i="10"/>
  <c r="Q12" i="10"/>
  <c r="N12" i="10"/>
  <c r="K12" i="10"/>
  <c r="H12" i="10"/>
  <c r="E12" i="10"/>
  <c r="AC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W27" i="18"/>
  <c r="T27" i="18"/>
  <c r="Q27" i="18"/>
  <c r="N27" i="18"/>
  <c r="K27" i="18"/>
  <c r="H27" i="18"/>
  <c r="E27" i="18"/>
  <c r="AC26" i="18"/>
  <c r="W26" i="18"/>
  <c r="T26" i="18"/>
  <c r="Q26" i="18"/>
  <c r="N26" i="18"/>
  <c r="K26" i="18"/>
  <c r="H26" i="18"/>
  <c r="E26" i="18"/>
  <c r="AC25" i="18"/>
  <c r="W25" i="18"/>
  <c r="T25" i="18"/>
  <c r="Q25" i="18"/>
  <c r="N25" i="18"/>
  <c r="K25" i="18"/>
  <c r="H25" i="18"/>
  <c r="E25" i="18"/>
  <c r="AC24" i="18"/>
  <c r="W24" i="18"/>
  <c r="T24" i="18"/>
  <c r="Q24" i="18"/>
  <c r="N24" i="18"/>
  <c r="K24" i="18"/>
  <c r="H24" i="18"/>
  <c r="E24" i="18"/>
  <c r="AC23" i="18"/>
  <c r="W23" i="18"/>
  <c r="T23" i="18"/>
  <c r="Q23" i="18"/>
  <c r="N23" i="18"/>
  <c r="K23" i="18"/>
  <c r="H23" i="18"/>
  <c r="E23" i="18"/>
  <c r="AC22" i="18"/>
  <c r="W22" i="18"/>
  <c r="T22" i="18"/>
  <c r="Q22" i="18"/>
  <c r="N22" i="18"/>
  <c r="K22" i="18"/>
  <c r="H22" i="18"/>
  <c r="E22" i="18"/>
  <c r="AC21" i="18"/>
  <c r="W21" i="18"/>
  <c r="T21" i="18"/>
  <c r="Q21" i="18"/>
  <c r="N21" i="18"/>
  <c r="K21" i="18"/>
  <c r="H21" i="18"/>
  <c r="E21" i="18"/>
  <c r="AC20" i="18"/>
  <c r="W20" i="18"/>
  <c r="T20" i="18"/>
  <c r="Q20" i="18"/>
  <c r="N20" i="18"/>
  <c r="K20" i="18"/>
  <c r="H20" i="18"/>
  <c r="E20" i="18"/>
  <c r="AC19" i="18"/>
  <c r="W19" i="18"/>
  <c r="T19" i="18"/>
  <c r="Q19" i="18"/>
  <c r="N19" i="18"/>
  <c r="K19" i="18"/>
  <c r="H19" i="18"/>
  <c r="E19" i="18"/>
  <c r="AC18" i="18"/>
  <c r="W18" i="18"/>
  <c r="T18" i="18"/>
  <c r="Q18" i="18"/>
  <c r="N18" i="18"/>
  <c r="K18" i="18"/>
  <c r="H18" i="18"/>
  <c r="E18" i="18"/>
  <c r="AC17" i="18"/>
  <c r="W17" i="18"/>
  <c r="T17" i="18"/>
  <c r="Q17" i="18"/>
  <c r="N17" i="18"/>
  <c r="K17" i="18"/>
  <c r="H17" i="18"/>
  <c r="E17" i="18"/>
  <c r="AC16" i="18"/>
  <c r="W16" i="18"/>
  <c r="T16" i="18"/>
  <c r="Q16" i="18"/>
  <c r="N16" i="18"/>
  <c r="K16" i="18"/>
  <c r="H16" i="18"/>
  <c r="E16" i="18"/>
  <c r="AC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W13" i="18"/>
  <c r="T13" i="18"/>
  <c r="Q13" i="18"/>
  <c r="N13" i="18"/>
  <c r="K13" i="18"/>
  <c r="H13" i="18"/>
  <c r="E13" i="18"/>
  <c r="AC12" i="18"/>
  <c r="W12" i="18"/>
  <c r="T12" i="18"/>
  <c r="Q12" i="18"/>
  <c r="N12" i="18"/>
  <c r="K12" i="18"/>
  <c r="H12" i="18"/>
  <c r="E12" i="18"/>
  <c r="AC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W27" i="7"/>
  <c r="T27" i="7"/>
  <c r="Q27" i="7"/>
  <c r="N27" i="7"/>
  <c r="K27" i="7"/>
  <c r="H27" i="7"/>
  <c r="E27" i="7"/>
  <c r="AC26" i="7"/>
  <c r="W26" i="7"/>
  <c r="T26" i="7"/>
  <c r="Q26" i="7"/>
  <c r="N26" i="7"/>
  <c r="K26" i="7"/>
  <c r="H26" i="7"/>
  <c r="E26" i="7"/>
  <c r="AC25" i="7"/>
  <c r="W25" i="7"/>
  <c r="T25" i="7"/>
  <c r="Q25" i="7"/>
  <c r="N25" i="7"/>
  <c r="K25" i="7"/>
  <c r="H25" i="7"/>
  <c r="E25" i="7"/>
  <c r="AC24" i="7"/>
  <c r="W24" i="7"/>
  <c r="T24" i="7"/>
  <c r="Q24" i="7"/>
  <c r="N24" i="7"/>
  <c r="K24" i="7"/>
  <c r="H24" i="7"/>
  <c r="E24" i="7"/>
  <c r="AC23" i="7"/>
  <c r="W23" i="7"/>
  <c r="T23" i="7"/>
  <c r="Q23" i="7"/>
  <c r="N23" i="7"/>
  <c r="K23" i="7"/>
  <c r="H23" i="7"/>
  <c r="E23" i="7"/>
  <c r="AC22" i="7"/>
  <c r="W22" i="7"/>
  <c r="T22" i="7"/>
  <c r="Q22" i="7"/>
  <c r="N22" i="7"/>
  <c r="K22" i="7"/>
  <c r="H22" i="7"/>
  <c r="E22" i="7"/>
  <c r="AC21" i="7"/>
  <c r="W21" i="7"/>
  <c r="T21" i="7"/>
  <c r="Q21" i="7"/>
  <c r="N21" i="7"/>
  <c r="K21" i="7"/>
  <c r="H21" i="7"/>
  <c r="E21" i="7"/>
  <c r="AC20" i="7"/>
  <c r="W20" i="7"/>
  <c r="T20" i="7"/>
  <c r="Q20" i="7"/>
  <c r="N20" i="7"/>
  <c r="K20" i="7"/>
  <c r="H20" i="7"/>
  <c r="E20" i="7"/>
  <c r="AC19" i="7"/>
  <c r="W19" i="7"/>
  <c r="T19" i="7"/>
  <c r="Q19" i="7"/>
  <c r="N19" i="7"/>
  <c r="K19" i="7"/>
  <c r="H19" i="7"/>
  <c r="E19" i="7"/>
  <c r="AC18" i="7"/>
  <c r="W18" i="7"/>
  <c r="T18" i="7"/>
  <c r="Q18" i="7"/>
  <c r="N18" i="7"/>
  <c r="K18" i="7"/>
  <c r="H18" i="7"/>
  <c r="E18" i="7"/>
  <c r="AC17" i="7"/>
  <c r="W17" i="7"/>
  <c r="T17" i="7"/>
  <c r="Q17" i="7"/>
  <c r="N17" i="7"/>
  <c r="K17" i="7"/>
  <c r="H17" i="7"/>
  <c r="E17" i="7"/>
  <c r="AC16" i="7"/>
  <c r="W16" i="7"/>
  <c r="T16" i="7"/>
  <c r="Q16" i="7"/>
  <c r="N16" i="7"/>
  <c r="K16" i="7"/>
  <c r="H16" i="7"/>
  <c r="E16" i="7"/>
  <c r="AC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W13" i="7"/>
  <c r="T13" i="7"/>
  <c r="Q13" i="7"/>
  <c r="N13" i="7"/>
  <c r="K13" i="7"/>
  <c r="H13" i="7"/>
  <c r="E13" i="7"/>
  <c r="AC12" i="7"/>
  <c r="W12" i="7"/>
  <c r="T12" i="7"/>
  <c r="Q12" i="7"/>
  <c r="N12" i="7"/>
  <c r="K12" i="7"/>
  <c r="H12" i="7"/>
  <c r="E12" i="7"/>
  <c r="AC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W27" i="15"/>
  <c r="T27" i="15"/>
  <c r="Q27" i="15"/>
  <c r="N27" i="15"/>
  <c r="K27" i="15"/>
  <c r="H27" i="15"/>
  <c r="E27" i="15"/>
  <c r="AC26" i="15"/>
  <c r="W26" i="15"/>
  <c r="T26" i="15"/>
  <c r="Q26" i="15"/>
  <c r="N26" i="15"/>
  <c r="K26" i="15"/>
  <c r="H26" i="15"/>
  <c r="E26" i="15"/>
  <c r="AC25" i="15"/>
  <c r="W25" i="15"/>
  <c r="T25" i="15"/>
  <c r="Q25" i="15"/>
  <c r="N25" i="15"/>
  <c r="K25" i="15"/>
  <c r="H25" i="15"/>
  <c r="E25" i="15"/>
  <c r="AC24" i="15"/>
  <c r="W24" i="15"/>
  <c r="T24" i="15"/>
  <c r="Q24" i="15"/>
  <c r="N24" i="15"/>
  <c r="K24" i="15"/>
  <c r="H24" i="15"/>
  <c r="E24" i="15"/>
  <c r="AC23" i="15"/>
  <c r="W23" i="15"/>
  <c r="T23" i="15"/>
  <c r="Q23" i="15"/>
  <c r="N23" i="15"/>
  <c r="K23" i="15"/>
  <c r="H23" i="15"/>
  <c r="E23" i="15"/>
  <c r="AC22" i="15"/>
  <c r="W22" i="15"/>
  <c r="T22" i="15"/>
  <c r="Q22" i="15"/>
  <c r="N22" i="15"/>
  <c r="K22" i="15"/>
  <c r="H22" i="15"/>
  <c r="E22" i="15"/>
  <c r="AC21" i="15"/>
  <c r="W21" i="15"/>
  <c r="T21" i="15"/>
  <c r="Q21" i="15"/>
  <c r="N21" i="15"/>
  <c r="K21" i="15"/>
  <c r="H21" i="15"/>
  <c r="E21" i="15"/>
  <c r="AC20" i="15"/>
  <c r="W20" i="15"/>
  <c r="T20" i="15"/>
  <c r="Q20" i="15"/>
  <c r="N20" i="15"/>
  <c r="K20" i="15"/>
  <c r="H20" i="15"/>
  <c r="E20" i="15"/>
  <c r="AC19" i="15"/>
  <c r="W19" i="15"/>
  <c r="T19" i="15"/>
  <c r="Q19" i="15"/>
  <c r="N19" i="15"/>
  <c r="K19" i="15"/>
  <c r="H19" i="15"/>
  <c r="E19" i="15"/>
  <c r="AC18" i="15"/>
  <c r="W18" i="15"/>
  <c r="T18" i="15"/>
  <c r="Q18" i="15"/>
  <c r="N18" i="15"/>
  <c r="K18" i="15"/>
  <c r="H18" i="15"/>
  <c r="E18" i="15"/>
  <c r="AC17" i="15"/>
  <c r="W17" i="15"/>
  <c r="T17" i="15"/>
  <c r="Q17" i="15"/>
  <c r="N17" i="15"/>
  <c r="K17" i="15"/>
  <c r="H17" i="15"/>
  <c r="E17" i="15"/>
  <c r="AC16" i="15"/>
  <c r="W16" i="15"/>
  <c r="T16" i="15"/>
  <c r="Q16" i="15"/>
  <c r="N16" i="15"/>
  <c r="K16" i="15"/>
  <c r="H16" i="15"/>
  <c r="E16" i="15"/>
  <c r="AC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W13" i="15"/>
  <c r="T13" i="15"/>
  <c r="Q13" i="15"/>
  <c r="N13" i="15"/>
  <c r="K13" i="15"/>
  <c r="H13" i="15"/>
  <c r="E13" i="15"/>
  <c r="AC12" i="15"/>
  <c r="W12" i="15"/>
  <c r="T12" i="15"/>
  <c r="Q12" i="15"/>
  <c r="N12" i="15"/>
  <c r="K12" i="15"/>
  <c r="H12" i="15"/>
  <c r="E12" i="15"/>
  <c r="AC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W27" i="14"/>
  <c r="T27" i="14"/>
  <c r="Q27" i="14"/>
  <c r="N27" i="14"/>
  <c r="K27" i="14"/>
  <c r="H27" i="14"/>
  <c r="E27" i="14"/>
  <c r="AC26" i="14"/>
  <c r="W26" i="14"/>
  <c r="T26" i="14"/>
  <c r="Q26" i="14"/>
  <c r="N26" i="14"/>
  <c r="K26" i="14"/>
  <c r="H26" i="14"/>
  <c r="E26" i="14"/>
  <c r="AC25" i="14"/>
  <c r="W25" i="14"/>
  <c r="T25" i="14"/>
  <c r="Q25" i="14"/>
  <c r="N25" i="14"/>
  <c r="K25" i="14"/>
  <c r="H25" i="14"/>
  <c r="E25" i="14"/>
  <c r="AC24" i="14"/>
  <c r="W24" i="14"/>
  <c r="T24" i="14"/>
  <c r="Q24" i="14"/>
  <c r="N24" i="14"/>
  <c r="K24" i="14"/>
  <c r="H24" i="14"/>
  <c r="E24" i="14"/>
  <c r="AC23" i="14"/>
  <c r="W23" i="14"/>
  <c r="T23" i="14"/>
  <c r="Q23" i="14"/>
  <c r="N23" i="14"/>
  <c r="K23" i="14"/>
  <c r="H23" i="14"/>
  <c r="E23" i="14"/>
  <c r="AC22" i="14"/>
  <c r="W22" i="14"/>
  <c r="T22" i="14"/>
  <c r="Q22" i="14"/>
  <c r="N22" i="14"/>
  <c r="K22" i="14"/>
  <c r="H22" i="14"/>
  <c r="E22" i="14"/>
  <c r="AC21" i="14"/>
  <c r="W21" i="14"/>
  <c r="T21" i="14"/>
  <c r="Q21" i="14"/>
  <c r="N21" i="14"/>
  <c r="K21" i="14"/>
  <c r="H21" i="14"/>
  <c r="E21" i="14"/>
  <c r="AC20" i="14"/>
  <c r="W20" i="14"/>
  <c r="T20" i="14"/>
  <c r="Q20" i="14"/>
  <c r="N20" i="14"/>
  <c r="K20" i="14"/>
  <c r="H20" i="14"/>
  <c r="E20" i="14"/>
  <c r="AC19" i="14"/>
  <c r="W19" i="14"/>
  <c r="T19" i="14"/>
  <c r="Q19" i="14"/>
  <c r="N19" i="14"/>
  <c r="K19" i="14"/>
  <c r="H19" i="14"/>
  <c r="E19" i="14"/>
  <c r="AC18" i="14"/>
  <c r="W18" i="14"/>
  <c r="T18" i="14"/>
  <c r="Q18" i="14"/>
  <c r="N18" i="14"/>
  <c r="K18" i="14"/>
  <c r="H18" i="14"/>
  <c r="E18" i="14"/>
  <c r="AC17" i="14"/>
  <c r="W17" i="14"/>
  <c r="T17" i="14"/>
  <c r="Q17" i="14"/>
  <c r="N17" i="14"/>
  <c r="K17" i="14"/>
  <c r="H17" i="14"/>
  <c r="E17" i="14"/>
  <c r="AC16" i="14"/>
  <c r="W16" i="14"/>
  <c r="T16" i="14"/>
  <c r="Q16" i="14"/>
  <c r="N16" i="14"/>
  <c r="K16" i="14"/>
  <c r="H16" i="14"/>
  <c r="E16" i="14"/>
  <c r="AC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W13" i="14"/>
  <c r="T13" i="14"/>
  <c r="Q13" i="14"/>
  <c r="N13" i="14"/>
  <c r="K13" i="14"/>
  <c r="H13" i="14"/>
  <c r="E13" i="14"/>
  <c r="AC12" i="14"/>
  <c r="W12" i="14"/>
  <c r="T12" i="14"/>
  <c r="Q12" i="14"/>
  <c r="N12" i="14"/>
  <c r="K12" i="14"/>
  <c r="H12" i="14"/>
  <c r="E12" i="14"/>
  <c r="AC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W27" i="13"/>
  <c r="T27" i="13"/>
  <c r="Q27" i="13"/>
  <c r="N27" i="13"/>
  <c r="K27" i="13"/>
  <c r="H27" i="13"/>
  <c r="E27" i="13"/>
  <c r="AC26" i="13"/>
  <c r="W26" i="13"/>
  <c r="T26" i="13"/>
  <c r="Q26" i="13"/>
  <c r="N26" i="13"/>
  <c r="K26" i="13"/>
  <c r="H26" i="13"/>
  <c r="E26" i="13"/>
  <c r="AC25" i="13"/>
  <c r="W25" i="13"/>
  <c r="T25" i="13"/>
  <c r="Q25" i="13"/>
  <c r="N25" i="13"/>
  <c r="K25" i="13"/>
  <c r="H25" i="13"/>
  <c r="E25" i="13"/>
  <c r="AC24" i="13"/>
  <c r="W24" i="13"/>
  <c r="T24" i="13"/>
  <c r="Q24" i="13"/>
  <c r="N24" i="13"/>
  <c r="K24" i="13"/>
  <c r="H24" i="13"/>
  <c r="E24" i="13"/>
  <c r="AC23" i="13"/>
  <c r="W23" i="13"/>
  <c r="T23" i="13"/>
  <c r="Q23" i="13"/>
  <c r="N23" i="13"/>
  <c r="K23" i="13"/>
  <c r="H23" i="13"/>
  <c r="E23" i="13"/>
  <c r="AC22" i="13"/>
  <c r="W22" i="13"/>
  <c r="T22" i="13"/>
  <c r="Q22" i="13"/>
  <c r="N22" i="13"/>
  <c r="K22" i="13"/>
  <c r="H22" i="13"/>
  <c r="E22" i="13"/>
  <c r="AC21" i="13"/>
  <c r="W21" i="13"/>
  <c r="T21" i="13"/>
  <c r="Q21" i="13"/>
  <c r="N21" i="13"/>
  <c r="K21" i="13"/>
  <c r="H21" i="13"/>
  <c r="E21" i="13"/>
  <c r="AC20" i="13"/>
  <c r="W20" i="13"/>
  <c r="T20" i="13"/>
  <c r="Q20" i="13"/>
  <c r="N20" i="13"/>
  <c r="K20" i="13"/>
  <c r="H20" i="13"/>
  <c r="E20" i="13"/>
  <c r="AC19" i="13"/>
  <c r="W19" i="13"/>
  <c r="T19" i="13"/>
  <c r="Q19" i="13"/>
  <c r="N19" i="13"/>
  <c r="K19" i="13"/>
  <c r="H19" i="13"/>
  <c r="E19" i="13"/>
  <c r="AC18" i="13"/>
  <c r="W18" i="13"/>
  <c r="T18" i="13"/>
  <c r="Q18" i="13"/>
  <c r="N18" i="13"/>
  <c r="K18" i="13"/>
  <c r="H18" i="13"/>
  <c r="E18" i="13"/>
  <c r="AC17" i="13"/>
  <c r="W17" i="13"/>
  <c r="T17" i="13"/>
  <c r="Q17" i="13"/>
  <c r="N17" i="13"/>
  <c r="K17" i="13"/>
  <c r="H17" i="13"/>
  <c r="E17" i="13"/>
  <c r="AC16" i="13"/>
  <c r="W16" i="13"/>
  <c r="T16" i="13"/>
  <c r="Q16" i="13"/>
  <c r="N16" i="13"/>
  <c r="K16" i="13"/>
  <c r="H16" i="13"/>
  <c r="E16" i="13"/>
  <c r="AC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W13" i="13"/>
  <c r="T13" i="13"/>
  <c r="Q13" i="13"/>
  <c r="N13" i="13"/>
  <c r="K13" i="13"/>
  <c r="H13" i="13"/>
  <c r="E13" i="13"/>
  <c r="AC12" i="13"/>
  <c r="W12" i="13"/>
  <c r="T12" i="13"/>
  <c r="Q12" i="13"/>
  <c r="N12" i="13"/>
  <c r="K12" i="13"/>
  <c r="H12" i="13"/>
  <c r="E12" i="13"/>
  <c r="AC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W27" i="12"/>
  <c r="T27" i="12"/>
  <c r="Q27" i="12"/>
  <c r="N27" i="12"/>
  <c r="K27" i="12"/>
  <c r="H27" i="12"/>
  <c r="E27" i="12"/>
  <c r="AC26" i="12"/>
  <c r="W26" i="12"/>
  <c r="T26" i="12"/>
  <c r="Q26" i="12"/>
  <c r="N26" i="12"/>
  <c r="K26" i="12"/>
  <c r="H26" i="12"/>
  <c r="E26" i="12"/>
  <c r="AC25" i="12"/>
  <c r="W25" i="12"/>
  <c r="T25" i="12"/>
  <c r="Q25" i="12"/>
  <c r="N25" i="12"/>
  <c r="K25" i="12"/>
  <c r="H25" i="12"/>
  <c r="E25" i="12"/>
  <c r="AC24" i="12"/>
  <c r="W24" i="12"/>
  <c r="T24" i="12"/>
  <c r="Q24" i="12"/>
  <c r="N24" i="12"/>
  <c r="K24" i="12"/>
  <c r="H24" i="12"/>
  <c r="E24" i="12"/>
  <c r="AC23" i="12"/>
  <c r="W23" i="12"/>
  <c r="T23" i="12"/>
  <c r="Q23" i="12"/>
  <c r="N23" i="12"/>
  <c r="K23" i="12"/>
  <c r="H23" i="12"/>
  <c r="E23" i="12"/>
  <c r="AC22" i="12"/>
  <c r="W22" i="12"/>
  <c r="T22" i="12"/>
  <c r="Q22" i="12"/>
  <c r="N22" i="12"/>
  <c r="K22" i="12"/>
  <c r="H22" i="12"/>
  <c r="E22" i="12"/>
  <c r="AC21" i="12"/>
  <c r="W21" i="12"/>
  <c r="T21" i="12"/>
  <c r="Q21" i="12"/>
  <c r="N21" i="12"/>
  <c r="K21" i="12"/>
  <c r="H21" i="12"/>
  <c r="E21" i="12"/>
  <c r="AC20" i="12"/>
  <c r="W20" i="12"/>
  <c r="T20" i="12"/>
  <c r="Q20" i="12"/>
  <c r="N20" i="12"/>
  <c r="K20" i="12"/>
  <c r="H20" i="12"/>
  <c r="E20" i="12"/>
  <c r="AC19" i="12"/>
  <c r="W19" i="12"/>
  <c r="T19" i="12"/>
  <c r="Q19" i="12"/>
  <c r="N19" i="12"/>
  <c r="K19" i="12"/>
  <c r="H19" i="12"/>
  <c r="E19" i="12"/>
  <c r="AC18" i="12"/>
  <c r="W18" i="12"/>
  <c r="T18" i="12"/>
  <c r="Q18" i="12"/>
  <c r="N18" i="12"/>
  <c r="K18" i="12"/>
  <c r="H18" i="12"/>
  <c r="E18" i="12"/>
  <c r="AC17" i="12"/>
  <c r="W17" i="12"/>
  <c r="T17" i="12"/>
  <c r="Q17" i="12"/>
  <c r="N17" i="12"/>
  <c r="K17" i="12"/>
  <c r="H17" i="12"/>
  <c r="E17" i="12"/>
  <c r="AC16" i="12"/>
  <c r="W16" i="12"/>
  <c r="T16" i="12"/>
  <c r="Q16" i="12"/>
  <c r="N16" i="12"/>
  <c r="K16" i="12"/>
  <c r="H16" i="12"/>
  <c r="E16" i="12"/>
  <c r="AC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W13" i="12"/>
  <c r="T13" i="12"/>
  <c r="Q13" i="12"/>
  <c r="N13" i="12"/>
  <c r="K13" i="12"/>
  <c r="H13" i="12"/>
  <c r="E13" i="12"/>
  <c r="AC12" i="12"/>
  <c r="W12" i="12"/>
  <c r="T12" i="12"/>
  <c r="Q12" i="12"/>
  <c r="N12" i="12"/>
  <c r="K12" i="12"/>
  <c r="H12" i="12"/>
  <c r="E12" i="12"/>
  <c r="AC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W27" i="11"/>
  <c r="T27" i="11"/>
  <c r="Q27" i="11"/>
  <c r="N27" i="11"/>
  <c r="K27" i="11"/>
  <c r="H27" i="11"/>
  <c r="E27" i="11"/>
  <c r="AC26" i="11"/>
  <c r="W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W13" i="11"/>
  <c r="T13" i="11"/>
  <c r="Q13" i="11"/>
  <c r="N13" i="11"/>
  <c r="K13" i="11"/>
  <c r="H13" i="11"/>
  <c r="E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W27" i="6"/>
  <c r="T27" i="6"/>
  <c r="Q27" i="6"/>
  <c r="N27" i="6"/>
  <c r="K27" i="6"/>
  <c r="H27" i="6"/>
  <c r="E27" i="6"/>
  <c r="AC26" i="6"/>
  <c r="W26" i="6"/>
  <c r="T26" i="6"/>
  <c r="Q26" i="6"/>
  <c r="N26" i="6"/>
  <c r="K26" i="6"/>
  <c r="H26" i="6"/>
  <c r="E26" i="6"/>
  <c r="AC25" i="6"/>
  <c r="W25" i="6"/>
  <c r="T25" i="6"/>
  <c r="Q25" i="6"/>
  <c r="N25" i="6"/>
  <c r="K25" i="6"/>
  <c r="H25" i="6"/>
  <c r="E25" i="6"/>
  <c r="AC24" i="6"/>
  <c r="W24" i="6"/>
  <c r="T24" i="6"/>
  <c r="Q24" i="6"/>
  <c r="N24" i="6"/>
  <c r="K24" i="6"/>
  <c r="H24" i="6"/>
  <c r="E24" i="6"/>
  <c r="AC23" i="6"/>
  <c r="W23" i="6"/>
  <c r="T23" i="6"/>
  <c r="Q23" i="6"/>
  <c r="N23" i="6"/>
  <c r="K23" i="6"/>
  <c r="H23" i="6"/>
  <c r="E23" i="6"/>
  <c r="AC22" i="6"/>
  <c r="W22" i="6"/>
  <c r="T22" i="6"/>
  <c r="Q22" i="6"/>
  <c r="N22" i="6"/>
  <c r="K22" i="6"/>
  <c r="H22" i="6"/>
  <c r="E22" i="6"/>
  <c r="AC21" i="6"/>
  <c r="W21" i="6"/>
  <c r="T21" i="6"/>
  <c r="Q21" i="6"/>
  <c r="N21" i="6"/>
  <c r="K21" i="6"/>
  <c r="H21" i="6"/>
  <c r="E21" i="6"/>
  <c r="AC20" i="6"/>
  <c r="W20" i="6"/>
  <c r="T20" i="6"/>
  <c r="Q20" i="6"/>
  <c r="N20" i="6"/>
  <c r="K20" i="6"/>
  <c r="H20" i="6"/>
  <c r="E20" i="6"/>
  <c r="AC19" i="6"/>
  <c r="W19" i="6"/>
  <c r="T19" i="6"/>
  <c r="Q19" i="6"/>
  <c r="N19" i="6"/>
  <c r="K19" i="6"/>
  <c r="H19" i="6"/>
  <c r="E19" i="6"/>
  <c r="AC18" i="6"/>
  <c r="W18" i="6"/>
  <c r="T18" i="6"/>
  <c r="Q18" i="6"/>
  <c r="N18" i="6"/>
  <c r="K18" i="6"/>
  <c r="H18" i="6"/>
  <c r="E18" i="6"/>
  <c r="AC17" i="6"/>
  <c r="W17" i="6"/>
  <c r="T17" i="6"/>
  <c r="Q17" i="6"/>
  <c r="N17" i="6"/>
  <c r="K17" i="6"/>
  <c r="H17" i="6"/>
  <c r="E17" i="6"/>
  <c r="AC16" i="6"/>
  <c r="W16" i="6"/>
  <c r="T16" i="6"/>
  <c r="Q16" i="6"/>
  <c r="N16" i="6"/>
  <c r="K16" i="6"/>
  <c r="H16" i="6"/>
  <c r="E16" i="6"/>
  <c r="AC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W13" i="6"/>
  <c r="T13" i="6"/>
  <c r="Q13" i="6"/>
  <c r="N13" i="6"/>
  <c r="K13" i="6"/>
  <c r="H13" i="6"/>
  <c r="E13" i="6"/>
  <c r="AC12" i="6"/>
  <c r="W12" i="6"/>
  <c r="T12" i="6"/>
  <c r="Q12" i="6"/>
  <c r="N12" i="6"/>
  <c r="K12" i="6"/>
  <c r="H12" i="6"/>
  <c r="E12" i="6"/>
  <c r="AC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W27" i="2"/>
  <c r="T27" i="2"/>
  <c r="Q27" i="2"/>
  <c r="N27" i="2"/>
  <c r="K27" i="2"/>
  <c r="H27" i="2"/>
  <c r="E27" i="2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W24" i="2"/>
  <c r="T24" i="2"/>
  <c r="Q24" i="2"/>
  <c r="N24" i="2"/>
  <c r="K24" i="2"/>
  <c r="H24" i="2"/>
  <c r="E24" i="2"/>
  <c r="AC23" i="2"/>
  <c r="W23" i="2"/>
  <c r="T23" i="2"/>
  <c r="Q23" i="2"/>
  <c r="N23" i="2"/>
  <c r="K23" i="2"/>
  <c r="H23" i="2"/>
  <c r="E23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W13" i="2"/>
  <c r="T13" i="2"/>
  <c r="Q13" i="2"/>
  <c r="N13" i="2"/>
  <c r="K13" i="2"/>
  <c r="H13" i="2"/>
  <c r="E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W27" i="3"/>
  <c r="T27" i="3"/>
  <c r="Q27" i="3"/>
  <c r="N27" i="3"/>
  <c r="K27" i="3"/>
  <c r="H27" i="3"/>
  <c r="E27" i="3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3" i="3"/>
  <c r="W23" i="3"/>
  <c r="T23" i="3"/>
  <c r="Q23" i="3"/>
  <c r="N23" i="3"/>
  <c r="K23" i="3"/>
  <c r="H23" i="3"/>
  <c r="E23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W13" i="3"/>
  <c r="T13" i="3"/>
  <c r="Q13" i="3"/>
  <c r="N13" i="3"/>
  <c r="K13" i="3"/>
  <c r="H13" i="3"/>
  <c r="E13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W27" i="4"/>
  <c r="T27" i="4"/>
  <c r="Q27" i="4"/>
  <c r="N27" i="4"/>
  <c r="K27" i="4"/>
  <c r="H27" i="4"/>
  <c r="E27" i="4"/>
  <c r="AC26" i="4"/>
  <c r="W26" i="4"/>
  <c r="T26" i="4"/>
  <c r="Q26" i="4"/>
  <c r="N26" i="4"/>
  <c r="K26" i="4"/>
  <c r="H26" i="4"/>
  <c r="E26" i="4"/>
  <c r="AC25" i="4"/>
  <c r="W25" i="4"/>
  <c r="T25" i="4"/>
  <c r="Q25" i="4"/>
  <c r="N25" i="4"/>
  <c r="K25" i="4"/>
  <c r="H25" i="4"/>
  <c r="E25" i="4"/>
  <c r="AC24" i="4"/>
  <c r="W24" i="4"/>
  <c r="T24" i="4"/>
  <c r="Q24" i="4"/>
  <c r="N24" i="4"/>
  <c r="K24" i="4"/>
  <c r="H24" i="4"/>
  <c r="E24" i="4"/>
  <c r="AC23" i="4"/>
  <c r="W23" i="4"/>
  <c r="T23" i="4"/>
  <c r="Q23" i="4"/>
  <c r="N23" i="4"/>
  <c r="K23" i="4"/>
  <c r="H23" i="4"/>
  <c r="E23" i="4"/>
  <c r="AC22" i="4"/>
  <c r="W22" i="4"/>
  <c r="T22" i="4"/>
  <c r="Q22" i="4"/>
  <c r="N22" i="4"/>
  <c r="K22" i="4"/>
  <c r="H22" i="4"/>
  <c r="E22" i="4"/>
  <c r="AC21" i="4"/>
  <c r="W21" i="4"/>
  <c r="T21" i="4"/>
  <c r="Q21" i="4"/>
  <c r="N21" i="4"/>
  <c r="K21" i="4"/>
  <c r="H21" i="4"/>
  <c r="E21" i="4"/>
  <c r="AC20" i="4"/>
  <c r="W20" i="4"/>
  <c r="T20" i="4"/>
  <c r="Q20" i="4"/>
  <c r="N20" i="4"/>
  <c r="K20" i="4"/>
  <c r="H20" i="4"/>
  <c r="E20" i="4"/>
  <c r="AC19" i="4"/>
  <c r="W19" i="4"/>
  <c r="T19" i="4"/>
  <c r="Q19" i="4"/>
  <c r="N19" i="4"/>
  <c r="K19" i="4"/>
  <c r="H19" i="4"/>
  <c r="E19" i="4"/>
  <c r="AC18" i="4"/>
  <c r="W18" i="4"/>
  <c r="T18" i="4"/>
  <c r="Q18" i="4"/>
  <c r="N18" i="4"/>
  <c r="K18" i="4"/>
  <c r="H18" i="4"/>
  <c r="E18" i="4"/>
  <c r="AC17" i="4"/>
  <c r="W17" i="4"/>
  <c r="T17" i="4"/>
  <c r="Q17" i="4"/>
  <c r="N17" i="4"/>
  <c r="K17" i="4"/>
  <c r="H17" i="4"/>
  <c r="E17" i="4"/>
  <c r="AC16" i="4"/>
  <c r="W16" i="4"/>
  <c r="T16" i="4"/>
  <c r="Q16" i="4"/>
  <c r="N16" i="4"/>
  <c r="K16" i="4"/>
  <c r="H16" i="4"/>
  <c r="E16" i="4"/>
  <c r="AC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W13" i="4"/>
  <c r="T13" i="4"/>
  <c r="Q13" i="4"/>
  <c r="N13" i="4"/>
  <c r="K13" i="4"/>
  <c r="H13" i="4"/>
  <c r="E13" i="4"/>
  <c r="AC12" i="4"/>
  <c r="W12" i="4"/>
  <c r="T12" i="4"/>
  <c r="Q12" i="4"/>
  <c r="N12" i="4"/>
  <c r="K12" i="4"/>
  <c r="H12" i="4"/>
  <c r="E12" i="4"/>
  <c r="AC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W27" i="5"/>
  <c r="T27" i="5"/>
  <c r="Q27" i="5"/>
  <c r="N27" i="5"/>
  <c r="K27" i="5"/>
  <c r="H27" i="5"/>
  <c r="E27" i="5"/>
  <c r="AC26" i="5"/>
  <c r="W26" i="5"/>
  <c r="T26" i="5"/>
  <c r="Q26" i="5"/>
  <c r="N26" i="5"/>
  <c r="K26" i="5"/>
  <c r="H26" i="5"/>
  <c r="E26" i="5"/>
  <c r="AC25" i="5"/>
  <c r="W25" i="5"/>
  <c r="T25" i="5"/>
  <c r="Q25" i="5"/>
  <c r="N25" i="5"/>
  <c r="K25" i="5"/>
  <c r="H25" i="5"/>
  <c r="E25" i="5"/>
  <c r="AC24" i="5"/>
  <c r="W24" i="5"/>
  <c r="T24" i="5"/>
  <c r="Q24" i="5"/>
  <c r="N24" i="5"/>
  <c r="K24" i="5"/>
  <c r="H24" i="5"/>
  <c r="E24" i="5"/>
  <c r="AC23" i="5"/>
  <c r="W23" i="5"/>
  <c r="T23" i="5"/>
  <c r="Q23" i="5"/>
  <c r="N23" i="5"/>
  <c r="K23" i="5"/>
  <c r="H23" i="5"/>
  <c r="E23" i="5"/>
  <c r="AC22" i="5"/>
  <c r="W22" i="5"/>
  <c r="T22" i="5"/>
  <c r="Q22" i="5"/>
  <c r="N22" i="5"/>
  <c r="K22" i="5"/>
  <c r="H22" i="5"/>
  <c r="E22" i="5"/>
  <c r="AC21" i="5"/>
  <c r="W21" i="5"/>
  <c r="T21" i="5"/>
  <c r="Q21" i="5"/>
  <c r="N21" i="5"/>
  <c r="K21" i="5"/>
  <c r="H21" i="5"/>
  <c r="E21" i="5"/>
  <c r="AC20" i="5"/>
  <c r="W20" i="5"/>
  <c r="T20" i="5"/>
  <c r="Q20" i="5"/>
  <c r="N20" i="5"/>
  <c r="K20" i="5"/>
  <c r="H20" i="5"/>
  <c r="E20" i="5"/>
  <c r="AC19" i="5"/>
  <c r="W19" i="5"/>
  <c r="T19" i="5"/>
  <c r="Q19" i="5"/>
  <c r="N19" i="5"/>
  <c r="K19" i="5"/>
  <c r="H19" i="5"/>
  <c r="E19" i="5"/>
  <c r="AC18" i="5"/>
  <c r="W18" i="5"/>
  <c r="T18" i="5"/>
  <c r="Q18" i="5"/>
  <c r="N18" i="5"/>
  <c r="K18" i="5"/>
  <c r="H18" i="5"/>
  <c r="E18" i="5"/>
  <c r="AC17" i="5"/>
  <c r="W17" i="5"/>
  <c r="T17" i="5"/>
  <c r="Q17" i="5"/>
  <c r="N17" i="5"/>
  <c r="K17" i="5"/>
  <c r="H17" i="5"/>
  <c r="E17" i="5"/>
  <c r="AC16" i="5"/>
  <c r="W16" i="5"/>
  <c r="T16" i="5"/>
  <c r="Q16" i="5"/>
  <c r="N16" i="5"/>
  <c r="K16" i="5"/>
  <c r="H16" i="5"/>
  <c r="E16" i="5"/>
  <c r="AC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W13" i="5"/>
  <c r="T13" i="5"/>
  <c r="Q13" i="5"/>
  <c r="N13" i="5"/>
  <c r="K13" i="5"/>
  <c r="H13" i="5"/>
  <c r="E13" i="5"/>
  <c r="AC12" i="5"/>
  <c r="W12" i="5"/>
  <c r="T12" i="5"/>
  <c r="Q12" i="5"/>
  <c r="N12" i="5"/>
  <c r="K12" i="5"/>
  <c r="H12" i="5"/>
  <c r="E12" i="5"/>
  <c r="AC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W27" i="27"/>
  <c r="T27" i="27"/>
  <c r="Q27" i="27"/>
  <c r="N27" i="27"/>
  <c r="K27" i="27"/>
  <c r="H27" i="27"/>
  <c r="E27" i="27"/>
  <c r="AC26" i="27"/>
  <c r="W26" i="27"/>
  <c r="T26" i="27"/>
  <c r="Q26" i="27"/>
  <c r="N26" i="27"/>
  <c r="K26" i="27"/>
  <c r="H26" i="27"/>
  <c r="E26" i="27"/>
  <c r="AC25" i="27"/>
  <c r="W25" i="27"/>
  <c r="T25" i="27"/>
  <c r="Q25" i="27"/>
  <c r="N25" i="27"/>
  <c r="K25" i="27"/>
  <c r="H25" i="27"/>
  <c r="E25" i="27"/>
  <c r="AC24" i="27"/>
  <c r="W24" i="27"/>
  <c r="T24" i="27"/>
  <c r="Q24" i="27"/>
  <c r="N24" i="27"/>
  <c r="K24" i="27"/>
  <c r="H24" i="27"/>
  <c r="E24" i="27"/>
  <c r="AC23" i="27"/>
  <c r="W23" i="27"/>
  <c r="T23" i="27"/>
  <c r="Q23" i="27"/>
  <c r="N23" i="27"/>
  <c r="K23" i="27"/>
  <c r="H23" i="27"/>
  <c r="E23" i="27"/>
  <c r="AC22" i="27"/>
  <c r="W22" i="27"/>
  <c r="T22" i="27"/>
  <c r="Q22" i="27"/>
  <c r="N22" i="27"/>
  <c r="K22" i="27"/>
  <c r="H22" i="27"/>
  <c r="E22" i="27"/>
  <c r="AC21" i="27"/>
  <c r="W21" i="27"/>
  <c r="T21" i="27"/>
  <c r="Q21" i="27"/>
  <c r="N21" i="27"/>
  <c r="K21" i="27"/>
  <c r="H21" i="27"/>
  <c r="E21" i="27"/>
  <c r="AC20" i="27"/>
  <c r="W20" i="27"/>
  <c r="T20" i="27"/>
  <c r="Q20" i="27"/>
  <c r="N20" i="27"/>
  <c r="K20" i="27"/>
  <c r="H20" i="27"/>
  <c r="E20" i="27"/>
  <c r="AC19" i="27"/>
  <c r="W19" i="27"/>
  <c r="T19" i="27"/>
  <c r="Q19" i="27"/>
  <c r="N19" i="27"/>
  <c r="K19" i="27"/>
  <c r="H19" i="27"/>
  <c r="E19" i="27"/>
  <c r="AC18" i="27"/>
  <c r="W18" i="27"/>
  <c r="T18" i="27"/>
  <c r="Q18" i="27"/>
  <c r="N18" i="27"/>
  <c r="K18" i="27"/>
  <c r="H18" i="27"/>
  <c r="E18" i="27"/>
  <c r="AC17" i="27"/>
  <c r="W17" i="27"/>
  <c r="T17" i="27"/>
  <c r="Q17" i="27"/>
  <c r="N17" i="27"/>
  <c r="K17" i="27"/>
  <c r="H17" i="27"/>
  <c r="E17" i="27"/>
  <c r="AC16" i="27"/>
  <c r="W16" i="27"/>
  <c r="T16" i="27"/>
  <c r="Q16" i="27"/>
  <c r="N16" i="27"/>
  <c r="K16" i="27"/>
  <c r="H16" i="27"/>
  <c r="E16" i="27"/>
  <c r="AC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W13" i="27"/>
  <c r="T13" i="27"/>
  <c r="Q13" i="27"/>
  <c r="N13" i="27"/>
  <c r="K13" i="27"/>
  <c r="H13" i="27"/>
  <c r="E13" i="27"/>
  <c r="AC12" i="27"/>
  <c r="W12" i="27"/>
  <c r="T12" i="27"/>
  <c r="Q12" i="27"/>
  <c r="N12" i="27"/>
  <c r="K12" i="27"/>
  <c r="H12" i="27"/>
  <c r="E12" i="27"/>
  <c r="AC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W27" i="16"/>
  <c r="T27" i="16"/>
  <c r="Q27" i="16"/>
  <c r="N27" i="16"/>
  <c r="K27" i="16"/>
  <c r="H27" i="16"/>
  <c r="E27" i="16"/>
  <c r="AC26" i="16"/>
  <c r="W26" i="16"/>
  <c r="T26" i="16"/>
  <c r="Q26" i="16"/>
  <c r="N26" i="16"/>
  <c r="K26" i="16"/>
  <c r="H26" i="16"/>
  <c r="E26" i="16"/>
  <c r="AC25" i="16"/>
  <c r="W25" i="16"/>
  <c r="T25" i="16"/>
  <c r="Q25" i="16"/>
  <c r="N25" i="16"/>
  <c r="K25" i="16"/>
  <c r="H25" i="16"/>
  <c r="E25" i="16"/>
  <c r="AC24" i="16"/>
  <c r="W24" i="16"/>
  <c r="T24" i="16"/>
  <c r="Q24" i="16"/>
  <c r="N24" i="16"/>
  <c r="K24" i="16"/>
  <c r="H24" i="16"/>
  <c r="E24" i="16"/>
  <c r="AC23" i="16"/>
  <c r="W23" i="16"/>
  <c r="T23" i="16"/>
  <c r="Q23" i="16"/>
  <c r="N23" i="16"/>
  <c r="K23" i="16"/>
  <c r="H23" i="16"/>
  <c r="E23" i="16"/>
  <c r="AC22" i="16"/>
  <c r="W22" i="16"/>
  <c r="T22" i="16"/>
  <c r="Q22" i="16"/>
  <c r="N22" i="16"/>
  <c r="K22" i="16"/>
  <c r="H22" i="16"/>
  <c r="E22" i="16"/>
  <c r="AC21" i="16"/>
  <c r="W21" i="16"/>
  <c r="T21" i="16"/>
  <c r="Q21" i="16"/>
  <c r="N21" i="16"/>
  <c r="K21" i="16"/>
  <c r="H21" i="16"/>
  <c r="E21" i="16"/>
  <c r="AC20" i="16"/>
  <c r="W20" i="16"/>
  <c r="T20" i="16"/>
  <c r="Q20" i="16"/>
  <c r="N20" i="16"/>
  <c r="K20" i="16"/>
  <c r="H20" i="16"/>
  <c r="E20" i="16"/>
  <c r="AC19" i="16"/>
  <c r="W19" i="16"/>
  <c r="T19" i="16"/>
  <c r="Q19" i="16"/>
  <c r="N19" i="16"/>
  <c r="K19" i="16"/>
  <c r="H19" i="16"/>
  <c r="E19" i="16"/>
  <c r="AC18" i="16"/>
  <c r="W18" i="16"/>
  <c r="T18" i="16"/>
  <c r="Q18" i="16"/>
  <c r="N18" i="16"/>
  <c r="K18" i="16"/>
  <c r="H18" i="16"/>
  <c r="E18" i="16"/>
  <c r="AC17" i="16"/>
  <c r="W17" i="16"/>
  <c r="T17" i="16"/>
  <c r="Q17" i="16"/>
  <c r="N17" i="16"/>
  <c r="K17" i="16"/>
  <c r="H17" i="16"/>
  <c r="E17" i="16"/>
  <c r="AC16" i="16"/>
  <c r="W16" i="16"/>
  <c r="T16" i="16"/>
  <c r="Q16" i="16"/>
  <c r="N16" i="16"/>
  <c r="K16" i="16"/>
  <c r="H16" i="16"/>
  <c r="E16" i="16"/>
  <c r="AC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W13" i="16"/>
  <c r="T13" i="16"/>
  <c r="Q13" i="16"/>
  <c r="N13" i="16"/>
  <c r="K13" i="16"/>
  <c r="H13" i="16"/>
  <c r="E13" i="16"/>
  <c r="AC12" i="16"/>
  <c r="W12" i="16"/>
  <c r="T12" i="16"/>
  <c r="Q12" i="16"/>
  <c r="N12" i="16"/>
  <c r="K12" i="16"/>
  <c r="H12" i="16"/>
  <c r="E12" i="16"/>
  <c r="AC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W27" i="34"/>
  <c r="T27" i="34"/>
  <c r="Q27" i="34"/>
  <c r="N27" i="34"/>
  <c r="K27" i="34"/>
  <c r="H27" i="34"/>
  <c r="E27" i="34"/>
  <c r="AC26" i="34"/>
  <c r="W26" i="34"/>
  <c r="T26" i="34"/>
  <c r="Q26" i="34"/>
  <c r="N26" i="34"/>
  <c r="K26" i="34"/>
  <c r="H26" i="34"/>
  <c r="E26" i="34"/>
  <c r="AC25" i="34"/>
  <c r="W25" i="34"/>
  <c r="T25" i="34"/>
  <c r="Q25" i="34"/>
  <c r="N25" i="34"/>
  <c r="K25" i="34"/>
  <c r="H25" i="34"/>
  <c r="E25" i="34"/>
  <c r="AC24" i="34"/>
  <c r="W24" i="34"/>
  <c r="T24" i="34"/>
  <c r="Q24" i="34"/>
  <c r="N24" i="34"/>
  <c r="K24" i="34"/>
  <c r="H24" i="34"/>
  <c r="E24" i="34"/>
  <c r="AC23" i="34"/>
  <c r="W23" i="34"/>
  <c r="T23" i="34"/>
  <c r="Q23" i="34"/>
  <c r="N23" i="34"/>
  <c r="K23" i="34"/>
  <c r="H23" i="34"/>
  <c r="E23" i="34"/>
  <c r="AC22" i="34"/>
  <c r="W22" i="34"/>
  <c r="T22" i="34"/>
  <c r="Q22" i="34"/>
  <c r="N22" i="34"/>
  <c r="K22" i="34"/>
  <c r="H22" i="34"/>
  <c r="E22" i="34"/>
  <c r="AC21" i="34"/>
  <c r="W21" i="34"/>
  <c r="T21" i="34"/>
  <c r="Q21" i="34"/>
  <c r="N21" i="34"/>
  <c r="K21" i="34"/>
  <c r="H21" i="34"/>
  <c r="E21" i="34"/>
  <c r="AC20" i="34"/>
  <c r="W20" i="34"/>
  <c r="T20" i="34"/>
  <c r="Q20" i="34"/>
  <c r="N20" i="34"/>
  <c r="K20" i="34"/>
  <c r="H20" i="34"/>
  <c r="E20" i="34"/>
  <c r="AC19" i="34"/>
  <c r="W19" i="34"/>
  <c r="T19" i="34"/>
  <c r="Q19" i="34"/>
  <c r="N19" i="34"/>
  <c r="K19" i="34"/>
  <c r="H19" i="34"/>
  <c r="E19" i="34"/>
  <c r="AC18" i="34"/>
  <c r="W18" i="34"/>
  <c r="T18" i="34"/>
  <c r="Q18" i="34"/>
  <c r="N18" i="34"/>
  <c r="K18" i="34"/>
  <c r="H18" i="34"/>
  <c r="E18" i="34"/>
  <c r="AC17" i="34"/>
  <c r="W17" i="34"/>
  <c r="T17" i="34"/>
  <c r="Q17" i="34"/>
  <c r="N17" i="34"/>
  <c r="K17" i="34"/>
  <c r="H17" i="34"/>
  <c r="E17" i="34"/>
  <c r="AC16" i="34"/>
  <c r="W16" i="34"/>
  <c r="T16" i="34"/>
  <c r="Q16" i="34"/>
  <c r="N16" i="34"/>
  <c r="K16" i="34"/>
  <c r="H16" i="34"/>
  <c r="E16" i="34"/>
  <c r="AC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W13" i="34"/>
  <c r="T13" i="34"/>
  <c r="Q13" i="34"/>
  <c r="N13" i="34"/>
  <c r="K13" i="34"/>
  <c r="H13" i="34"/>
  <c r="E13" i="34"/>
  <c r="AC12" i="34"/>
  <c r="W12" i="34"/>
  <c r="T12" i="34"/>
  <c r="Q12" i="34"/>
  <c r="N12" i="34"/>
  <c r="K12" i="34"/>
  <c r="H12" i="34"/>
  <c r="E12" i="34"/>
  <c r="AC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O22" i="35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O21" i="35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6" i="19"/>
  <c r="AG13" i="19"/>
  <c r="AG10" i="19"/>
  <c r="AG24" i="19"/>
  <c r="AG9" i="19"/>
  <c r="AG21" i="19"/>
  <c r="AG19" i="19"/>
  <c r="AG11" i="19"/>
  <c r="AG15" i="19"/>
  <c r="AG20" i="19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O15" i="35"/>
  <c r="AG9" i="22"/>
  <c r="R4" i="35" s="1"/>
  <c r="AG19" i="23"/>
  <c r="Q14" i="35" s="1"/>
  <c r="O7" i="35"/>
  <c r="AG11" i="22"/>
  <c r="R6" i="35" s="1"/>
  <c r="AG22" i="23"/>
  <c r="Q17" i="35" s="1"/>
  <c r="AG25" i="26"/>
  <c r="N20" i="35" s="1"/>
  <c r="O18" i="35"/>
  <c r="O10" i="35"/>
  <c r="AG20" i="26"/>
  <c r="N15" i="35" s="1"/>
  <c r="AG12" i="26"/>
  <c r="N7" i="35" s="1"/>
  <c r="O13" i="35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O16" i="35"/>
  <c r="O8" i="35"/>
  <c r="AG18" i="26"/>
  <c r="N13" i="35" s="1"/>
  <c r="O19" i="35"/>
  <c r="O11" i="35"/>
  <c r="O5" i="35"/>
  <c r="AG21" i="26"/>
  <c r="N16" i="35" s="1"/>
  <c r="AG13" i="26"/>
  <c r="N8" i="35" s="1"/>
  <c r="AG18" i="28"/>
  <c r="M13" i="35" s="1"/>
  <c r="AG23" i="29"/>
  <c r="L18" i="35" s="1"/>
  <c r="AG15" i="29"/>
  <c r="L10" i="35" s="1"/>
  <c r="O14" i="35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O17" i="35"/>
  <c r="O9" i="35"/>
  <c r="O4" i="35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O20" i="35"/>
  <c r="O12" i="35"/>
  <c r="O6" i="35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8" i="19"/>
  <c r="AG25" i="19"/>
  <c r="AG17" i="19"/>
  <c r="AG12" i="19"/>
  <c r="AG14" i="19"/>
  <c r="AG23" i="19"/>
  <c r="E18" i="35" s="1"/>
  <c r="E11" i="35" l="1"/>
  <c r="E8" i="35"/>
  <c r="E15" i="35"/>
  <c r="E9" i="35"/>
  <c r="E6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3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5" i="19" l="1"/>
  <c r="AH10" i="19"/>
  <c r="AH14" i="19"/>
  <c r="AH23" i="19"/>
  <c r="AH22" i="19"/>
  <c r="AH11" i="19"/>
  <c r="AH26" i="19"/>
  <c r="AH21" i="19"/>
  <c r="AH2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L6" i="35" s="1"/>
  <c r="AJ9" i="1"/>
  <c r="AH9" i="38" s="1"/>
  <c r="AJ9" i="38" s="1"/>
  <c r="AH9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O3" i="35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8" i="19" s="1"/>
  <c r="E3" i="35" l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14" i="19"/>
  <c r="AJ24" i="19"/>
  <c r="AJ25" i="19"/>
  <c r="AM3" i="35" l="1"/>
  <c r="AK3" i="35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7" i="19"/>
  <c r="AJ17" i="19" s="1"/>
  <c r="AH24" i="9" s="1"/>
  <c r="AK15" i="38"/>
  <c r="A15" i="38" s="1"/>
  <c r="AH12" i="19"/>
  <c r="AJ12" i="19" s="1"/>
  <c r="AH12" i="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9" i="19" s="1"/>
  <c r="AK18" i="38"/>
  <c r="A18" i="38" s="1"/>
  <c r="AK13" i="38"/>
  <c r="A13" i="38" s="1"/>
  <c r="AK27" i="38"/>
  <c r="AK12" i="38"/>
  <c r="A12" i="38" s="1"/>
  <c r="AK19" i="38"/>
  <c r="A19" i="38" s="1"/>
  <c r="AK10" i="38"/>
  <c r="AI11" i="19" s="1"/>
  <c r="AK23" i="38"/>
  <c r="A23" i="38" s="1"/>
  <c r="AH16" i="19"/>
  <c r="AJ16" i="19" s="1"/>
  <c r="AK14" i="38"/>
  <c r="A14" i="38" s="1"/>
  <c r="AK16" i="38"/>
  <c r="AI18" i="19" s="1"/>
  <c r="AH19" i="19"/>
  <c r="AJ19" i="19" s="1"/>
  <c r="AK17" i="38"/>
  <c r="A17" i="38" s="1"/>
  <c r="AQ12" i="35"/>
  <c r="AP12" i="35"/>
  <c r="AQ9" i="35"/>
  <c r="AP9" i="35"/>
  <c r="AI8" i="38"/>
  <c r="AH18" i="19"/>
  <c r="AJ18" i="19" s="1"/>
  <c r="AH25" i="9" s="1"/>
  <c r="AJ25" i="9" s="1"/>
  <c r="AI26" i="38"/>
  <c r="A13" i="1"/>
  <c r="AJ10" i="19"/>
  <c r="AJ9" i="19"/>
  <c r="A17" i="1"/>
  <c r="AJ11" i="19"/>
  <c r="AJ20" i="19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3" i="19"/>
  <c r="AJ21" i="19"/>
  <c r="AJ22" i="19"/>
  <c r="A15" i="1"/>
  <c r="AJ15" i="19"/>
  <c r="A27" i="1"/>
  <c r="A25" i="1"/>
  <c r="A8" i="1"/>
  <c r="AJ8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P3" i="35" l="1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8" i="19"/>
  <c r="A24" i="38"/>
  <c r="AI26" i="19"/>
  <c r="AI17" i="19"/>
  <c r="AI25" i="19"/>
  <c r="AI16" i="19"/>
  <c r="AI22" i="19"/>
  <c r="AI23" i="19"/>
  <c r="AI10" i="19"/>
  <c r="AI20" i="19"/>
  <c r="AI13" i="19"/>
  <c r="A10" i="38"/>
  <c r="A21" i="38"/>
  <c r="AI14" i="19"/>
  <c r="AI19" i="19"/>
  <c r="A9" i="38"/>
  <c r="AI15" i="19"/>
  <c r="AI12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5" i="28" l="1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10" i="26" l="1"/>
  <c r="AJ10" i="26" s="1"/>
  <c r="AH17" i="26"/>
  <c r="AJ17" i="26" s="1"/>
  <c r="AH16" i="24"/>
  <c r="AJ16" i="24" s="1"/>
  <c r="AH26" i="9"/>
  <c r="AJ26" i="9" s="1"/>
  <c r="AK26" i="19"/>
  <c r="AI26" i="9" s="1"/>
  <c r="AK11" i="19"/>
  <c r="AK16" i="19"/>
  <c r="AK21" i="19"/>
  <c r="AK23" i="19"/>
  <c r="AI23" i="9" s="1"/>
  <c r="AK18" i="19"/>
  <c r="AK10" i="19"/>
  <c r="AK12" i="19"/>
  <c r="AK14" i="19"/>
  <c r="AK24" i="19"/>
  <c r="AK9" i="19"/>
  <c r="AK15" i="19"/>
  <c r="AK25" i="19"/>
  <c r="AK13" i="19"/>
  <c r="AK22" i="19"/>
  <c r="AI22" i="9" s="1"/>
  <c r="AK20" i="19"/>
  <c r="AK17" i="19"/>
  <c r="AK8" i="19"/>
  <c r="AK19" i="19"/>
  <c r="AK27" i="19"/>
  <c r="AH23" i="26"/>
  <c r="AJ23" i="26" s="1"/>
  <c r="AH11" i="26"/>
  <c r="AJ11" i="26" s="1"/>
  <c r="AH15" i="26"/>
  <c r="AJ15" i="26" s="1"/>
  <c r="AH13" i="26"/>
  <c r="AJ13" i="26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I27" i="9"/>
  <c r="AH16" i="23"/>
  <c r="AJ16" i="23" s="1"/>
  <c r="AH12" i="24"/>
  <c r="AJ12" i="24" s="1"/>
  <c r="AH22" i="24"/>
  <c r="AJ22" i="24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9" i="24"/>
  <c r="AJ9" i="24" s="1"/>
  <c r="AH19" i="24"/>
  <c r="AJ19" i="24" s="1"/>
  <c r="A12" i="19"/>
  <c r="AI11" i="9"/>
  <c r="A16" i="19"/>
  <c r="AI14" i="9"/>
  <c r="A15" i="19"/>
  <c r="AI13" i="9"/>
  <c r="AJ24" i="8"/>
  <c r="AJ25" i="8"/>
  <c r="AJ14" i="33"/>
  <c r="AI8" i="9"/>
  <c r="A8" i="19"/>
  <c r="A20" i="19"/>
  <c r="A10" i="19"/>
  <c r="A17" i="19"/>
  <c r="A9" i="19"/>
  <c r="A18" i="19"/>
  <c r="A11" i="19"/>
  <c r="A13" i="19"/>
  <c r="A14" i="19"/>
  <c r="A19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I10" i="30" l="1"/>
  <c r="A10" i="31"/>
  <c r="A12" i="3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K20" i="26"/>
  <c r="AK27" i="26"/>
  <c r="AK23" i="26"/>
  <c r="AK18" i="26"/>
  <c r="AH23" i="7"/>
  <c r="AJ23" i="7" s="1"/>
  <c r="AI14" i="24" l="1"/>
  <c r="AI25" i="24"/>
  <c r="A20" i="26"/>
  <c r="AH17" i="15"/>
  <c r="AJ17" i="15" s="1"/>
  <c r="AH14" i="23"/>
  <c r="AJ14" i="23" s="1"/>
  <c r="AH9" i="14"/>
  <c r="AJ9" i="14" s="1"/>
  <c r="AH8" i="20"/>
  <c r="AJ8" i="20" s="1"/>
  <c r="AH8" i="10" s="1"/>
  <c r="AJ8" i="10" s="1"/>
  <c r="AH20" i="24"/>
  <c r="AJ20" i="24" s="1"/>
  <c r="A24" i="26"/>
  <c r="AH19" i="14"/>
  <c r="AJ19" i="14" s="1"/>
  <c r="A26" i="26"/>
  <c r="AH12" i="14"/>
  <c r="AJ12" i="14" s="1"/>
  <c r="AH26" i="24"/>
  <c r="AJ26" i="24" s="1"/>
  <c r="AH13" i="15"/>
  <c r="AJ13" i="15" s="1"/>
  <c r="AH23" i="15"/>
  <c r="AJ23" i="15" s="1"/>
  <c r="AH22" i="14"/>
  <c r="AJ22" i="14" s="1"/>
  <c r="AH15" i="15"/>
  <c r="AJ15" i="15" s="1"/>
  <c r="A15" i="26"/>
  <c r="A27" i="26"/>
  <c r="A18" i="26"/>
  <c r="A11" i="26"/>
  <c r="AH21" i="23"/>
  <c r="AJ21" i="23" s="1"/>
  <c r="A21" i="26"/>
  <c r="AH10" i="15"/>
  <c r="AJ10" i="15" s="1"/>
  <c r="AH18" i="24"/>
  <c r="AJ18" i="24" s="1"/>
  <c r="AH16" i="13"/>
  <c r="AJ16" i="13" s="1"/>
  <c r="AH25" i="23"/>
  <c r="AJ25" i="23" s="1"/>
  <c r="A12" i="26"/>
  <c r="A10" i="26"/>
  <c r="AH24" i="24"/>
  <c r="AJ24" i="24" s="1"/>
  <c r="A23" i="26"/>
  <c r="AH11" i="15"/>
  <c r="AJ11" i="15" s="1"/>
  <c r="A16" i="26"/>
  <c r="A19" i="26"/>
  <c r="A9" i="26"/>
  <c r="A13" i="26"/>
  <c r="AI27" i="24" l="1"/>
  <c r="AI10" i="24"/>
  <c r="AK14" i="24"/>
  <c r="AI14" i="23" s="1"/>
  <c r="AK11" i="24"/>
  <c r="AI11" i="23" s="1"/>
  <c r="AK10" i="24"/>
  <c r="A10" i="24" s="1"/>
  <c r="AK25" i="24"/>
  <c r="A25" i="24" s="1"/>
  <c r="AK15" i="24"/>
  <c r="AI15" i="23" s="1"/>
  <c r="AI9" i="24"/>
  <c r="AI26" i="24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I11" i="24"/>
  <c r="AH23" i="14"/>
  <c r="AJ23" i="14" s="1"/>
  <c r="AI23" i="24"/>
  <c r="AH12" i="13"/>
  <c r="AJ12" i="13" s="1"/>
  <c r="AI20" i="24"/>
  <c r="AH14" i="22"/>
  <c r="AJ14" i="22" s="1"/>
  <c r="AH10" i="14"/>
  <c r="AJ10" i="14" s="1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I24" i="24"/>
  <c r="AK13" i="24"/>
  <c r="AK17" i="24"/>
  <c r="AI19" i="24"/>
  <c r="AH15" i="14"/>
  <c r="AJ15" i="14" s="1"/>
  <c r="AI8" i="24"/>
  <c r="AH24" i="23"/>
  <c r="AJ24" i="23" s="1"/>
  <c r="AK24" i="24"/>
  <c r="AK9" i="24"/>
  <c r="AK21" i="24"/>
  <c r="AI21" i="24"/>
  <c r="AI22" i="24"/>
  <c r="AI13" i="24"/>
  <c r="AI18" i="24"/>
  <c r="AK12" i="24"/>
  <c r="AK27" i="24"/>
  <c r="AI16" i="24"/>
  <c r="AH21" i="22"/>
  <c r="AJ21" i="22" s="1"/>
  <c r="AH13" i="14"/>
  <c r="AJ13" i="14" s="1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<sst xmlns="http://schemas.openxmlformats.org/spreadsheetml/2006/main" count="5089" uniqueCount="98">
  <si>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</si>
  <si>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</si>
  <si>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</si>
  <si>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</si>
  <si>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</si>
  <si>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</si>
  <si>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</si>
  <si>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</si>
  <si>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</si>
  <si>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</si>
  <si>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</si>
  <si>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</si>
  <si>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</si>
  <si>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</si>
  <si>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</si>
  <si>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</si>
  <si>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</si>
  <si>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</si>
  <si>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</si>
  <si>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</si>
  <si>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</si>
  <si>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</si>
  <si>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</si>
  <si>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</si>
  <si>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</si>
  <si>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</si>
  <si>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</si>
  <si>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</si>
  <si>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</si>
  <si>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</si>
  <si>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</si>
  <si>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</si>
  <si>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</si>
  <si>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</si>
  <si>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</si>
  <si>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</si>
  <si>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</si>
  <si>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</si>
  <si>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</si>
  <si>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</si>
  <si>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</si>
  <si>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</si>
  <si>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</si>
  <si>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</si>
  <si>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</si>
  <si>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</si>
  <si>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</si>
  <si>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</si>
  <si>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</si>
  <si>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</si>
  <si>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</si>
  <si>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</si>
  <si>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</si>
  <si>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</si>
  <si>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</si>
  <si>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</si>
  <si>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</si>
  <si>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</si>
  <si>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</si>
  <si>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</si>
  <si>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</si>
  <si>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</si>
  <si>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</si>
  <si>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</si>
  <si>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</si>
  <si>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</si>
  <si>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</si>
  <si>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</si>
  <si>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</si>
  <si>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</si>
  <si>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</si>
  <si>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</si>
  <si>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</si>
  <si>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</si>
  <si>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</si>
  <si>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</si>
  <si>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</si>
  <si>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</si>
  <si>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</si>
  <si>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</si>
  <si>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</si>
  <si>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</si>
  <si>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</si>
  <si>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</si>
  <si>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</si>
  <si>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</si>
  <si>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</si>
  <si>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</si>
  <si>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</si>
  <si>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</si>
  <si>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</si>
  <si>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</si>
  <si>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</si>
  <si>
    <t>Reinhold, Schmiddi</t>
  </si>
  <si>
    <t>Lola, shiny</t>
  </si>
  <si>
    <t>Mike, shiny</t>
  </si>
  <si>
    <t>Skopp, Tanja</t>
  </si>
  <si>
    <t>Lola, shiny, Reinhold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</si>
</sst>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9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C4" sqref="C4:AC4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>
      <c r="E1" s="61"/>
      <c r="AD1" s="68"/>
      <c r="AE1" s="69"/>
      <c r="AF1" s="69"/>
      <c r="AK1" s="32"/>
    </row>
    <row r="2" spans="1:42" ht="12">
      <c r="B2" s="16"/>
      <c r="E2" s="61"/>
      <c r="AD2" s="68"/>
      <c r="AE2" s="70"/>
      <c r="AF2" s="70"/>
    </row>
    <row r="3" spans="1:42" ht="12">
      <c r="B3" s="16"/>
      <c r="E3" s="61"/>
      <c r="AD3" s="68"/>
      <c r="AE3" s="69"/>
      <c r="AF3" s="69"/>
    </row>
    <row r="4" spans="1:42" ht="16.5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5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5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5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5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5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5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5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5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5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5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5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5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5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5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5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5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5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5" customHeight="1">
      <c r="AL28" s="1"/>
    </row>
    <row r="29" spans="1:38" ht="24.95" customHeight="1">
      <c r="AL29" s="1"/>
    </row>
    <row r="30" spans="1:38" ht="24.95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78" priority="14">
      <formula>($AG8&gt;40)</formula>
    </cfRule>
  </conditionalFormatting>
  <conditionalFormatting sqref="AL6:AL10">
    <cfRule type="top10" dxfId="177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6" priority="2" rank="3"/>
  </conditionalFormatting>
  <conditionalFormatting sqref="U4 C6 X4 L6 C4 I4 F6 O6 AA4 R6 R4 U6 F4 I6 O4 AA6 L4 X6">
    <cfRule type="cellIs" dxfId="1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5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5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5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5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5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5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5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5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5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5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5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5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5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5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15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5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74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3" priority="1103" rank="3"/>
  </conditionalFormatting>
  <conditionalFormatting sqref="AG1:AG1048576">
    <cfRule type="top10" dxfId="172" priority="2" rank="3"/>
  </conditionalFormatting>
  <conditionalFormatting sqref="B8:B27">
    <cfRule type="expression" dxfId="17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F2" s="1"/>
      <c r="R2" s="13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0" si="0">AK8</f>
        <v>4</v>
      </c>
      <c r="B8" s="21" t="str">
        <f>'2.Spieltag 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IF(OR(EXACT($F$7,F8)*(EXACT($G$7,G8)))=TRUE,$AO$9,IF(($G$7-$F$7=G8-F8),$AO$8,IF(OR(EXACT($F$7&gt;$G$7,F8&gt;G8)*EXACT($F$7=$G$7,F8=G8)*EXACT($F$7&lt;$G$7,F8&lt;G8)),$AO$7,0)))*4</f>
        <v>0</v>
      </c>
      <c r="I8" s="17" t="s">
        <v>77</v>
      </c>
      <c r="J8" s="18" t="s">
        <v>13</v>
      </c>
      <c r="K8" s="19" t="str">
        <f t="shared" ref="K8:K20" si="3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78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 t="shared" ref="T8:T20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78</v>
      </c>
      <c r="W8" s="66" t="str">
        <f t="shared" ref="W8:W20" si="7">IF(OR(EXACT($U$7,U8)*(EXACT($V$7,V8)))=TRUE,$AO$9,IF(($V$7-$U$7=V8-U8),$AO$8,IF(OR(EXACT($U$7&gt;$V$7,U8&gt;V8)*EXACT($U$7=$V$7,U8=V8)*EXACT($U$7&lt;$V$7,U8&lt;V8)),$AO$7,0)))</f>
        <v>2</v>
      </c>
      <c r="X8" s="17" t="s">
        <v>77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 t="shared" ref="AC8:AC2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19" si="9">E8+H8+K8+N8+Q8+T8+W8+Z8+AC8+AF8</f>
        <v>9</v>
      </c>
      <c r="AH8" s="22">
        <f>'2.Spieltag '!AJ8</f>
        <v>17</v>
      </c>
      <c r="AI8" s="23">
        <f>'2.Spieltag '!AK8</f>
        <v>6</v>
      </c>
      <c r="AJ8" s="24">
        <f t="shared" ref="AJ8:AJ27" si="10">AG8+AH8</f>
        <v>26</v>
      </c>
      <c r="AK8" s="25">
        <f t="shared" ref="AK8:AK27" si="11">RANK(AJ8,$AJ$8:$AJ$27)</f>
        <v>4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10</v>
      </c>
      <c r="B9" s="21" t="str">
        <f>'2.Spieltag 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13</v>
      </c>
      <c r="Q9" s="19" t="str">
        <f t="shared" si="5"/>
        <v>3</v>
      </c>
      <c r="R9" s="17" t="s">
        <v>13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66">
        <f t="shared" si="7"/>
        <v>0</v>
      </c>
      <c r="X9" s="17" t="s">
        <v>78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3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6</v>
      </c>
      <c r="AH9" s="22">
        <f>'2.Spieltag '!AJ9</f>
        <v>11</v>
      </c>
      <c r="AI9" s="23">
        <f>'2.Spieltag '!AK9</f>
        <v>11</v>
      </c>
      <c r="AJ9" s="24">
        <f t="shared" si="10"/>
        <v>17</v>
      </c>
      <c r="AK9" s="25">
        <f t="shared" si="11"/>
        <v>10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13</v>
      </c>
      <c r="B10" s="21" t="str">
        <f>'2.Spieltag '!B20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13</v>
      </c>
      <c r="N10" s="66">
        <f t="shared" si="4"/>
        <v>0</v>
      </c>
      <c r="O10" s="17" t="s">
        <v>13</v>
      </c>
      <c r="P10" s="18" t="s">
        <v>78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77</v>
      </c>
      <c r="W10" s="66" t="str">
        <f t="shared" si="7"/>
        <v>5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 t="shared" si="8"/>
        <v>3</v>
      </c>
      <c r="AD10" s="28"/>
      <c r="AE10" s="26"/>
      <c r="AF10" s="19"/>
      <c r="AG10" s="21">
        <f t="shared" si="9"/>
        <v>8</v>
      </c>
      <c r="AH10" s="22">
        <f>'2.Spieltag '!AJ20</f>
        <v>0</v>
      </c>
      <c r="AI10" s="23">
        <f>'2.Spieltag '!AK20</f>
        <v>13</v>
      </c>
      <c r="AJ10" s="24">
        <f t="shared" si="10"/>
        <v>8</v>
      </c>
      <c r="AK10" s="25">
        <f t="shared" si="11"/>
        <v>13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'2.Spieltag '!B10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78</v>
      </c>
      <c r="M11" s="18" t="s">
        <v>2</v>
      </c>
      <c r="N11" s="66">
        <f t="shared" si="4"/>
        <v>0</v>
      </c>
      <c r="O11" s="17" t="s">
        <v>13</v>
      </c>
      <c r="P11" s="18" t="s">
        <v>13</v>
      </c>
      <c r="Q11" s="19" t="str">
        <f t="shared" si="5"/>
        <v>3</v>
      </c>
      <c r="R11" s="17" t="s">
        <v>13</v>
      </c>
      <c r="S11" s="18" t="s">
        <v>13</v>
      </c>
      <c r="T11" s="19">
        <f t="shared" si="6"/>
        <v>0</v>
      </c>
      <c r="U11" s="17" t="s">
        <v>78</v>
      </c>
      <c r="V11" s="18" t="s">
        <v>78</v>
      </c>
      <c r="W11" s="66">
        <f t="shared" si="7"/>
        <v>0</v>
      </c>
      <c r="X11" s="17" t="s">
        <v>78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 t="shared" si="8"/>
        <v>2</v>
      </c>
      <c r="AD11" s="28"/>
      <c r="AE11" s="26"/>
      <c r="AF11" s="19"/>
      <c r="AG11" s="21">
        <f t="shared" si="9"/>
        <v>5</v>
      </c>
      <c r="AH11" s="22">
        <f>'2.Spieltag '!AJ10</f>
        <v>17</v>
      </c>
      <c r="AI11" s="23">
        <f>'2.Spieltag '!AK10</f>
        <v>6</v>
      </c>
      <c r="AJ11" s="24">
        <f t="shared" si="10"/>
        <v>22</v>
      </c>
      <c r="AK11" s="25">
        <f t="shared" si="11"/>
        <v>6</v>
      </c>
      <c r="AL11" s="1"/>
      <c r="AP11" s="67"/>
    </row>
    <row r="12" spans="1:42" ht="24.95" customHeight="1" thickBot="1">
      <c r="A12" s="29">
        <f t="shared" si="0"/>
        <v>1</v>
      </c>
      <c r="B12" s="21" t="str">
        <f>'2.Spieltag '!B11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2</v>
      </c>
      <c r="G12" s="18" t="s">
        <v>78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78</v>
      </c>
      <c r="Q12" s="19">
        <f t="shared" si="5"/>
        <v>0</v>
      </c>
      <c r="R12" s="17" t="s">
        <v>13</v>
      </c>
      <c r="S12" s="18" t="s">
        <v>78</v>
      </c>
      <c r="T12" s="19" t="str">
        <f t="shared" si="6"/>
        <v>3</v>
      </c>
      <c r="U12" s="17" t="s">
        <v>77</v>
      </c>
      <c r="V12" s="18" t="s">
        <v>13</v>
      </c>
      <c r="W12" s="66">
        <f t="shared" si="7"/>
        <v>0</v>
      </c>
      <c r="X12" s="17" t="s">
        <v>78</v>
      </c>
      <c r="Y12" s="18" t="s">
        <v>13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13</v>
      </c>
      <c r="AB12" s="18" t="s">
        <v>78</v>
      </c>
      <c r="AC12" s="19" t="str">
        <f t="shared" si="8"/>
        <v>2</v>
      </c>
      <c r="AD12" s="28"/>
      <c r="AE12" s="26"/>
      <c r="AF12" s="19"/>
      <c r="AG12" s="21">
        <f t="shared" si="9"/>
        <v>5</v>
      </c>
      <c r="AH12" s="22">
        <f>'2.Spieltag '!AJ11</f>
        <v>32</v>
      </c>
      <c r="AI12" s="23">
        <f>'2.Spieltag '!AK11</f>
        <v>1</v>
      </c>
      <c r="AJ12" s="24">
        <f t="shared" si="10"/>
        <v>37</v>
      </c>
      <c r="AK12" s="25">
        <f t="shared" si="11"/>
        <v>1</v>
      </c>
      <c r="AL12" s="1"/>
    </row>
    <row r="13" spans="1:42" ht="24.95" customHeight="1" thickBot="1">
      <c r="A13" s="29">
        <f t="shared" si="0"/>
        <v>11</v>
      </c>
      <c r="B13" s="21" t="str">
        <f>'2.Spieltag '!B19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13</v>
      </c>
      <c r="G13" s="18" t="s">
        <v>77</v>
      </c>
      <c r="H13" s="19">
        <f t="shared" si="2"/>
        <v>0</v>
      </c>
      <c r="I13" s="17" t="s">
        <v>2</v>
      </c>
      <c r="J13" s="18" t="s">
        <v>13</v>
      </c>
      <c r="K13" s="19">
        <f t="shared" si="3"/>
        <v>0</v>
      </c>
      <c r="L13" s="17" t="s">
        <v>13</v>
      </c>
      <c r="M13" s="18" t="s">
        <v>77</v>
      </c>
      <c r="N13" s="66" t="str">
        <f t="shared" si="4"/>
        <v>2</v>
      </c>
      <c r="O13" s="17" t="s">
        <v>13</v>
      </c>
      <c r="P13" s="18" t="s">
        <v>77</v>
      </c>
      <c r="Q13" s="19">
        <f t="shared" si="5"/>
        <v>0</v>
      </c>
      <c r="R13" s="17" t="s">
        <v>78</v>
      </c>
      <c r="S13" s="18" t="s">
        <v>13</v>
      </c>
      <c r="T13" s="19">
        <f t="shared" si="6"/>
        <v>0</v>
      </c>
      <c r="U13" s="86"/>
      <c r="V13" s="87"/>
      <c r="W13" s="66"/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78</v>
      </c>
      <c r="AB13" s="18" t="s">
        <v>2</v>
      </c>
      <c r="AC13" s="19">
        <f t="shared" si="8"/>
        <v>0</v>
      </c>
      <c r="AD13" s="28"/>
      <c r="AE13" s="26"/>
      <c r="AF13" s="19"/>
      <c r="AG13" s="21">
        <f t="shared" si="9"/>
        <v>2</v>
      </c>
      <c r="AH13" s="22">
        <f>'2.Spieltag '!AJ19</f>
        <v>14</v>
      </c>
      <c r="AI13" s="23">
        <f>'2.Spieltag '!AK19</f>
        <v>9</v>
      </c>
      <c r="AJ13" s="24">
        <f t="shared" si="10"/>
        <v>16</v>
      </c>
      <c r="AK13" s="25">
        <f t="shared" si="11"/>
        <v>11</v>
      </c>
      <c r="AL13" s="1"/>
    </row>
    <row r="14" spans="1:42" ht="24.95" customHeight="1" thickBot="1">
      <c r="A14" s="29">
        <f t="shared" si="0"/>
        <v>2</v>
      </c>
      <c r="B14" s="21" t="str">
        <f>'2.Spieltag '!B12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2</v>
      </c>
      <c r="G14" s="18" t="s">
        <v>77</v>
      </c>
      <c r="H14" s="19">
        <f t="shared" si="2"/>
        <v>0</v>
      </c>
      <c r="I14" s="17" t="s">
        <v>13</v>
      </c>
      <c r="J14" s="18" t="s">
        <v>13</v>
      </c>
      <c r="K14" s="19">
        <f t="shared" si="3"/>
        <v>0</v>
      </c>
      <c r="L14" s="17" t="s">
        <v>13</v>
      </c>
      <c r="M14" s="18" t="s">
        <v>78</v>
      </c>
      <c r="N14" s="66" t="str">
        <f t="shared" si="4"/>
        <v>2</v>
      </c>
      <c r="O14" s="17" t="s">
        <v>13</v>
      </c>
      <c r="P14" s="18" t="s">
        <v>13</v>
      </c>
      <c r="Q14" s="19" t="str">
        <f t="shared" si="5"/>
        <v>3</v>
      </c>
      <c r="R14" s="17" t="s">
        <v>78</v>
      </c>
      <c r="S14" s="18" t="s">
        <v>2</v>
      </c>
      <c r="T14" s="19">
        <f t="shared" si="6"/>
        <v>0</v>
      </c>
      <c r="U14" s="17" t="s">
        <v>2</v>
      </c>
      <c r="V14" s="18" t="s">
        <v>13</v>
      </c>
      <c r="W14" s="66" t="str">
        <f t="shared" si="7"/>
        <v>2</v>
      </c>
      <c r="X14" s="17" t="s">
        <v>13</v>
      </c>
      <c r="Y14" s="18" t="s">
        <v>91</v>
      </c>
      <c r="Z14" s="19">
        <f t="shared" ref="Z14:Z16" si="12"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 t="shared" si="8"/>
        <v>2</v>
      </c>
      <c r="AD14" s="28"/>
      <c r="AE14" s="26"/>
      <c r="AF14" s="19"/>
      <c r="AG14" s="21">
        <f t="shared" si="9"/>
        <v>9</v>
      </c>
      <c r="AH14" s="22">
        <f>'2.Spieltag '!AJ12</f>
        <v>27</v>
      </c>
      <c r="AI14" s="23">
        <f>'2.Spieltag '!AK12</f>
        <v>2</v>
      </c>
      <c r="AJ14" s="24">
        <f t="shared" si="10"/>
        <v>36</v>
      </c>
      <c r="AK14" s="25">
        <f t="shared" si="11"/>
        <v>2</v>
      </c>
      <c r="AL14" s="1"/>
    </row>
    <row r="15" spans="1:42" ht="24.95" customHeight="1" thickBot="1">
      <c r="A15" s="29">
        <f t="shared" si="0"/>
        <v>5</v>
      </c>
      <c r="B15" s="21" t="str">
        <f>'2.Spieltag '!B13</f>
        <v>Ricardo04</v>
      </c>
      <c r="C15" s="17" t="s">
        <v>13</v>
      </c>
      <c r="D15" s="18" t="s">
        <v>77</v>
      </c>
      <c r="E15" s="19">
        <f t="shared" si="1"/>
        <v>0</v>
      </c>
      <c r="F15" s="17" t="s">
        <v>2</v>
      </c>
      <c r="G15" s="18" t="s">
        <v>77</v>
      </c>
      <c r="H15" s="19">
        <f t="shared" si="2"/>
        <v>0</v>
      </c>
      <c r="I15" s="17" t="s">
        <v>78</v>
      </c>
      <c r="J15" s="18" t="s">
        <v>13</v>
      </c>
      <c r="K15" s="19" t="str">
        <f t="shared" si="3"/>
        <v>2</v>
      </c>
      <c r="L15" s="17" t="s">
        <v>77</v>
      </c>
      <c r="M15" s="18" t="s">
        <v>13</v>
      </c>
      <c r="N15" s="66">
        <f t="shared" si="4"/>
        <v>0</v>
      </c>
      <c r="O15" s="17" t="s">
        <v>77</v>
      </c>
      <c r="P15" s="18" t="s">
        <v>78</v>
      </c>
      <c r="Q15" s="19">
        <f t="shared" si="5"/>
        <v>0</v>
      </c>
      <c r="R15" s="17" t="s">
        <v>78</v>
      </c>
      <c r="S15" s="18" t="s">
        <v>2</v>
      </c>
      <c r="T15" s="19">
        <f t="shared" si="6"/>
        <v>0</v>
      </c>
      <c r="U15" s="17" t="s">
        <v>78</v>
      </c>
      <c r="V15" s="18" t="s">
        <v>13</v>
      </c>
      <c r="W15" s="66">
        <f t="shared" si="7"/>
        <v>0</v>
      </c>
      <c r="X15" s="17" t="s">
        <v>78</v>
      </c>
      <c r="Y15" s="18" t="s">
        <v>78</v>
      </c>
      <c r="Z15" s="19" t="str">
        <f t="shared" si="12"/>
        <v>3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5</v>
      </c>
      <c r="AH15" s="22">
        <f>'2.Spieltag '!AJ13</f>
        <v>18</v>
      </c>
      <c r="AI15" s="23">
        <f>'2.Spieltag '!AK13</f>
        <v>4</v>
      </c>
      <c r="AJ15" s="24">
        <f t="shared" si="10"/>
        <v>23</v>
      </c>
      <c r="AK15" s="25">
        <f t="shared" si="11"/>
        <v>5</v>
      </c>
      <c r="AL15" s="1"/>
    </row>
    <row r="16" spans="1:42" ht="24.95" customHeight="1" thickBot="1">
      <c r="A16" s="29">
        <f t="shared" si="0"/>
        <v>7</v>
      </c>
      <c r="B16" s="21" t="str">
        <f>'2.Spieltag '!B14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>
        <f t="shared" si="4"/>
        <v>0</v>
      </c>
      <c r="O16" s="17" t="s">
        <v>13</v>
      </c>
      <c r="P16" s="18" t="s">
        <v>78</v>
      </c>
      <c r="Q16" s="19">
        <f t="shared" si="5"/>
        <v>0</v>
      </c>
      <c r="R16" s="17" t="s">
        <v>77</v>
      </c>
      <c r="S16" s="18" t="s">
        <v>13</v>
      </c>
      <c r="T16" s="19">
        <f t="shared" si="6"/>
        <v>0</v>
      </c>
      <c r="U16" s="17" t="s">
        <v>78</v>
      </c>
      <c r="V16" s="18" t="s">
        <v>78</v>
      </c>
      <c r="W16" s="66">
        <f t="shared" si="7"/>
        <v>0</v>
      </c>
      <c r="X16" s="17" t="s">
        <v>78</v>
      </c>
      <c r="Y16" s="18" t="s">
        <v>2</v>
      </c>
      <c r="Z16" s="19">
        <f t="shared" si="12"/>
        <v>0</v>
      </c>
      <c r="AA16" s="17" t="s">
        <v>78</v>
      </c>
      <c r="AB16" s="18" t="s">
        <v>77</v>
      </c>
      <c r="AC16" s="19" t="str">
        <f t="shared" si="8"/>
        <v>2</v>
      </c>
      <c r="AD16" s="28"/>
      <c r="AE16" s="26"/>
      <c r="AF16" s="19"/>
      <c r="AG16" s="21">
        <f t="shared" si="9"/>
        <v>2</v>
      </c>
      <c r="AH16" s="22">
        <f>'2.Spieltag '!AJ14</f>
        <v>18</v>
      </c>
      <c r="AI16" s="23">
        <f>'2.Spieltag '!AK14</f>
        <v>4</v>
      </c>
      <c r="AJ16" s="24">
        <f t="shared" si="10"/>
        <v>20</v>
      </c>
      <c r="AK16" s="25">
        <f t="shared" si="11"/>
        <v>7</v>
      </c>
      <c r="AL16" s="1"/>
    </row>
    <row r="17" spans="1:38" ht="24.95" customHeight="1" thickBot="1">
      <c r="A17" s="29">
        <f t="shared" si="0"/>
        <v>11</v>
      </c>
      <c r="B17" s="21" t="str">
        <f>'2.Spieltag '!B15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2</v>
      </c>
      <c r="G17" s="18" t="s">
        <v>78</v>
      </c>
      <c r="H17" s="19">
        <f t="shared" si="2"/>
        <v>0</v>
      </c>
      <c r="I17" s="17" t="s">
        <v>13</v>
      </c>
      <c r="J17" s="18" t="s">
        <v>78</v>
      </c>
      <c r="K17" s="19">
        <f t="shared" si="3"/>
        <v>0</v>
      </c>
      <c r="L17" s="17" t="s">
        <v>13</v>
      </c>
      <c r="M17" s="18" t="s">
        <v>78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78</v>
      </c>
      <c r="Z17" s="19">
        <f t="shared" ref="Z17:Z20" si="13">IF(OR(EXACT($X$7,X17)*(EXACT($Y$7,Y17)))=TRUE,$AO$9,IF(($Y$7-$X$7=Y17-X17),$AO$8,IF(OR(EXACT($X$7&gt;$Y$7,X17&gt;Y17)*EXACT($X$7=$Y$7,X17=Y17)*EXACT($X$7&lt;$Y$7,X17&lt;Y17)),$AO$7,0)))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2</v>
      </c>
      <c r="AH17" s="22">
        <f>'2.Spieltag '!AJ15</f>
        <v>14</v>
      </c>
      <c r="AI17" s="23">
        <f>'2.Spieltag '!AK15</f>
        <v>9</v>
      </c>
      <c r="AJ17" s="24">
        <f t="shared" si="10"/>
        <v>16</v>
      </c>
      <c r="AK17" s="25">
        <f t="shared" si="11"/>
        <v>11</v>
      </c>
      <c r="AL17" s="1"/>
    </row>
    <row r="18" spans="1:38" ht="24.95" customHeight="1" thickBot="1">
      <c r="A18" s="29">
        <f t="shared" si="0"/>
        <v>9</v>
      </c>
      <c r="B18" s="21" t="str">
        <f>'2.Spieltag '!B16</f>
        <v>Skopp04</v>
      </c>
      <c r="C18" s="17" t="s">
        <v>78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78</v>
      </c>
      <c r="M18" s="18" t="s">
        <v>78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78</v>
      </c>
      <c r="V18" s="18" t="s">
        <v>77</v>
      </c>
      <c r="W18" s="66" t="str">
        <f t="shared" si="7"/>
        <v>2</v>
      </c>
      <c r="X18" s="17" t="s">
        <v>78</v>
      </c>
      <c r="Y18" s="18" t="s">
        <v>13</v>
      </c>
      <c r="Z18" s="19">
        <f t="shared" si="13"/>
        <v>0</v>
      </c>
      <c r="AA18" s="17" t="s">
        <v>13</v>
      </c>
      <c r="AB18" s="18" t="s">
        <v>77</v>
      </c>
      <c r="AC18" s="19" t="str">
        <f t="shared" si="8"/>
        <v>5</v>
      </c>
      <c r="AD18" s="28"/>
      <c r="AE18" s="26"/>
      <c r="AF18" s="19"/>
      <c r="AG18" s="21">
        <f t="shared" si="9"/>
        <v>9</v>
      </c>
      <c r="AH18" s="22">
        <f>'2.Spieltag '!AJ16</f>
        <v>10</v>
      </c>
      <c r="AI18" s="23">
        <f>'2.Spieltag '!AK16</f>
        <v>12</v>
      </c>
      <c r="AJ18" s="24">
        <f t="shared" si="10"/>
        <v>19</v>
      </c>
      <c r="AK18" s="25">
        <f t="shared" si="11"/>
        <v>9</v>
      </c>
      <c r="AL18" s="1"/>
    </row>
    <row r="19" spans="1:38" ht="24.95" customHeight="1" thickBot="1">
      <c r="A19" s="29">
        <f t="shared" si="0"/>
        <v>7</v>
      </c>
      <c r="B19" s="21" t="str">
        <f>'2.Spieltag '!B17</f>
        <v>Tanja04</v>
      </c>
      <c r="C19" s="17" t="s">
        <v>13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77</v>
      </c>
      <c r="K19" s="19">
        <f t="shared" si="3"/>
        <v>0</v>
      </c>
      <c r="L19" s="17" t="s">
        <v>13</v>
      </c>
      <c r="M19" s="18" t="s">
        <v>78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6"/>
        <v>0</v>
      </c>
      <c r="U19" s="17" t="s">
        <v>13</v>
      </c>
      <c r="V19" s="18" t="s">
        <v>78</v>
      </c>
      <c r="W19" s="66" t="str">
        <f t="shared" si="7"/>
        <v>2</v>
      </c>
      <c r="X19" s="17" t="s">
        <v>77</v>
      </c>
      <c r="Y19" s="18" t="s">
        <v>13</v>
      </c>
      <c r="Z19" s="19">
        <f t="shared" si="13"/>
        <v>0</v>
      </c>
      <c r="AA19" s="17" t="s">
        <v>78</v>
      </c>
      <c r="AB19" s="18" t="s">
        <v>78</v>
      </c>
      <c r="AC19" s="19">
        <f t="shared" si="8"/>
        <v>0</v>
      </c>
      <c r="AD19" s="28"/>
      <c r="AE19" s="26"/>
      <c r="AF19" s="19"/>
      <c r="AG19" s="21">
        <f t="shared" si="9"/>
        <v>4</v>
      </c>
      <c r="AH19" s="22">
        <f>'2.Spieltag '!AJ17</f>
        <v>16</v>
      </c>
      <c r="AI19" s="23">
        <f>'2.Spieltag '!AK17</f>
        <v>8</v>
      </c>
      <c r="AJ19" s="24">
        <f t="shared" si="10"/>
        <v>20</v>
      </c>
      <c r="AK19" s="25">
        <f t="shared" si="11"/>
        <v>7</v>
      </c>
      <c r="AL19" s="1"/>
    </row>
    <row r="20" spans="1:38" ht="24.95" customHeight="1" thickBot="1">
      <c r="A20" s="29">
        <f t="shared" si="0"/>
        <v>2</v>
      </c>
      <c r="B20" s="21" t="str">
        <f>'2.Spieltag '!B18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13</v>
      </c>
      <c r="M20" s="18" t="s">
        <v>78</v>
      </c>
      <c r="N20" s="66" t="str">
        <f t="shared" si="4"/>
        <v>2</v>
      </c>
      <c r="O20" s="17" t="s">
        <v>78</v>
      </c>
      <c r="P20" s="18" t="s">
        <v>78</v>
      </c>
      <c r="Q20" s="19" t="str">
        <f t="shared" si="5"/>
        <v>5</v>
      </c>
      <c r="R20" s="17" t="s">
        <v>78</v>
      </c>
      <c r="S20" s="18" t="s">
        <v>13</v>
      </c>
      <c r="T20" s="19">
        <f t="shared" si="6"/>
        <v>0</v>
      </c>
      <c r="U20" s="17" t="s">
        <v>13</v>
      </c>
      <c r="V20" s="18" t="s">
        <v>78</v>
      </c>
      <c r="W20" s="66" t="str">
        <f t="shared" si="7"/>
        <v>2</v>
      </c>
      <c r="X20" s="17" t="s">
        <v>78</v>
      </c>
      <c r="Y20" s="18" t="s">
        <v>13</v>
      </c>
      <c r="Z20" s="19">
        <f t="shared" si="13"/>
        <v>0</v>
      </c>
      <c r="AA20" s="17" t="s">
        <v>2</v>
      </c>
      <c r="AB20" s="18" t="s">
        <v>78</v>
      </c>
      <c r="AC20" s="19" t="str">
        <f t="shared" si="8"/>
        <v>3</v>
      </c>
      <c r="AD20" s="28"/>
      <c r="AE20" s="26"/>
      <c r="AF20" s="19"/>
      <c r="AG20" s="21">
        <f>E20+K20+Q20+T20+N20+H20+W20+Z20+AC20+AF20</f>
        <v>12</v>
      </c>
      <c r="AH20" s="22">
        <f>'2.Spieltag '!AJ18</f>
        <v>24</v>
      </c>
      <c r="AI20" s="23">
        <f>'2.Spieltag '!AK18</f>
        <v>3</v>
      </c>
      <c r="AJ20" s="24">
        <f t="shared" si="10"/>
        <v>36</v>
      </c>
      <c r="AK20" s="25">
        <f t="shared" si="11"/>
        <v>2</v>
      </c>
      <c r="AL20" s="1"/>
    </row>
    <row r="21" spans="1:38" ht="24.95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si="10"/>
        <v>0</v>
      </c>
      <c r="AK21" s="25">
        <f t="shared" si="11"/>
        <v>14</v>
      </c>
      <c r="AL21" s="1"/>
    </row>
    <row r="22" spans="1:38" ht="24.95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10"/>
        <v>0</v>
      </c>
      <c r="AK22" s="25">
        <f t="shared" si="11"/>
        <v>14</v>
      </c>
      <c r="AL22" s="1"/>
    </row>
    <row r="23" spans="1:38" ht="24.95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10"/>
        <v>0</v>
      </c>
      <c r="AK23" s="25">
        <f t="shared" si="11"/>
        <v>14</v>
      </c>
      <c r="AL23" s="1"/>
    </row>
    <row r="24" spans="1:38" ht="24.95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10"/>
        <v>0</v>
      </c>
      <c r="AK24" s="25">
        <f t="shared" si="11"/>
        <v>14</v>
      </c>
      <c r="AL24" s="1"/>
    </row>
    <row r="25" spans="1:38" ht="24.95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10"/>
        <v>0</v>
      </c>
      <c r="AK25" s="25">
        <f t="shared" si="11"/>
        <v>14</v>
      </c>
      <c r="AL25" s="1"/>
    </row>
    <row r="26" spans="1:38" ht="28.15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10"/>
        <v>0</v>
      </c>
      <c r="AK26" s="25">
        <f t="shared" si="11"/>
        <v>14</v>
      </c>
      <c r="AL26" s="1"/>
    </row>
    <row r="27" spans="1:38" ht="24.95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10"/>
        <v>0</v>
      </c>
      <c r="AK27" s="25">
        <f t="shared" si="11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L4 O4 O6 AA4 C4 R4 R6 X4 U6">
    <cfRule type="cellIs" dxfId="170" priority="11" operator="equal">
      <formula>"Schalke 04"</formula>
    </cfRule>
  </conditionalFormatting>
  <conditionalFormatting sqref="L6 AA6 I4 I6 C6 U4 X6 F6">
    <cfRule type="cellIs" dxfId="169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8" priority="1095" rank="3"/>
  </conditionalFormatting>
  <conditionalFormatting sqref="AG1:AG1048576">
    <cfRule type="top10" dxfId="167" priority="3" rank="3"/>
  </conditionalFormatting>
  <conditionalFormatting sqref="B8:B27">
    <cfRule type="expression" dxfId="166" priority="2">
      <formula>($AG8&gt;40)</formula>
    </cfRule>
  </conditionalFormatting>
  <conditionalFormatting sqref="F4">
    <cfRule type="cellIs" dxfId="16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77</v>
      </c>
      <c r="J7" s="72" t="s">
        <v>77</v>
      </c>
      <c r="K7" s="73" t="s">
        <v>1</v>
      </c>
      <c r="L7" s="72" t="s">
        <v>2</v>
      </c>
      <c r="M7" s="72" t="s">
        <v>78</v>
      </c>
      <c r="N7" s="73" t="s">
        <v>1</v>
      </c>
      <c r="O7" s="72" t="s">
        <v>78</v>
      </c>
      <c r="P7" s="72" t="s">
        <v>2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91</v>
      </c>
      <c r="V7" s="72" t="s">
        <v>78</v>
      </c>
      <c r="W7" s="73" t="s">
        <v>1</v>
      </c>
      <c r="X7" s="72" t="s">
        <v>78</v>
      </c>
      <c r="Y7" s="72" t="s">
        <v>2</v>
      </c>
      <c r="Z7" s="73" t="s">
        <v>1</v>
      </c>
      <c r="AA7" s="72" t="s">
        <v>77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6</v>
      </c>
      <c r="B8" s="21" t="str">
        <f>'3.Spieltag'!B8</f>
        <v>Franzi04</v>
      </c>
      <c r="C8" s="17" t="s">
        <v>13</v>
      </c>
      <c r="D8" s="18" t="s">
        <v>78</v>
      </c>
      <c r="E8" s="19">
        <f t="shared" ref="E8:E20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78</v>
      </c>
      <c r="K8" s="19">
        <f t="shared" ref="K8:K20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66">
        <f t="shared" ref="N8:N20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0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88">
        <f>IF(OR(EXACT($U$7,U8)*(EXACT($V$7,V8)))=TRUE,$AO$9,IF(($V$7-$U$7=V8-U8),$AO$8,IF(OR(EXACT($U$7&gt;$V$7,U8&gt;V8)*EXACT($U$7=$V$7,U8=V8)*EXACT($U$7&lt;$V$7,U8&lt;V8)),$AO$7,0)))*4</f>
        <v>0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77</v>
      </c>
      <c r="AB8" s="18" t="s">
        <v>13</v>
      </c>
      <c r="AC8" s="19">
        <f t="shared" ref="AC8:AC20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</v>
      </c>
      <c r="AH8" s="22">
        <f>'3.Spieltag'!AJ8</f>
        <v>26</v>
      </c>
      <c r="AI8" s="23">
        <f>'3.Spieltag'!AK8</f>
        <v>4</v>
      </c>
      <c r="AJ8" s="24">
        <f t="shared" ref="AJ8" si="8">AG8+AH8</f>
        <v>28</v>
      </c>
      <c r="AK8" s="25">
        <f t="shared" ref="AK8:AK27" si="9">RANK(AJ8,$AJ$8:$AJ$27)</f>
        <v>6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7</v>
      </c>
      <c r="B9" s="21" t="str">
        <f>'3.Spieltag'!B9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13</v>
      </c>
      <c r="H9" s="19" t="str">
        <f t="shared" si="2"/>
        <v>5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2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0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88">
        <f t="shared" ref="W9:W20" si="12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13</v>
      </c>
      <c r="Z9" s="19">
        <f>IF(OR(EXACT($X$7,X9)*(EXACT($Y$7,Y9)))=TRUE,$AO$9,IF(($Y$7-$X$7=Y9-X9),AO8,IF(OR(EXACT($X$7&gt;$Y$7,X9&gt;Y9)*EXACT($X$7=$Y$7,X9=Y9)*EXACT($X$7&lt;$Y$7,X9&lt;Y9)),$AO$7,0)))</f>
        <v>0</v>
      </c>
      <c r="AA9" s="17" t="s">
        <v>78</v>
      </c>
      <c r="AB9" s="18" t="s">
        <v>13</v>
      </c>
      <c r="AC9" s="19">
        <f t="shared" si="6"/>
        <v>0</v>
      </c>
      <c r="AD9" s="28"/>
      <c r="AE9" s="26"/>
      <c r="AF9" s="19"/>
      <c r="AG9" s="21">
        <f t="shared" ref="AG9:AG26" si="13">E9+H9+K9+N9+Q9+T9+W9+Z9+AC9+AF9</f>
        <v>8</v>
      </c>
      <c r="AH9" s="22">
        <f>'3.Spieltag'!AJ9</f>
        <v>17</v>
      </c>
      <c r="AI9" s="23">
        <f>'3.Spieltag'!AK9</f>
        <v>10</v>
      </c>
      <c r="AJ9" s="24">
        <f t="shared" ref="AJ9:AJ26" si="14">AG9+AH9</f>
        <v>25</v>
      </c>
      <c r="AK9" s="25">
        <f t="shared" si="9"/>
        <v>7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13</v>
      </c>
      <c r="B10" s="21" t="str">
        <f>'3.Spieltag'!B10</f>
        <v>Lola04</v>
      </c>
      <c r="C10" s="17" t="s">
        <v>13</v>
      </c>
      <c r="D10" s="18" t="s">
        <v>77</v>
      </c>
      <c r="E10" s="19">
        <f t="shared" si="1"/>
        <v>0</v>
      </c>
      <c r="F10" s="17" t="s">
        <v>13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78</v>
      </c>
      <c r="N10" s="66">
        <f t="shared" si="4"/>
        <v>0</v>
      </c>
      <c r="O10" s="17" t="s">
        <v>78</v>
      </c>
      <c r="P10" s="18" t="s">
        <v>78</v>
      </c>
      <c r="Q10" s="19">
        <f t="shared" si="5"/>
        <v>0</v>
      </c>
      <c r="R10" s="17" t="s">
        <v>2</v>
      </c>
      <c r="S10" s="18" t="s">
        <v>13</v>
      </c>
      <c r="T10" s="19" t="str">
        <f t="shared" si="11"/>
        <v>3</v>
      </c>
      <c r="U10" s="17" t="s">
        <v>77</v>
      </c>
      <c r="V10" s="18" t="s">
        <v>77</v>
      </c>
      <c r="W10" s="88">
        <f t="shared" si="12"/>
        <v>0</v>
      </c>
      <c r="X10" s="17" t="s">
        <v>13</v>
      </c>
      <c r="Y10" s="18" t="s">
        <v>78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2</v>
      </c>
      <c r="AC10" s="19">
        <f t="shared" si="6"/>
        <v>0</v>
      </c>
      <c r="AD10" s="28"/>
      <c r="AE10" s="26"/>
      <c r="AF10" s="19"/>
      <c r="AG10" s="21">
        <f t="shared" si="13"/>
        <v>3</v>
      </c>
      <c r="AH10" s="22">
        <f>'3.Spieltag'!AJ10</f>
        <v>8</v>
      </c>
      <c r="AI10" s="23">
        <f>'3.Spieltag'!AK10</f>
        <v>13</v>
      </c>
      <c r="AJ10" s="24">
        <f t="shared" si="14"/>
        <v>11</v>
      </c>
      <c r="AK10" s="25">
        <f t="shared" si="9"/>
        <v>13</v>
      </c>
      <c r="AL10" s="76"/>
      <c r="AM10" s="77"/>
      <c r="AN10" s="77"/>
      <c r="AO10" s="78"/>
    </row>
    <row r="11" spans="1:42" ht="24.95" customHeight="1" thickBot="1">
      <c r="A11" s="29">
        <f t="shared" si="10"/>
        <v>12</v>
      </c>
      <c r="B11" s="21" t="str">
        <f>'3.Spieltag'!B11</f>
        <v>Master1</v>
      </c>
      <c r="C11" s="17" t="s">
        <v>13</v>
      </c>
      <c r="D11" s="18" t="s">
        <v>78</v>
      </c>
      <c r="E11" s="19">
        <f t="shared" si="1"/>
        <v>0</v>
      </c>
      <c r="F11" s="17" t="s">
        <v>2</v>
      </c>
      <c r="G11" s="18" t="s">
        <v>78</v>
      </c>
      <c r="H11" s="19">
        <f t="shared" si="2"/>
        <v>0</v>
      </c>
      <c r="I11" s="17" t="s">
        <v>13</v>
      </c>
      <c r="J11" s="18" t="s">
        <v>78</v>
      </c>
      <c r="K11" s="19">
        <f t="shared" si="3"/>
        <v>0</v>
      </c>
      <c r="L11" s="17" t="s">
        <v>13</v>
      </c>
      <c r="M11" s="18" t="s">
        <v>13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78</v>
      </c>
      <c r="S11" s="18" t="s">
        <v>2</v>
      </c>
      <c r="T11" s="19">
        <f t="shared" si="11"/>
        <v>0</v>
      </c>
      <c r="U11" s="17" t="s">
        <v>78</v>
      </c>
      <c r="V11" s="18" t="s">
        <v>13</v>
      </c>
      <c r="W11" s="88">
        <f t="shared" si="12"/>
        <v>0</v>
      </c>
      <c r="X11" s="17" t="s">
        <v>13</v>
      </c>
      <c r="Y11" s="18" t="s">
        <v>13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78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0</v>
      </c>
      <c r="AH11" s="22">
        <f>'3.Spieltag'!AJ11</f>
        <v>22</v>
      </c>
      <c r="AI11" s="23">
        <f>'3.Spieltag'!AK11</f>
        <v>6</v>
      </c>
      <c r="AJ11" s="24">
        <f t="shared" si="14"/>
        <v>22</v>
      </c>
      <c r="AK11" s="25">
        <f t="shared" si="9"/>
        <v>12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'3.Spieltag'!B12</f>
        <v>Mike04</v>
      </c>
      <c r="C12" s="17" t="s">
        <v>13</v>
      </c>
      <c r="D12" s="18" t="s">
        <v>77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>
        <f t="shared" si="3"/>
        <v>0</v>
      </c>
      <c r="L12" s="17" t="s">
        <v>78</v>
      </c>
      <c r="M12" s="18" t="s">
        <v>13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78</v>
      </c>
      <c r="S12" s="18" t="s">
        <v>78</v>
      </c>
      <c r="T12" s="19">
        <f t="shared" si="11"/>
        <v>0</v>
      </c>
      <c r="U12" s="17" t="s">
        <v>77</v>
      </c>
      <c r="V12" s="18" t="s">
        <v>13</v>
      </c>
      <c r="W12" s="88">
        <f t="shared" si="12"/>
        <v>0</v>
      </c>
      <c r="X12" s="17" t="s">
        <v>13</v>
      </c>
      <c r="Y12" s="18" t="s">
        <v>78</v>
      </c>
      <c r="Z12" s="19">
        <f>IF(OR(EXACT($X$7,X12)*(EXACT($Y$7,Y12)))=TRUE,$AO$9,IF(($Y$7-$X$7=Y12-X12),#REF!,IF(OR(EXACT($X$7&gt;$Y$7,X12&gt;Y12)*EXACT($X$7=$Y$7,X12=Y12)*EXACT($X$7&lt;$Y$7,X12&lt;Y12)),$AO$7,0)))</f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0</v>
      </c>
      <c r="AH12" s="22">
        <f>'3.Spieltag'!AJ12</f>
        <v>37</v>
      </c>
      <c r="AI12" s="23">
        <f>'3.Spieltag'!AK12</f>
        <v>1</v>
      </c>
      <c r="AJ12" s="24">
        <f t="shared" si="14"/>
        <v>37</v>
      </c>
      <c r="AK12" s="25">
        <f t="shared" si="9"/>
        <v>3</v>
      </c>
      <c r="AL12" s="1"/>
    </row>
    <row r="13" spans="1:42" ht="24.95" customHeight="1" thickBot="1">
      <c r="A13" s="29">
        <f t="shared" si="10"/>
        <v>11</v>
      </c>
      <c r="B13" s="21" t="str">
        <f>'3.Spieltag'!B13</f>
        <v>Rainer04</v>
      </c>
      <c r="C13" s="17" t="s">
        <v>13</v>
      </c>
      <c r="D13" s="18" t="s">
        <v>77</v>
      </c>
      <c r="E13" s="19">
        <f t="shared" si="1"/>
        <v>0</v>
      </c>
      <c r="F13" s="86"/>
      <c r="G13" s="87"/>
      <c r="H13" s="19"/>
      <c r="I13" s="17" t="s">
        <v>13</v>
      </c>
      <c r="J13" s="18" t="s">
        <v>13</v>
      </c>
      <c r="K13" s="19" t="str">
        <f t="shared" si="3"/>
        <v>3</v>
      </c>
      <c r="L13" s="17" t="s">
        <v>13</v>
      </c>
      <c r="M13" s="18" t="s">
        <v>13</v>
      </c>
      <c r="N13" s="66">
        <f t="shared" si="4"/>
        <v>0</v>
      </c>
      <c r="O13" s="17" t="s">
        <v>13</v>
      </c>
      <c r="P13" s="18" t="s">
        <v>78</v>
      </c>
      <c r="Q13" s="19">
        <f t="shared" si="5"/>
        <v>0</v>
      </c>
      <c r="R13" s="17" t="s">
        <v>2</v>
      </c>
      <c r="S13" s="18" t="s">
        <v>13</v>
      </c>
      <c r="T13" s="19" t="str">
        <f t="shared" si="11"/>
        <v>3</v>
      </c>
      <c r="U13" s="17" t="s">
        <v>78</v>
      </c>
      <c r="V13" s="18" t="s">
        <v>13</v>
      </c>
      <c r="W13" s="88">
        <f t="shared" si="12"/>
        <v>0</v>
      </c>
      <c r="X13" s="17" t="s">
        <v>78</v>
      </c>
      <c r="Y13" s="18" t="s">
        <v>13</v>
      </c>
      <c r="Z13" s="19" t="str">
        <f>IF(OR(EXACT($X$7,X13)*(EXACT($Y$7,Y13)))=TRUE,$AO$9,IF(($Y$7-$X$7=Y13-X13),#REF!,IF(OR(EXACT($X$7&gt;$Y$7,X13&gt;Y13)*EXACT($X$7=$Y$7,X13=Y13)*EXACT($X$7&lt;$Y$7,X13&lt;Y13)),$AO$7,0)))</f>
        <v>2</v>
      </c>
      <c r="AA13" s="17" t="s">
        <v>78</v>
      </c>
      <c r="AB13" s="18" t="s">
        <v>2</v>
      </c>
      <c r="AC13" s="19">
        <f t="shared" si="6"/>
        <v>0</v>
      </c>
      <c r="AD13" s="27"/>
      <c r="AE13" s="26"/>
      <c r="AF13" s="19"/>
      <c r="AG13" s="21">
        <f t="shared" si="13"/>
        <v>8</v>
      </c>
      <c r="AH13" s="22">
        <f>'3.Spieltag'!AJ13</f>
        <v>16</v>
      </c>
      <c r="AI13" s="23">
        <f>'3.Spieltag'!AK13</f>
        <v>11</v>
      </c>
      <c r="AJ13" s="24">
        <f t="shared" si="14"/>
        <v>24</v>
      </c>
      <c r="AK13" s="25">
        <f t="shared" si="9"/>
        <v>11</v>
      </c>
      <c r="AL13" s="1"/>
    </row>
    <row r="14" spans="1:42" ht="24.95" customHeight="1" thickBot="1">
      <c r="A14" s="29">
        <f t="shared" si="10"/>
        <v>1</v>
      </c>
      <c r="B14" s="21" t="str">
        <f>'3.Spieltag'!B14</f>
        <v>Reinhold</v>
      </c>
      <c r="C14" s="17" t="s">
        <v>13</v>
      </c>
      <c r="D14" s="18" t="s">
        <v>78</v>
      </c>
      <c r="E14" s="19">
        <f t="shared" si="1"/>
        <v>0</v>
      </c>
      <c r="F14" s="17" t="s">
        <v>13</v>
      </c>
      <c r="G14" s="18" t="s">
        <v>13</v>
      </c>
      <c r="H14" s="19" t="str">
        <f t="shared" si="2"/>
        <v>5</v>
      </c>
      <c r="I14" s="17" t="s">
        <v>2</v>
      </c>
      <c r="J14" s="18" t="s">
        <v>78</v>
      </c>
      <c r="K14" s="19">
        <f t="shared" si="3"/>
        <v>0</v>
      </c>
      <c r="L14" s="17" t="s">
        <v>78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13</v>
      </c>
      <c r="S14" s="18" t="s">
        <v>92</v>
      </c>
      <c r="T14" s="19">
        <f t="shared" si="11"/>
        <v>0</v>
      </c>
      <c r="U14" s="17" t="s">
        <v>77</v>
      </c>
      <c r="V14" s="18" t="s">
        <v>13</v>
      </c>
      <c r="W14" s="88">
        <f t="shared" si="12"/>
        <v>0</v>
      </c>
      <c r="X14" s="17" t="s">
        <v>78</v>
      </c>
      <c r="Y14" s="18" t="s">
        <v>2</v>
      </c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 t="s">
        <v>78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10</v>
      </c>
      <c r="AH14" s="22">
        <f>'3.Spieltag'!AJ14</f>
        <v>36</v>
      </c>
      <c r="AI14" s="23">
        <f>'3.Spieltag'!AK14</f>
        <v>2</v>
      </c>
      <c r="AJ14" s="24">
        <f t="shared" si="14"/>
        <v>46</v>
      </c>
      <c r="AK14" s="25">
        <f t="shared" si="9"/>
        <v>1</v>
      </c>
      <c r="AL14" s="1"/>
    </row>
    <row r="15" spans="1:42" ht="24.95" customHeight="1" thickBot="1">
      <c r="A15" s="29">
        <f t="shared" si="10"/>
        <v>4</v>
      </c>
      <c r="B15" s="21" t="str">
        <f>'3.Spieltag'!B15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2</v>
      </c>
      <c r="J15" s="18" t="s">
        <v>78</v>
      </c>
      <c r="K15" s="19">
        <f t="shared" si="3"/>
        <v>0</v>
      </c>
      <c r="L15" s="17" t="s">
        <v>77</v>
      </c>
      <c r="M15" s="18" t="s">
        <v>78</v>
      </c>
      <c r="N15" s="66">
        <f t="shared" si="4"/>
        <v>0</v>
      </c>
      <c r="O15" s="17" t="s">
        <v>77</v>
      </c>
      <c r="P15" s="18" t="s">
        <v>78</v>
      </c>
      <c r="Q15" s="19" t="str">
        <f t="shared" si="5"/>
        <v>2</v>
      </c>
      <c r="R15" s="17" t="s">
        <v>13</v>
      </c>
      <c r="S15" s="18" t="s">
        <v>78</v>
      </c>
      <c r="T15" s="19" t="str">
        <f t="shared" si="11"/>
        <v>3</v>
      </c>
      <c r="U15" s="17" t="s">
        <v>77</v>
      </c>
      <c r="V15" s="18" t="s">
        <v>13</v>
      </c>
      <c r="W15" s="88">
        <f t="shared" si="12"/>
        <v>0</v>
      </c>
      <c r="X15" s="17" t="s">
        <v>78</v>
      </c>
      <c r="Y15" s="18" t="s">
        <v>13</v>
      </c>
      <c r="Z15" s="19" t="str">
        <f t="shared" ref="Z15:Z20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7</v>
      </c>
      <c r="AH15" s="22">
        <f>'3.Spieltag'!AJ15</f>
        <v>23</v>
      </c>
      <c r="AI15" s="23">
        <f>'3.Spieltag'!AK15</f>
        <v>5</v>
      </c>
      <c r="AJ15" s="24">
        <f t="shared" si="14"/>
        <v>30</v>
      </c>
      <c r="AK15" s="25">
        <f t="shared" si="9"/>
        <v>4</v>
      </c>
      <c r="AL15" s="1"/>
    </row>
    <row r="16" spans="1:42" ht="24.95" customHeight="1" thickBot="1">
      <c r="A16" s="29">
        <f t="shared" si="10"/>
        <v>4</v>
      </c>
      <c r="B16" s="21" t="str">
        <f>'3.Spieltag'!B16</f>
        <v>schmiddi04</v>
      </c>
      <c r="C16" s="17" t="s">
        <v>2</v>
      </c>
      <c r="D16" s="18" t="s">
        <v>78</v>
      </c>
      <c r="E16" s="19">
        <f t="shared" si="1"/>
        <v>0</v>
      </c>
      <c r="F16" s="17" t="s">
        <v>77</v>
      </c>
      <c r="G16" s="18" t="s">
        <v>78</v>
      </c>
      <c r="H16" s="19">
        <f t="shared" si="2"/>
        <v>0</v>
      </c>
      <c r="I16" s="17" t="s">
        <v>78</v>
      </c>
      <c r="J16" s="18" t="s">
        <v>78</v>
      </c>
      <c r="K16" s="19" t="str">
        <f t="shared" si="3"/>
        <v>3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78</v>
      </c>
      <c r="S16" s="18" t="s">
        <v>77</v>
      </c>
      <c r="T16" s="19" t="str">
        <f t="shared" si="11"/>
        <v>5</v>
      </c>
      <c r="U16" s="17" t="s">
        <v>77</v>
      </c>
      <c r="V16" s="18" t="s">
        <v>13</v>
      </c>
      <c r="W16" s="88">
        <f t="shared" si="12"/>
        <v>0</v>
      </c>
      <c r="X16" s="17" t="s">
        <v>78</v>
      </c>
      <c r="Y16" s="18" t="s">
        <v>13</v>
      </c>
      <c r="Z16" s="19" t="str">
        <f t="shared" si="15"/>
        <v>2</v>
      </c>
      <c r="AA16" s="17" t="s">
        <v>78</v>
      </c>
      <c r="AB16" s="18" t="s">
        <v>13</v>
      </c>
      <c r="AC16" s="19">
        <f t="shared" si="6"/>
        <v>0</v>
      </c>
      <c r="AD16" s="28"/>
      <c r="AE16" s="26"/>
      <c r="AF16" s="19"/>
      <c r="AG16" s="21">
        <f t="shared" si="13"/>
        <v>10</v>
      </c>
      <c r="AH16" s="22">
        <f>'3.Spieltag'!AJ16</f>
        <v>20</v>
      </c>
      <c r="AI16" s="23">
        <f>'3.Spieltag'!AK16</f>
        <v>7</v>
      </c>
      <c r="AJ16" s="24">
        <f t="shared" si="14"/>
        <v>30</v>
      </c>
      <c r="AK16" s="25">
        <f t="shared" si="9"/>
        <v>4</v>
      </c>
      <c r="AL16" s="1"/>
    </row>
    <row r="17" spans="1:38" ht="24.95" customHeight="1" thickBot="1">
      <c r="A17" s="29">
        <f t="shared" si="10"/>
        <v>7</v>
      </c>
      <c r="B17" s="21" t="str">
        <f>'3.Spieltag'!B17</f>
        <v>shiny</v>
      </c>
      <c r="C17" s="17" t="s">
        <v>13</v>
      </c>
      <c r="D17" s="18" t="s">
        <v>77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78</v>
      </c>
      <c r="K17" s="19" t="str">
        <f t="shared" si="3"/>
        <v>3</v>
      </c>
      <c r="L17" s="17" t="s">
        <v>78</v>
      </c>
      <c r="M17" s="18" t="s">
        <v>13</v>
      </c>
      <c r="N17" s="66">
        <f t="shared" si="4"/>
        <v>0</v>
      </c>
      <c r="O17" s="17" t="s">
        <v>13</v>
      </c>
      <c r="P17" s="18" t="s">
        <v>78</v>
      </c>
      <c r="Q17" s="19">
        <f t="shared" si="5"/>
        <v>0</v>
      </c>
      <c r="R17" s="17" t="s">
        <v>13</v>
      </c>
      <c r="S17" s="18" t="s">
        <v>78</v>
      </c>
      <c r="T17" s="19" t="str">
        <f t="shared" si="11"/>
        <v>3</v>
      </c>
      <c r="U17" s="17" t="s">
        <v>78</v>
      </c>
      <c r="V17" s="18" t="s">
        <v>13</v>
      </c>
      <c r="W17" s="88">
        <f t="shared" si="12"/>
        <v>0</v>
      </c>
      <c r="X17" s="17" t="s">
        <v>78</v>
      </c>
      <c r="Y17" s="18" t="s">
        <v>78</v>
      </c>
      <c r="Z17" s="19">
        <f t="shared" si="15"/>
        <v>0</v>
      </c>
      <c r="AA17" s="17" t="s">
        <v>78</v>
      </c>
      <c r="AB17" s="18" t="s">
        <v>78</v>
      </c>
      <c r="AC17" s="19" t="str">
        <f t="shared" si="6"/>
        <v>3</v>
      </c>
      <c r="AD17" s="28"/>
      <c r="AE17" s="26"/>
      <c r="AF17" s="19"/>
      <c r="AG17" s="21">
        <f t="shared" si="13"/>
        <v>9</v>
      </c>
      <c r="AH17" s="22">
        <f>'3.Spieltag'!AJ17</f>
        <v>16</v>
      </c>
      <c r="AI17" s="23">
        <f>'3.Spieltag'!AK17</f>
        <v>11</v>
      </c>
      <c r="AJ17" s="24">
        <f t="shared" si="14"/>
        <v>25</v>
      </c>
      <c r="AK17" s="25">
        <f t="shared" si="9"/>
        <v>7</v>
      </c>
      <c r="AL17" s="1"/>
    </row>
    <row r="18" spans="1:38" ht="24.95" customHeight="1" thickBot="1">
      <c r="A18" s="29">
        <f t="shared" si="10"/>
        <v>7</v>
      </c>
      <c r="B18" s="21" t="str">
        <f>'3.Spieltag'!B18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2</v>
      </c>
      <c r="G18" s="18" t="s">
        <v>78</v>
      </c>
      <c r="H18" s="19">
        <f t="shared" si="2"/>
        <v>0</v>
      </c>
      <c r="I18" s="17" t="s">
        <v>78</v>
      </c>
      <c r="J18" s="18" t="s">
        <v>78</v>
      </c>
      <c r="K18" s="19" t="str">
        <f t="shared" si="3"/>
        <v>3</v>
      </c>
      <c r="L18" s="17" t="s">
        <v>77</v>
      </c>
      <c r="M18" s="18" t="s">
        <v>13</v>
      </c>
      <c r="N18" s="66">
        <f t="shared" si="4"/>
        <v>0</v>
      </c>
      <c r="O18" s="17" t="s">
        <v>77</v>
      </c>
      <c r="P18" s="18" t="s">
        <v>77</v>
      </c>
      <c r="Q18" s="19">
        <f t="shared" si="5"/>
        <v>0</v>
      </c>
      <c r="R18" s="17" t="s">
        <v>13</v>
      </c>
      <c r="S18" s="18" t="s">
        <v>78</v>
      </c>
      <c r="T18" s="19" t="str">
        <f t="shared" si="11"/>
        <v>3</v>
      </c>
      <c r="U18" s="17" t="s">
        <v>78</v>
      </c>
      <c r="V18" s="18" t="s">
        <v>13</v>
      </c>
      <c r="W18" s="88">
        <f t="shared" si="12"/>
        <v>0</v>
      </c>
      <c r="X18" s="17" t="s">
        <v>13</v>
      </c>
      <c r="Y18" s="18" t="s">
        <v>13</v>
      </c>
      <c r="Z18" s="19">
        <f t="shared" si="15"/>
        <v>0</v>
      </c>
      <c r="AA18" s="17" t="s">
        <v>78</v>
      </c>
      <c r="AB18" s="18" t="s">
        <v>13</v>
      </c>
      <c r="AC18" s="19">
        <f t="shared" si="6"/>
        <v>0</v>
      </c>
      <c r="AD18" s="28"/>
      <c r="AE18" s="26"/>
      <c r="AF18" s="19"/>
      <c r="AG18" s="21">
        <f t="shared" si="13"/>
        <v>6</v>
      </c>
      <c r="AH18" s="22">
        <f>'3.Spieltag'!AJ18</f>
        <v>19</v>
      </c>
      <c r="AI18" s="23">
        <f>'3.Spieltag'!AK18</f>
        <v>9</v>
      </c>
      <c r="AJ18" s="24">
        <f t="shared" si="14"/>
        <v>25</v>
      </c>
      <c r="AK18" s="25">
        <f t="shared" si="9"/>
        <v>7</v>
      </c>
      <c r="AL18" s="1"/>
    </row>
    <row r="19" spans="1:38" ht="24.95" customHeight="1" thickBot="1">
      <c r="A19" s="29">
        <f t="shared" si="10"/>
        <v>7</v>
      </c>
      <c r="B19" s="21" t="str">
        <f>'3.Spieltag'!B19</f>
        <v>Tanja04</v>
      </c>
      <c r="C19" s="17" t="s">
        <v>2</v>
      </c>
      <c r="D19" s="18" t="s">
        <v>77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13</v>
      </c>
      <c r="J19" s="18" t="s">
        <v>78</v>
      </c>
      <c r="K19" s="19">
        <f t="shared" si="3"/>
        <v>0</v>
      </c>
      <c r="L19" s="17" t="s">
        <v>77</v>
      </c>
      <c r="M19" s="18" t="s">
        <v>13</v>
      </c>
      <c r="N19" s="66">
        <f t="shared" si="4"/>
        <v>0</v>
      </c>
      <c r="O19" s="17" t="s">
        <v>78</v>
      </c>
      <c r="P19" s="18" t="s">
        <v>77</v>
      </c>
      <c r="Q19" s="19">
        <f t="shared" si="5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2</v>
      </c>
      <c r="W19" s="88">
        <f t="shared" si="12"/>
        <v>0</v>
      </c>
      <c r="X19" s="17" t="s">
        <v>78</v>
      </c>
      <c r="Y19" s="18" t="s">
        <v>13</v>
      </c>
      <c r="Z19" s="19" t="str">
        <f t="shared" si="15"/>
        <v>2</v>
      </c>
      <c r="AA19" s="17" t="s">
        <v>78</v>
      </c>
      <c r="AB19" s="18" t="s">
        <v>78</v>
      </c>
      <c r="AC19" s="19" t="str">
        <f t="shared" si="6"/>
        <v>3</v>
      </c>
      <c r="AD19" s="28"/>
      <c r="AE19" s="26"/>
      <c r="AF19" s="19"/>
      <c r="AG19" s="21">
        <f t="shared" si="13"/>
        <v>5</v>
      </c>
      <c r="AH19" s="22">
        <f>'3.Spieltag'!AJ19</f>
        <v>20</v>
      </c>
      <c r="AI19" s="23">
        <f>'3.Spieltag'!AK19</f>
        <v>7</v>
      </c>
      <c r="AJ19" s="24">
        <f t="shared" si="14"/>
        <v>25</v>
      </c>
      <c r="AK19" s="25">
        <f t="shared" si="9"/>
        <v>7</v>
      </c>
      <c r="AL19" s="1"/>
    </row>
    <row r="20" spans="1:38" ht="24.95" customHeight="1" thickBot="1">
      <c r="A20" s="29">
        <f t="shared" si="10"/>
        <v>2</v>
      </c>
      <c r="B20" s="21" t="str">
        <f>'3.Spieltag'!B20</f>
        <v>UltraGE</v>
      </c>
      <c r="C20" s="17" t="s">
        <v>13</v>
      </c>
      <c r="D20" s="18" t="s">
        <v>77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13</v>
      </c>
      <c r="J20" s="18" t="s">
        <v>78</v>
      </c>
      <c r="K20" s="19">
        <f t="shared" si="3"/>
        <v>0</v>
      </c>
      <c r="L20" s="17" t="s">
        <v>78</v>
      </c>
      <c r="M20" s="18" t="s">
        <v>13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78</v>
      </c>
      <c r="T20" s="19">
        <f t="shared" si="11"/>
        <v>0</v>
      </c>
      <c r="U20" s="17" t="s">
        <v>78</v>
      </c>
      <c r="V20" s="18" t="s">
        <v>13</v>
      </c>
      <c r="W20" s="88">
        <f t="shared" si="12"/>
        <v>0</v>
      </c>
      <c r="X20" s="17" t="s">
        <v>13</v>
      </c>
      <c r="Y20" s="18" t="s">
        <v>2</v>
      </c>
      <c r="Z20" s="19" t="str">
        <f t="shared" si="15"/>
        <v>2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</v>
      </c>
      <c r="AH20" s="22">
        <f>'3.Spieltag'!AJ20</f>
        <v>36</v>
      </c>
      <c r="AI20" s="23">
        <f>'3.Spieltag'!AK20</f>
        <v>2</v>
      </c>
      <c r="AJ20" s="24">
        <f t="shared" si="14"/>
        <v>38</v>
      </c>
      <c r="AK20" s="25">
        <f t="shared" si="9"/>
        <v>2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>
        <f>'3.Spieltag'!AJ21</f>
        <v>0</v>
      </c>
      <c r="AI21" s="23">
        <f>'3.Spieltag'!AK21</f>
        <v>14</v>
      </c>
      <c r="AJ21" s="24">
        <f t="shared" si="14"/>
        <v>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>
        <f>'3.Spieltag'!AJ22</f>
        <v>0</v>
      </c>
      <c r="AI22" s="23">
        <f>'3.Spieltag'!AK22</f>
        <v>14</v>
      </c>
      <c r="AJ22" s="24">
        <f t="shared" si="14"/>
        <v>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>
        <f>'3.Spieltag'!AJ23</f>
        <v>0</v>
      </c>
      <c r="AI23" s="23">
        <f>'3.Spieltag'!AK23</f>
        <v>14</v>
      </c>
      <c r="AJ23" s="24">
        <f t="shared" si="14"/>
        <v>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>
        <f>'3.Spieltag'!AJ24</f>
        <v>0</v>
      </c>
      <c r="AI24" s="23">
        <f>'3.Spieltag'!AK24</f>
        <v>14</v>
      </c>
      <c r="AJ24" s="24">
        <f t="shared" si="14"/>
        <v>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>
        <f>'3.Spieltag'!AJ25</f>
        <v>0</v>
      </c>
      <c r="AI25" s="23">
        <f>'3.Spieltag'!AK25</f>
        <v>14</v>
      </c>
      <c r="AJ25" s="24">
        <f t="shared" si="14"/>
        <v>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>
        <f>'3.Spieltag'!AJ26</f>
        <v>0</v>
      </c>
      <c r="AI26" s="23">
        <f>'3.Spieltag'!AK26</f>
        <v>14</v>
      </c>
      <c r="AJ26" s="24">
        <f t="shared" si="14"/>
        <v>0</v>
      </c>
      <c r="AK26" s="25">
        <f t="shared" si="9"/>
        <v>14</v>
      </c>
      <c r="AL26" s="1"/>
    </row>
    <row r="27" spans="1:38" ht="24.95" customHeight="1" thickBot="1">
      <c r="A27" s="29">
        <f t="shared" ref="A27" si="16">AK27</f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17">E27+H27+K27+N27+Q27+T27+W27+Z27+AC27+AF27</f>
        <v>0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0</v>
      </c>
      <c r="AK27" s="25">
        <f t="shared" si="9"/>
        <v>14</v>
      </c>
      <c r="AL27" s="1"/>
    </row>
    <row r="28" spans="1:38" ht="24.9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4" priority="1086" rank="3"/>
  </conditionalFormatting>
  <conditionalFormatting sqref="AG1:AG1048576">
    <cfRule type="top10" dxfId="163" priority="3" rank="3"/>
  </conditionalFormatting>
  <conditionalFormatting sqref="B8:B27">
    <cfRule type="expression" dxfId="162" priority="2">
      <formula>($AG8&gt;40)</formula>
    </cfRule>
  </conditionalFormatting>
  <conditionalFormatting sqref="R6 I6 AA4 F6 C6 L4 I4 C4 U6 F4 X6 U4 R4 L6 X4 O6 O4 AA6">
    <cfRule type="cellIs" dxfId="161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F1" s="69"/>
      <c r="AK1" s="32"/>
    </row>
    <row r="2" spans="1:42" ht="12"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19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61</v>
      </c>
      <c r="F6" s="68" t="s">
        <v>73</v>
      </c>
      <c r="I6" s="68" t="s">
        <v>69</v>
      </c>
      <c r="L6" s="68" t="s">
        <v>63</v>
      </c>
      <c r="O6" s="68" t="s">
        <v>60</v>
      </c>
      <c r="P6" s="69"/>
      <c r="R6" s="68" t="s">
        <v>71</v>
      </c>
      <c r="U6" s="68" t="s">
        <v>62</v>
      </c>
      <c r="X6" s="68" t="s">
        <v>67</v>
      </c>
      <c r="AA6" s="68" t="s">
        <v>75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91</v>
      </c>
      <c r="M7" s="72" t="s">
        <v>77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13</v>
      </c>
      <c r="S7" s="72" t="s">
        <v>77</v>
      </c>
      <c r="T7" s="73" t="s">
        <v>1</v>
      </c>
      <c r="U7" s="72" t="s">
        <v>13</v>
      </c>
      <c r="V7" s="72" t="s">
        <v>78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'4.Spieltag'!B8</f>
        <v>Franzi04</v>
      </c>
      <c r="C8" s="17" t="s">
        <v>78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2</v>
      </c>
      <c r="O8" s="17" t="s">
        <v>13</v>
      </c>
      <c r="P8" s="18" t="s">
        <v>78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27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10</v>
      </c>
      <c r="AH8" s="22">
        <f>'4.Spieltag'!AJ8</f>
        <v>28</v>
      </c>
      <c r="AI8" s="23">
        <f>'4.Spieltag'!AK8</f>
        <v>6</v>
      </c>
      <c r="AJ8" s="24">
        <f t="shared" ref="AJ8" si="7">AG8+AH8</f>
        <v>38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'4.Spieltag'!B9</f>
        <v>jupp04</v>
      </c>
      <c r="C9" s="17" t="s">
        <v>13</v>
      </c>
      <c r="D9" s="18" t="s">
        <v>13</v>
      </c>
      <c r="E9" s="19">
        <f t="shared" si="1"/>
        <v>0</v>
      </c>
      <c r="F9" s="17" t="s">
        <v>13</v>
      </c>
      <c r="G9" s="18" t="s">
        <v>13</v>
      </c>
      <c r="H9" s="88">
        <f>IF(OR(EXACT($F$7,F9)*(EXACT($G$7,G9)))=TRUE,$AO$9,IF(($G$7-$F$7=G9-F9),$AO$8,IF(OR(EXACT($F$7&gt;$G$7,F9&gt;G9)*EXACT($F$7=$G$7,F9=G9)*EXACT($F$7&lt;$G$7,F9&lt;G9)),$AO$7,0)))*2</f>
        <v>0</v>
      </c>
      <c r="I9" s="17" t="s">
        <v>2</v>
      </c>
      <c r="J9" s="18" t="s">
        <v>78</v>
      </c>
      <c r="K9" s="19" t="str">
        <f t="shared" si="2"/>
        <v>2</v>
      </c>
      <c r="L9" s="17" t="s">
        <v>13</v>
      </c>
      <c r="M9" s="18" t="s">
        <v>13</v>
      </c>
      <c r="N9" s="66">
        <f t="shared" si="3"/>
        <v>0</v>
      </c>
      <c r="O9" s="17" t="s">
        <v>78</v>
      </c>
      <c r="P9" s="18" t="s">
        <v>13</v>
      </c>
      <c r="Q9" s="19">
        <f t="shared" si="4"/>
        <v>0</v>
      </c>
      <c r="R9" s="17" t="s">
        <v>78</v>
      </c>
      <c r="S9" s="18" t="s">
        <v>13</v>
      </c>
      <c r="T9" s="19">
        <f t="shared" ref="T9:T27" si="10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5</v>
      </c>
      <c r="X9" s="17" t="s">
        <v>77</v>
      </c>
      <c r="Y9" s="18" t="s">
        <v>78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26" si="12">E9+H9+K9+N9+Q9+T9+W9+Z9+AC9+AF9</f>
        <v>9</v>
      </c>
      <c r="AH9" s="22">
        <f>'4.Spieltag'!AJ9</f>
        <v>25</v>
      </c>
      <c r="AI9" s="23">
        <f>'4.Spieltag'!AK9</f>
        <v>7</v>
      </c>
      <c r="AJ9" s="24">
        <f t="shared" ref="AJ9:AJ26" si="13">AG9+AH9</f>
        <v>34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'4.Spieltag'!B10</f>
        <v>Lola04</v>
      </c>
      <c r="C10" s="17" t="s">
        <v>2</v>
      </c>
      <c r="D10" s="18" t="s">
        <v>77</v>
      </c>
      <c r="E10" s="19" t="str">
        <f t="shared" si="1"/>
        <v>5</v>
      </c>
      <c r="F10" s="17" t="s">
        <v>91</v>
      </c>
      <c r="G10" s="18" t="s">
        <v>13</v>
      </c>
      <c r="H10" s="88">
        <f t="shared" ref="H10:H20" si="14">IF(OR(EXACT($F$7,F10)*(EXACT($G$7,G10)))=TRUE,$AO$9,IF(($G$7-$F$7=G10-F10),$AO$8,IF(OR(EXACT($F$7&gt;$G$7,F10&gt;G10)*EXACT($F$7=$G$7,F10=G10)*EXACT($F$7&lt;$G$7,F10&lt;G10)),$AO$7,0)))*4</f>
        <v>12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78</v>
      </c>
      <c r="N10" s="66" t="str">
        <f t="shared" si="3"/>
        <v>2</v>
      </c>
      <c r="O10" s="17" t="s">
        <v>2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5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77</v>
      </c>
      <c r="Y10" s="18" t="s">
        <v>77</v>
      </c>
      <c r="Z10" s="19">
        <f t="shared" si="11"/>
        <v>0</v>
      </c>
      <c r="AA10" s="17" t="s">
        <v>78</v>
      </c>
      <c r="AB10" s="18" t="s">
        <v>78</v>
      </c>
      <c r="AC10" s="19">
        <f t="shared" si="5"/>
        <v>0</v>
      </c>
      <c r="AD10" s="28"/>
      <c r="AE10" s="26"/>
      <c r="AF10" s="19"/>
      <c r="AG10" s="21">
        <f t="shared" si="12"/>
        <v>29</v>
      </c>
      <c r="AH10" s="22">
        <f>'4.Spieltag'!AJ10</f>
        <v>11</v>
      </c>
      <c r="AI10" s="23">
        <f>'4.Spieltag'!AK10</f>
        <v>13</v>
      </c>
      <c r="AJ10" s="24">
        <f t="shared" si="13"/>
        <v>40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'4.Spieltag'!B11</f>
        <v>Master1</v>
      </c>
      <c r="C11" s="17" t="s">
        <v>13</v>
      </c>
      <c r="D11" s="18" t="s">
        <v>78</v>
      </c>
      <c r="E11" s="19" t="str">
        <f t="shared" si="1"/>
        <v>2</v>
      </c>
      <c r="F11" s="17" t="s">
        <v>2</v>
      </c>
      <c r="G11" s="18" t="s">
        <v>13</v>
      </c>
      <c r="H11" s="88">
        <f t="shared" si="14"/>
        <v>8</v>
      </c>
      <c r="I11" s="17" t="s">
        <v>13</v>
      </c>
      <c r="J11" s="18" t="s">
        <v>78</v>
      </c>
      <c r="K11" s="19" t="str">
        <f t="shared" si="2"/>
        <v>2</v>
      </c>
      <c r="L11" s="17" t="s">
        <v>2</v>
      </c>
      <c r="M11" s="18" t="s">
        <v>78</v>
      </c>
      <c r="N11" s="66" t="str">
        <f t="shared" si="3"/>
        <v>2</v>
      </c>
      <c r="O11" s="17" t="s">
        <v>78</v>
      </c>
      <c r="P11" s="18" t="s">
        <v>78</v>
      </c>
      <c r="Q11" s="19" t="str">
        <f t="shared" si="4"/>
        <v>3</v>
      </c>
      <c r="R11" s="17" t="s">
        <v>78</v>
      </c>
      <c r="S11" s="18" t="s">
        <v>2</v>
      </c>
      <c r="T11" s="19">
        <f t="shared" si="10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13</v>
      </c>
      <c r="Y11" s="18" t="s">
        <v>78</v>
      </c>
      <c r="Z11" s="19">
        <f t="shared" si="11"/>
        <v>0</v>
      </c>
      <c r="AA11" s="17" t="s">
        <v>2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2"/>
        <v>20</v>
      </c>
      <c r="AH11" s="22">
        <f>'4.Spieltag'!AJ11</f>
        <v>22</v>
      </c>
      <c r="AI11" s="23">
        <f>'4.Spieltag'!AK11</f>
        <v>12</v>
      </c>
      <c r="AJ11" s="24">
        <f t="shared" si="13"/>
        <v>42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'4.Spieltag'!B12</f>
        <v>Mike04</v>
      </c>
      <c r="C12" s="17" t="s">
        <v>78</v>
      </c>
      <c r="D12" s="18" t="s">
        <v>13</v>
      </c>
      <c r="E12" s="19">
        <f t="shared" si="1"/>
        <v>0</v>
      </c>
      <c r="F12" s="17" t="s">
        <v>13</v>
      </c>
      <c r="G12" s="18" t="s">
        <v>77</v>
      </c>
      <c r="H12" s="88">
        <f t="shared" si="14"/>
        <v>12</v>
      </c>
      <c r="I12" s="17" t="s">
        <v>13</v>
      </c>
      <c r="J12" s="18" t="s">
        <v>77</v>
      </c>
      <c r="K12" s="19" t="str">
        <f t="shared" si="2"/>
        <v>2</v>
      </c>
      <c r="L12" s="17" t="s">
        <v>78</v>
      </c>
      <c r="M12" s="18" t="s">
        <v>78</v>
      </c>
      <c r="N12" s="66">
        <f t="shared" si="3"/>
        <v>0</v>
      </c>
      <c r="O12" s="17" t="s">
        <v>13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5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 t="s">
        <v>78</v>
      </c>
      <c r="Y12" s="18" t="s">
        <v>77</v>
      </c>
      <c r="Z12" s="19">
        <f t="shared" si="11"/>
        <v>0</v>
      </c>
      <c r="AA12" s="17" t="s">
        <v>13</v>
      </c>
      <c r="AB12" s="18" t="s">
        <v>78</v>
      </c>
      <c r="AC12" s="19">
        <f t="shared" si="5"/>
        <v>0</v>
      </c>
      <c r="AD12" s="28"/>
      <c r="AE12" s="26"/>
      <c r="AF12" s="19"/>
      <c r="AG12" s="21">
        <f t="shared" si="12"/>
        <v>24</v>
      </c>
      <c r="AH12" s="22">
        <f>'4.Spieltag'!AJ12</f>
        <v>37</v>
      </c>
      <c r="AI12" s="23">
        <f>'4.Spieltag'!AK12</f>
        <v>3</v>
      </c>
      <c r="AJ12" s="24">
        <f t="shared" si="13"/>
        <v>61</v>
      </c>
      <c r="AK12" s="25">
        <f t="shared" si="8"/>
        <v>2</v>
      </c>
      <c r="AL12" s="1"/>
    </row>
    <row r="13" spans="1:42" ht="24.95" customHeight="1" thickBot="1">
      <c r="A13" s="29">
        <f t="shared" si="9"/>
        <v>8</v>
      </c>
      <c r="B13" s="21" t="str">
        <f>'4.Spieltag'!B13</f>
        <v>Rainer04</v>
      </c>
      <c r="C13" s="17" t="s">
        <v>13</v>
      </c>
      <c r="D13" s="18" t="s">
        <v>77</v>
      </c>
      <c r="E13" s="19" t="str">
        <f t="shared" si="1"/>
        <v>2</v>
      </c>
      <c r="F13" s="17" t="s">
        <v>13</v>
      </c>
      <c r="G13" s="18" t="s">
        <v>78</v>
      </c>
      <c r="H13" s="88">
        <f t="shared" si="14"/>
        <v>8</v>
      </c>
      <c r="I13" s="17" t="s">
        <v>13</v>
      </c>
      <c r="J13" s="18" t="s">
        <v>77</v>
      </c>
      <c r="K13" s="19" t="str">
        <f t="shared" si="2"/>
        <v>2</v>
      </c>
      <c r="L13" s="17" t="s">
        <v>13</v>
      </c>
      <c r="M13" s="18" t="s">
        <v>78</v>
      </c>
      <c r="N13" s="66" t="str">
        <f t="shared" si="3"/>
        <v>2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77</v>
      </c>
      <c r="T13" s="19" t="str">
        <f t="shared" si="10"/>
        <v>2</v>
      </c>
      <c r="U13" s="17" t="s">
        <v>13</v>
      </c>
      <c r="V13" s="18" t="s">
        <v>78</v>
      </c>
      <c r="W13" s="66" t="str">
        <f t="shared" si="15"/>
        <v>5</v>
      </c>
      <c r="X13" s="17" t="s">
        <v>78</v>
      </c>
      <c r="Y13" s="18" t="s">
        <v>78</v>
      </c>
      <c r="Z13" s="19">
        <f t="shared" si="11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2"/>
        <v>23</v>
      </c>
      <c r="AH13" s="22">
        <f>'4.Spieltag'!AJ13</f>
        <v>24</v>
      </c>
      <c r="AI13" s="23">
        <f>'4.Spieltag'!AK13</f>
        <v>11</v>
      </c>
      <c r="AJ13" s="24">
        <f t="shared" si="13"/>
        <v>47</v>
      </c>
      <c r="AK13" s="25">
        <f t="shared" si="8"/>
        <v>8</v>
      </c>
      <c r="AL13" s="1"/>
    </row>
    <row r="14" spans="1:42" ht="24.95" customHeight="1" thickBot="1">
      <c r="A14" s="29">
        <f t="shared" si="9"/>
        <v>1</v>
      </c>
      <c r="B14" s="21" t="str">
        <f>'4.Spieltag'!B14</f>
        <v>Reinhold</v>
      </c>
      <c r="C14" s="17" t="s">
        <v>78</v>
      </c>
      <c r="D14" s="18" t="s">
        <v>77</v>
      </c>
      <c r="E14" s="19" t="str">
        <f t="shared" si="1"/>
        <v>2</v>
      </c>
      <c r="F14" s="17" t="s">
        <v>13</v>
      </c>
      <c r="G14" s="18" t="s">
        <v>78</v>
      </c>
      <c r="H14" s="88">
        <f t="shared" si="14"/>
        <v>8</v>
      </c>
      <c r="I14" s="17" t="s">
        <v>13</v>
      </c>
      <c r="J14" s="18" t="s">
        <v>13</v>
      </c>
      <c r="K14" s="19">
        <f t="shared" si="2"/>
        <v>0</v>
      </c>
      <c r="L14" s="17" t="s">
        <v>91</v>
      </c>
      <c r="M14" s="18" t="s">
        <v>78</v>
      </c>
      <c r="N14" s="66" t="str">
        <f t="shared" si="3"/>
        <v>2</v>
      </c>
      <c r="O14" s="17" t="s">
        <v>13</v>
      </c>
      <c r="P14" s="18" t="s">
        <v>78</v>
      </c>
      <c r="Q14" s="19">
        <f t="shared" si="4"/>
        <v>0</v>
      </c>
      <c r="R14" s="17" t="s">
        <v>13</v>
      </c>
      <c r="S14" s="18" t="s">
        <v>77</v>
      </c>
      <c r="T14" s="19" t="str">
        <f t="shared" si="10"/>
        <v>5</v>
      </c>
      <c r="U14" s="17" t="s">
        <v>13</v>
      </c>
      <c r="V14" s="18" t="s">
        <v>78</v>
      </c>
      <c r="W14" s="66" t="str">
        <f t="shared" si="15"/>
        <v>5</v>
      </c>
      <c r="X14" s="17" t="s">
        <v>77</v>
      </c>
      <c r="Y14" s="18" t="s">
        <v>77</v>
      </c>
      <c r="Z14" s="19">
        <f t="shared" si="11"/>
        <v>0</v>
      </c>
      <c r="AA14" s="17" t="s">
        <v>13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2"/>
        <v>22</v>
      </c>
      <c r="AH14" s="22">
        <f>'4.Spieltag'!AJ14</f>
        <v>46</v>
      </c>
      <c r="AI14" s="23">
        <f>'4.Spieltag'!AK14</f>
        <v>1</v>
      </c>
      <c r="AJ14" s="24">
        <f t="shared" si="13"/>
        <v>68</v>
      </c>
      <c r="AK14" s="25">
        <f t="shared" si="8"/>
        <v>1</v>
      </c>
      <c r="AL14" s="1"/>
    </row>
    <row r="15" spans="1:42" ht="24.95" customHeight="1" thickBot="1">
      <c r="A15" s="29">
        <f t="shared" si="9"/>
        <v>7</v>
      </c>
      <c r="B15" s="21" t="str">
        <f>'4.Spieltag'!B15</f>
        <v>Ricardo04</v>
      </c>
      <c r="C15" s="17" t="s">
        <v>78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88">
        <f t="shared" si="14"/>
        <v>12</v>
      </c>
      <c r="I15" s="17" t="s">
        <v>78</v>
      </c>
      <c r="J15" s="18" t="s">
        <v>78</v>
      </c>
      <c r="K15" s="19">
        <f t="shared" si="2"/>
        <v>0</v>
      </c>
      <c r="L15" s="17" t="s">
        <v>78</v>
      </c>
      <c r="M15" s="18" t="s">
        <v>13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13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5"/>
        <v>5</v>
      </c>
      <c r="X15" s="17" t="s">
        <v>77</v>
      </c>
      <c r="Y15" s="18" t="s">
        <v>78</v>
      </c>
      <c r="Z15" s="19" t="str">
        <f t="shared" si="11"/>
        <v>2</v>
      </c>
      <c r="AA15" s="17" t="s">
        <v>13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19</v>
      </c>
      <c r="AH15" s="22">
        <f>'4.Spieltag'!AJ15</f>
        <v>30</v>
      </c>
      <c r="AI15" s="23">
        <f>'4.Spieltag'!AK15</f>
        <v>4</v>
      </c>
      <c r="AJ15" s="24">
        <f t="shared" si="13"/>
        <v>49</v>
      </c>
      <c r="AK15" s="25">
        <f t="shared" si="8"/>
        <v>7</v>
      </c>
      <c r="AL15" s="1"/>
    </row>
    <row r="16" spans="1:42" ht="24.95" customHeight="1" thickBot="1">
      <c r="A16" s="29">
        <f t="shared" si="9"/>
        <v>4</v>
      </c>
      <c r="B16" s="21" t="str">
        <f>'4.Spieltag'!B16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88">
        <f t="shared" si="14"/>
        <v>12</v>
      </c>
      <c r="I16" s="17" t="s">
        <v>78</v>
      </c>
      <c r="J16" s="18" t="s">
        <v>77</v>
      </c>
      <c r="K16" s="19">
        <v>2</v>
      </c>
      <c r="L16" s="17" t="s">
        <v>13</v>
      </c>
      <c r="M16" s="18" t="s">
        <v>78</v>
      </c>
      <c r="N16" s="66" t="str">
        <f t="shared" si="3"/>
        <v>2</v>
      </c>
      <c r="O16" s="17" t="s">
        <v>77</v>
      </c>
      <c r="P16" s="18" t="s">
        <v>2</v>
      </c>
      <c r="Q16" s="19">
        <f t="shared" si="4"/>
        <v>0</v>
      </c>
      <c r="R16" s="17" t="s">
        <v>78</v>
      </c>
      <c r="S16" s="18" t="s">
        <v>78</v>
      </c>
      <c r="T16" s="19">
        <f t="shared" si="10"/>
        <v>0</v>
      </c>
      <c r="U16" s="17" t="s">
        <v>13</v>
      </c>
      <c r="V16" s="18" t="s">
        <v>78</v>
      </c>
      <c r="W16" s="66" t="str">
        <f t="shared" si="15"/>
        <v>5</v>
      </c>
      <c r="X16" s="17" t="s">
        <v>77</v>
      </c>
      <c r="Y16" s="18" t="s">
        <v>77</v>
      </c>
      <c r="Z16" s="19">
        <f t="shared" si="11"/>
        <v>0</v>
      </c>
      <c r="AA16" s="17" t="s">
        <v>77</v>
      </c>
      <c r="AB16" s="18" t="s">
        <v>78</v>
      </c>
      <c r="AC16" s="19" t="str">
        <f t="shared" si="5"/>
        <v>2</v>
      </c>
      <c r="AD16" s="28"/>
      <c r="AE16" s="26"/>
      <c r="AF16" s="19"/>
      <c r="AG16" s="21">
        <f t="shared" si="12"/>
        <v>23</v>
      </c>
      <c r="AH16" s="22">
        <f>'4.Spieltag'!AJ16</f>
        <v>30</v>
      </c>
      <c r="AI16" s="23">
        <f>'4.Spieltag'!AK16</f>
        <v>4</v>
      </c>
      <c r="AJ16" s="24">
        <f t="shared" si="13"/>
        <v>53</v>
      </c>
      <c r="AK16" s="25">
        <f t="shared" si="8"/>
        <v>4</v>
      </c>
      <c r="AL16" s="1"/>
    </row>
    <row r="17" spans="1:38" ht="24.95" customHeight="1" thickBot="1">
      <c r="A17" s="29">
        <f t="shared" si="9"/>
        <v>3</v>
      </c>
      <c r="B17" s="21" t="str">
        <f>'4.Spieltag'!B17</f>
        <v>shiny</v>
      </c>
      <c r="C17" s="17" t="s">
        <v>13</v>
      </c>
      <c r="D17" s="18" t="s">
        <v>78</v>
      </c>
      <c r="E17" s="19" t="str">
        <f t="shared" si="1"/>
        <v>2</v>
      </c>
      <c r="F17" s="17" t="s">
        <v>2</v>
      </c>
      <c r="G17" s="18" t="s">
        <v>78</v>
      </c>
      <c r="H17" s="88">
        <f t="shared" si="14"/>
        <v>20</v>
      </c>
      <c r="I17" s="17" t="s">
        <v>13</v>
      </c>
      <c r="J17" s="18" t="s">
        <v>78</v>
      </c>
      <c r="K17" s="19" t="str">
        <f t="shared" si="2"/>
        <v>2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78</v>
      </c>
      <c r="T17" s="19">
        <f t="shared" si="10"/>
        <v>0</v>
      </c>
      <c r="U17" s="17" t="s">
        <v>13</v>
      </c>
      <c r="V17" s="18" t="s">
        <v>77</v>
      </c>
      <c r="W17" s="66" t="str">
        <f t="shared" si="15"/>
        <v>2</v>
      </c>
      <c r="X17" s="17" t="s">
        <v>13</v>
      </c>
      <c r="Y17" s="18" t="s">
        <v>78</v>
      </c>
      <c r="Z17" s="19">
        <f t="shared" si="11"/>
        <v>0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29</v>
      </c>
      <c r="AH17" s="22">
        <f>'4.Spieltag'!AJ17</f>
        <v>25</v>
      </c>
      <c r="AI17" s="23">
        <f>'4.Spieltag'!AK17</f>
        <v>7</v>
      </c>
      <c r="AJ17" s="24">
        <f t="shared" si="13"/>
        <v>54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'4.Spieltag'!B18</f>
        <v>Skopp04</v>
      </c>
      <c r="C18" s="17" t="s">
        <v>77</v>
      </c>
      <c r="D18" s="18" t="s">
        <v>78</v>
      </c>
      <c r="E18" s="19">
        <f t="shared" si="1"/>
        <v>0</v>
      </c>
      <c r="F18" s="17" t="s">
        <v>78</v>
      </c>
      <c r="G18" s="18" t="s">
        <v>2</v>
      </c>
      <c r="H18" s="88">
        <f>IF(OR(EXACT($F$7,F18)*(EXACT($G$7,G18)))=TRUE,$AO$9,IF(($G$7-$F$7=G18-F18),$AO$8,IF(OR(EXACT($F$7&gt;$G$7,F18&gt;G18)*EXACT($F$7=$G$7,F18=G18)*EXACT($F$7&lt;$G$7,F18&lt;G18)),$AO$7,0)))</f>
        <v>0</v>
      </c>
      <c r="I18" s="17" t="s">
        <v>77</v>
      </c>
      <c r="J18" s="18" t="s">
        <v>77</v>
      </c>
      <c r="K18" s="19">
        <f t="shared" si="2"/>
        <v>0</v>
      </c>
      <c r="L18" s="17" t="s">
        <v>78</v>
      </c>
      <c r="M18" s="18" t="s">
        <v>78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13</v>
      </c>
      <c r="S18" s="18" t="s">
        <v>2</v>
      </c>
      <c r="T18" s="19">
        <f t="shared" si="10"/>
        <v>0</v>
      </c>
      <c r="U18" s="17" t="s">
        <v>78</v>
      </c>
      <c r="V18" s="18" t="s">
        <v>77</v>
      </c>
      <c r="W18" s="66" t="str">
        <f t="shared" si="15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2</v>
      </c>
      <c r="AB18" s="18" t="s">
        <v>78</v>
      </c>
      <c r="AC18" s="19">
        <f t="shared" si="5"/>
        <v>0</v>
      </c>
      <c r="AD18" s="28"/>
      <c r="AE18" s="26"/>
      <c r="AF18" s="19"/>
      <c r="AG18" s="21">
        <f t="shared" si="12"/>
        <v>3</v>
      </c>
      <c r="AH18" s="22">
        <f>'4.Spieltag'!AJ18</f>
        <v>25</v>
      </c>
      <c r="AI18" s="23">
        <f>'4.Spieltag'!AK18</f>
        <v>7</v>
      </c>
      <c r="AJ18" s="24">
        <f t="shared" si="13"/>
        <v>28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'4.Spieltag'!B19</f>
        <v>Tanja04</v>
      </c>
      <c r="C19" s="17" t="s">
        <v>78</v>
      </c>
      <c r="D19" s="18" t="s">
        <v>78</v>
      </c>
      <c r="E19" s="19">
        <f t="shared" si="1"/>
        <v>0</v>
      </c>
      <c r="F19" s="17" t="s">
        <v>2</v>
      </c>
      <c r="G19" s="18" t="s">
        <v>78</v>
      </c>
      <c r="H19" s="88">
        <f t="shared" si="14"/>
        <v>20</v>
      </c>
      <c r="I19" s="17" t="s">
        <v>13</v>
      </c>
      <c r="J19" s="18" t="s">
        <v>77</v>
      </c>
      <c r="K19" s="19" t="str">
        <f t="shared" si="2"/>
        <v>2</v>
      </c>
      <c r="L19" s="17" t="s">
        <v>78</v>
      </c>
      <c r="M19" s="18" t="s">
        <v>13</v>
      </c>
      <c r="N19" s="66">
        <f t="shared" si="3"/>
        <v>0</v>
      </c>
      <c r="O19" s="17" t="s">
        <v>77</v>
      </c>
      <c r="P19" s="18" t="s">
        <v>13</v>
      </c>
      <c r="Q19" s="19">
        <f t="shared" si="4"/>
        <v>0</v>
      </c>
      <c r="R19" s="17" t="s">
        <v>13</v>
      </c>
      <c r="S19" s="18" t="s">
        <v>78</v>
      </c>
      <c r="T19" s="19" t="str">
        <f t="shared" si="10"/>
        <v>2</v>
      </c>
      <c r="U19" s="17" t="s">
        <v>78</v>
      </c>
      <c r="V19" s="18" t="s">
        <v>78</v>
      </c>
      <c r="W19" s="66">
        <f t="shared" si="15"/>
        <v>0</v>
      </c>
      <c r="X19" s="17" t="s">
        <v>77</v>
      </c>
      <c r="Y19" s="18" t="s">
        <v>78</v>
      </c>
      <c r="Z19" s="19" t="str">
        <f t="shared" si="11"/>
        <v>2</v>
      </c>
      <c r="AA19" s="17" t="s">
        <v>13</v>
      </c>
      <c r="AB19" s="18" t="s">
        <v>77</v>
      </c>
      <c r="AC19" s="19">
        <f t="shared" si="5"/>
        <v>0</v>
      </c>
      <c r="AD19" s="28"/>
      <c r="AE19" s="26"/>
      <c r="AF19" s="19"/>
      <c r="AG19" s="21">
        <f t="shared" si="12"/>
        <v>26</v>
      </c>
      <c r="AH19" s="22">
        <f>'4.Spieltag'!AJ19</f>
        <v>25</v>
      </c>
      <c r="AI19" s="23">
        <f>'4.Spieltag'!AK19</f>
        <v>7</v>
      </c>
      <c r="AJ19" s="24">
        <f t="shared" si="13"/>
        <v>51</v>
      </c>
      <c r="AK19" s="25">
        <f t="shared" si="8"/>
        <v>6</v>
      </c>
      <c r="AL19" s="1"/>
    </row>
    <row r="20" spans="1:38" ht="24.95" customHeight="1" thickBot="1">
      <c r="A20" s="29">
        <f t="shared" si="9"/>
        <v>5</v>
      </c>
      <c r="B20" s="21" t="str">
        <f>'4.Spieltag'!B20</f>
        <v>UltraGE</v>
      </c>
      <c r="C20" s="17" t="s">
        <v>13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88">
        <f t="shared" si="14"/>
        <v>8</v>
      </c>
      <c r="I20" s="17" t="s">
        <v>13</v>
      </c>
      <c r="J20" s="18" t="s">
        <v>78</v>
      </c>
      <c r="K20" s="19" t="str">
        <f t="shared" si="2"/>
        <v>2</v>
      </c>
      <c r="L20" s="17" t="s">
        <v>78</v>
      </c>
      <c r="M20" s="18" t="s">
        <v>78</v>
      </c>
      <c r="N20" s="66">
        <f t="shared" si="3"/>
        <v>0</v>
      </c>
      <c r="O20" s="17" t="s">
        <v>78</v>
      </c>
      <c r="P20" s="18" t="s">
        <v>2</v>
      </c>
      <c r="Q20" s="19">
        <f t="shared" si="4"/>
        <v>0</v>
      </c>
      <c r="R20" s="17" t="s">
        <v>78</v>
      </c>
      <c r="S20" s="18" t="s">
        <v>13</v>
      </c>
      <c r="T20" s="19">
        <f t="shared" si="10"/>
        <v>0</v>
      </c>
      <c r="U20" s="17" t="s">
        <v>2</v>
      </c>
      <c r="V20" s="18" t="s">
        <v>78</v>
      </c>
      <c r="W20" s="66" t="str">
        <f t="shared" si="15"/>
        <v>2</v>
      </c>
      <c r="X20" s="17" t="s">
        <v>13</v>
      </c>
      <c r="Y20" s="18" t="s">
        <v>78</v>
      </c>
      <c r="Z20" s="19">
        <f t="shared" si="11"/>
        <v>0</v>
      </c>
      <c r="AA20" s="17" t="s">
        <v>13</v>
      </c>
      <c r="AB20" s="18" t="s">
        <v>77</v>
      </c>
      <c r="AC20" s="19">
        <f t="shared" si="5"/>
        <v>0</v>
      </c>
      <c r="AD20" s="28"/>
      <c r="AE20" s="26"/>
      <c r="AF20" s="19"/>
      <c r="AG20" s="21">
        <f t="shared" si="12"/>
        <v>14</v>
      </c>
      <c r="AH20" s="22">
        <f>'4.Spieltag'!AJ20</f>
        <v>38</v>
      </c>
      <c r="AI20" s="23">
        <f>'4.Spieltag'!AK20</f>
        <v>2</v>
      </c>
      <c r="AJ20" s="24">
        <f t="shared" si="13"/>
        <v>52</v>
      </c>
      <c r="AK20" s="25">
        <f t="shared" si="8"/>
        <v>5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0"/>
        <v>0</v>
      </c>
      <c r="U21" s="17"/>
      <c r="V21" s="18"/>
      <c r="W21" s="66">
        <f t="shared" si="15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2"/>
        <v>3</v>
      </c>
      <c r="AH21" s="22">
        <f>'4.Spieltag'!AJ21</f>
        <v>0</v>
      </c>
      <c r="AI21" s="23">
        <f>'4.Spieltag'!AK21</f>
        <v>14</v>
      </c>
      <c r="AJ21" s="24">
        <f t="shared" si="13"/>
        <v>3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6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0"/>
        <v>0</v>
      </c>
      <c r="U22" s="17"/>
      <c r="V22" s="18"/>
      <c r="W22" s="66">
        <f t="shared" si="15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2"/>
        <v>3</v>
      </c>
      <c r="AH22" s="22">
        <f>'4.Spieltag'!AJ22</f>
        <v>0</v>
      </c>
      <c r="AI22" s="23">
        <f>'4.Spieltag'!AK22</f>
        <v>14</v>
      </c>
      <c r="AJ22" s="24">
        <f t="shared" si="13"/>
        <v>3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6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2"/>
        <v>3</v>
      </c>
      <c r="AH23" s="22">
        <f>'4.Spieltag'!AJ23</f>
        <v>0</v>
      </c>
      <c r="AI23" s="23">
        <f>'4.Spieltag'!AK23</f>
        <v>14</v>
      </c>
      <c r="AJ23" s="24">
        <f t="shared" si="13"/>
        <v>3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6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2"/>
        <v>3</v>
      </c>
      <c r="AH24" s="22">
        <f>'4.Spieltag'!AJ24</f>
        <v>0</v>
      </c>
      <c r="AI24" s="23">
        <f>'4.Spieltag'!AK24</f>
        <v>14</v>
      </c>
      <c r="AJ24" s="24">
        <f t="shared" si="13"/>
        <v>3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6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2"/>
        <v>3</v>
      </c>
      <c r="AH25" s="22">
        <f>'4.Spieltag'!AJ25</f>
        <v>0</v>
      </c>
      <c r="AI25" s="23">
        <f>'4.Spieltag'!AK25</f>
        <v>14</v>
      </c>
      <c r="AJ25" s="24">
        <f t="shared" si="13"/>
        <v>3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6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2"/>
        <v>3</v>
      </c>
      <c r="AH26" s="22">
        <f>'4.Spieltag'!AJ26</f>
        <v>0</v>
      </c>
      <c r="AI26" s="23">
        <f>'4.Spieltag'!AK26</f>
        <v>14</v>
      </c>
      <c r="AJ26" s="24">
        <f t="shared" si="13"/>
        <v>3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'4.Spieltag'!AJ27</f>
        <v>0</v>
      </c>
      <c r="AI27" s="23">
        <f>'4.Spieltag'!AK27</f>
        <v>14</v>
      </c>
      <c r="AJ27" s="24">
        <f t="shared" ref="AJ27" si="19">AG27+AH27</f>
        <v>3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0" priority="1080" rank="3"/>
  </conditionalFormatting>
  <conditionalFormatting sqref="AG1:AG1048576">
    <cfRule type="top10" dxfId="159" priority="4" rank="3"/>
  </conditionalFormatting>
  <conditionalFormatting sqref="B8:B27">
    <cfRule type="expression" dxfId="158" priority="3">
      <formula>($AG8&gt;40)</formula>
    </cfRule>
  </conditionalFormatting>
  <conditionalFormatting sqref="X4 I6 F6 R6 L6 X6 L4 AA6 R4 U6 C6 O6 C4 F4 O4 U4 I4 AA4">
    <cfRule type="cellIs" dxfId="15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workbookViewId="0">
      <selection activeCell="C4" sqref="C4:AB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20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72</v>
      </c>
      <c r="F6" s="68" t="s">
        <v>65</v>
      </c>
      <c r="I6" s="68" t="s">
        <v>66</v>
      </c>
      <c r="L6" s="68" t="s">
        <v>11</v>
      </c>
      <c r="O6" s="68" t="s">
        <v>73</v>
      </c>
      <c r="R6" s="68" t="s">
        <v>64</v>
      </c>
      <c r="U6" s="68" t="s">
        <v>68</v>
      </c>
      <c r="X6" s="68" t="s">
        <v>70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78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77</v>
      </c>
      <c r="M7" s="72" t="s">
        <v>78</v>
      </c>
      <c r="N7" s="73" t="s">
        <v>1</v>
      </c>
      <c r="O7" s="72" t="s">
        <v>77</v>
      </c>
      <c r="P7" s="72" t="s">
        <v>78</v>
      </c>
      <c r="Q7" s="73" t="s">
        <v>1</v>
      </c>
      <c r="R7" s="72" t="s">
        <v>78</v>
      </c>
      <c r="S7" s="72" t="s">
        <v>77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'5.Spieltag'!B8</f>
        <v>Franzi04</v>
      </c>
      <c r="C8" s="17" t="s">
        <v>13</v>
      </c>
      <c r="D8" s="18" t="s">
        <v>78</v>
      </c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77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88">
        <f>IF(OR(EXACT($L$7,L8)*(EXACT($M$7,M8)))=TRUE,$AO$9,IF(($M$7-$L$7=M8-L8),$AO$8,IF(OR(EXACT($L$7&gt;$M$7,L8&gt;M8)*EXACT($L$7=$M$7,L8=M8)*EXACT($L$7&lt;$M$7,L8&lt;M8)),$AO$7,0)))*4</f>
        <v>12</v>
      </c>
      <c r="O8" s="17" t="s">
        <v>78</v>
      </c>
      <c r="P8" s="18" t="s">
        <v>13</v>
      </c>
      <c r="Q8" s="19" t="str">
        <f t="shared" ref="Q8:Q27" si="4">IF(OR(EXACT($O$7,O8)*(EXACT($P$7,P8)))=TRUE,$AO$9,IF(($P$7-$O$7=P8-O8),$AO$8,IF(OR(EXACT($O$7&gt;$P$7,O8&gt;P8)*EXACT($O$7=$P$7,O8=P8)*EXACT($O$7&lt;$P$7,O8&lt;P8)),$AO$7,0)))</f>
        <v>3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5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27</v>
      </c>
      <c r="AH8" s="22">
        <f>'5.Spieltag'!AJ8</f>
        <v>38</v>
      </c>
      <c r="AI8" s="23">
        <f>'5.Spieltag'!AK8</f>
        <v>11</v>
      </c>
      <c r="AJ8" s="24">
        <f t="shared" ref="AJ8" si="7">AG8+AH8</f>
        <v>65</v>
      </c>
      <c r="AK8" s="25">
        <f t="shared" ref="AK8:AK27" si="8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'5.Spieltag'!B9</f>
        <v>jupp04</v>
      </c>
      <c r="C9" s="17" t="s">
        <v>13</v>
      </c>
      <c r="D9" s="18" t="s">
        <v>78</v>
      </c>
      <c r="E9" s="19" t="str">
        <f t="shared" si="1"/>
        <v>5</v>
      </c>
      <c r="F9" s="17" t="s">
        <v>78</v>
      </c>
      <c r="G9" s="18" t="s">
        <v>2</v>
      </c>
      <c r="H9" s="19">
        <f t="shared" si="2"/>
        <v>0</v>
      </c>
      <c r="I9" s="17" t="s">
        <v>13</v>
      </c>
      <c r="J9" s="18" t="s">
        <v>13</v>
      </c>
      <c r="K9" s="19">
        <f t="shared" si="3"/>
        <v>0</v>
      </c>
      <c r="L9" s="17" t="s">
        <v>13</v>
      </c>
      <c r="M9" s="18" t="s">
        <v>2</v>
      </c>
      <c r="N9" s="88">
        <f t="shared" ref="N9:N20" si="10">IF(OR(EXACT($L$7,L9)*(EXACT($M$7,M9)))=TRUE,$AO$9,IF(($M$7-$L$7=M9-L9),$AO$8,IF(OR(EXACT($L$7&gt;$M$7,L9&gt;M9)*EXACT($L$7=$M$7,L9=M9)*EXACT($L$7&lt;$M$7,L9&lt;M9)),$AO$7,0)))*4</f>
        <v>12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3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13</v>
      </c>
      <c r="AC9" s="19" t="str">
        <f t="shared" si="5"/>
        <v>2</v>
      </c>
      <c r="AD9" s="28"/>
      <c r="AE9" s="26"/>
      <c r="AF9" s="19"/>
      <c r="AG9" s="21">
        <f t="shared" ref="AG9:AG26" si="13">E9+H9+K9+N9+Q9+T9+W9+Z9+AC9+AF9</f>
        <v>22</v>
      </c>
      <c r="AH9" s="22">
        <f>'5.Spieltag'!AJ9</f>
        <v>34</v>
      </c>
      <c r="AI9" s="23">
        <f>'5.Spieltag'!AK9</f>
        <v>12</v>
      </c>
      <c r="AJ9" s="24">
        <f t="shared" ref="AJ9:AJ26" si="14">AG9+AH9</f>
        <v>56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10</v>
      </c>
      <c r="B10" s="21" t="str">
        <f>'5.Spieltag'!B10</f>
        <v>Lola04</v>
      </c>
      <c r="C10" s="17" t="s">
        <v>2</v>
      </c>
      <c r="D10" s="18" t="s">
        <v>78</v>
      </c>
      <c r="E10" s="19" t="str">
        <f t="shared" si="1"/>
        <v>2</v>
      </c>
      <c r="F10" s="17" t="s">
        <v>13</v>
      </c>
      <c r="G10" s="18" t="s">
        <v>78</v>
      </c>
      <c r="H10" s="19">
        <f t="shared" si="2"/>
        <v>0</v>
      </c>
      <c r="I10" s="17" t="s">
        <v>13</v>
      </c>
      <c r="J10" s="18" t="s">
        <v>78</v>
      </c>
      <c r="K10" s="19" t="str">
        <f t="shared" si="3"/>
        <v>5</v>
      </c>
      <c r="L10" s="17" t="s">
        <v>78</v>
      </c>
      <c r="M10" s="18" t="s">
        <v>13</v>
      </c>
      <c r="N10" s="88">
        <f t="shared" si="10"/>
        <v>12</v>
      </c>
      <c r="O10" s="17" t="s">
        <v>78</v>
      </c>
      <c r="P10" s="18" t="s">
        <v>78</v>
      </c>
      <c r="Q10" s="19">
        <f t="shared" si="4"/>
        <v>0</v>
      </c>
      <c r="R10" s="17" t="s">
        <v>78</v>
      </c>
      <c r="S10" s="18" t="s">
        <v>13</v>
      </c>
      <c r="T10" s="19">
        <f t="shared" si="11"/>
        <v>0</v>
      </c>
      <c r="U10" s="17" t="s">
        <v>2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 t="shared" si="12"/>
        <v>5</v>
      </c>
      <c r="AA10" s="17" t="s">
        <v>78</v>
      </c>
      <c r="AB10" s="18" t="s">
        <v>13</v>
      </c>
      <c r="AC10" s="19" t="str">
        <f t="shared" si="5"/>
        <v>2</v>
      </c>
      <c r="AD10" s="28"/>
      <c r="AE10" s="26"/>
      <c r="AF10" s="19"/>
      <c r="AG10" s="21">
        <f t="shared" si="13"/>
        <v>26</v>
      </c>
      <c r="AH10" s="22">
        <f>'5.Spieltag'!AJ10</f>
        <v>40</v>
      </c>
      <c r="AI10" s="23">
        <f>'5.Spieltag'!AK10</f>
        <v>10</v>
      </c>
      <c r="AJ10" s="24">
        <f t="shared" si="14"/>
        <v>66</v>
      </c>
      <c r="AK10" s="25">
        <f t="shared" si="8"/>
        <v>10</v>
      </c>
      <c r="AL10" s="76"/>
      <c r="AM10" s="77"/>
      <c r="AN10" s="77"/>
      <c r="AO10" s="78"/>
    </row>
    <row r="11" spans="1:42" ht="24.95" customHeight="1" thickBot="1">
      <c r="A11" s="29">
        <f t="shared" si="9"/>
        <v>9</v>
      </c>
      <c r="B11" s="21" t="str">
        <f>'5.Spieltag'!B11</f>
        <v>Master1</v>
      </c>
      <c r="C11" s="17" t="s">
        <v>2</v>
      </c>
      <c r="D11" s="18" t="s">
        <v>78</v>
      </c>
      <c r="E11" s="19" t="str">
        <f t="shared" si="1"/>
        <v>2</v>
      </c>
      <c r="F11" s="17" t="s">
        <v>13</v>
      </c>
      <c r="G11" s="18" t="s">
        <v>13</v>
      </c>
      <c r="H11" s="19" t="str">
        <f t="shared" si="2"/>
        <v>5</v>
      </c>
      <c r="I11" s="17" t="s">
        <v>13</v>
      </c>
      <c r="J11" s="18" t="s">
        <v>78</v>
      </c>
      <c r="K11" s="19" t="str">
        <f t="shared" si="3"/>
        <v>5</v>
      </c>
      <c r="L11" s="17" t="s">
        <v>78</v>
      </c>
      <c r="M11" s="18" t="s">
        <v>2</v>
      </c>
      <c r="N11" s="88">
        <f t="shared" si="10"/>
        <v>8</v>
      </c>
      <c r="O11" s="17" t="s">
        <v>78</v>
      </c>
      <c r="P11" s="18" t="s">
        <v>78</v>
      </c>
      <c r="Q11" s="19">
        <f t="shared" si="4"/>
        <v>0</v>
      </c>
      <c r="R11" s="17" t="s">
        <v>78</v>
      </c>
      <c r="S11" s="18" t="s">
        <v>2</v>
      </c>
      <c r="T11" s="19">
        <f t="shared" si="11"/>
        <v>0</v>
      </c>
      <c r="U11" s="17" t="s">
        <v>13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78</v>
      </c>
      <c r="AB11" s="18" t="s">
        <v>78</v>
      </c>
      <c r="AC11" s="19">
        <f t="shared" si="5"/>
        <v>0</v>
      </c>
      <c r="AD11" s="28"/>
      <c r="AE11" s="26"/>
      <c r="AF11" s="19"/>
      <c r="AG11" s="21">
        <f t="shared" si="13"/>
        <v>25</v>
      </c>
      <c r="AH11" s="22">
        <f>'5.Spieltag'!AJ11</f>
        <v>42</v>
      </c>
      <c r="AI11" s="23">
        <f>'5.Spieltag'!AK11</f>
        <v>9</v>
      </c>
      <c r="AJ11" s="24">
        <f t="shared" si="14"/>
        <v>67</v>
      </c>
      <c r="AK11" s="25">
        <f t="shared" si="8"/>
        <v>9</v>
      </c>
      <c r="AL11" s="1"/>
      <c r="AP11" s="67"/>
    </row>
    <row r="12" spans="1:42" ht="24.95" customHeight="1" thickBot="1">
      <c r="A12" s="29">
        <f t="shared" si="9"/>
        <v>2</v>
      </c>
      <c r="B12" s="21" t="str">
        <f>'5.Spieltag'!B12</f>
        <v>Mike04</v>
      </c>
      <c r="C12" s="17" t="s">
        <v>13</v>
      </c>
      <c r="D12" s="18" t="s">
        <v>77</v>
      </c>
      <c r="E12" s="19" t="str">
        <f t="shared" si="1"/>
        <v>2</v>
      </c>
      <c r="F12" s="17" t="s">
        <v>78</v>
      </c>
      <c r="G12" s="18" t="s">
        <v>78</v>
      </c>
      <c r="H12" s="19" t="str">
        <f t="shared" si="2"/>
        <v>3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2</v>
      </c>
      <c r="N12" s="88">
        <f t="shared" si="10"/>
        <v>8</v>
      </c>
      <c r="O12" s="17" t="s">
        <v>78</v>
      </c>
      <c r="P12" s="18" t="s">
        <v>13</v>
      </c>
      <c r="Q12" s="19" t="str">
        <f t="shared" si="4"/>
        <v>3</v>
      </c>
      <c r="R12" s="17" t="s">
        <v>78</v>
      </c>
      <c r="S12" s="18" t="s">
        <v>77</v>
      </c>
      <c r="T12" s="19" t="str">
        <f t="shared" si="11"/>
        <v>5</v>
      </c>
      <c r="U12" s="17" t="s">
        <v>77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 t="shared" si="12"/>
        <v>5</v>
      </c>
      <c r="AA12" s="17" t="s">
        <v>78</v>
      </c>
      <c r="AB12" s="18" t="s">
        <v>13</v>
      </c>
      <c r="AC12" s="19" t="str">
        <f t="shared" si="5"/>
        <v>2</v>
      </c>
      <c r="AD12" s="28"/>
      <c r="AE12" s="26"/>
      <c r="AF12" s="19"/>
      <c r="AG12" s="21">
        <f t="shared" si="13"/>
        <v>30</v>
      </c>
      <c r="AH12" s="22">
        <f>'5.Spieltag'!AJ12</f>
        <v>61</v>
      </c>
      <c r="AI12" s="23">
        <f>'5.Spieltag'!AK12</f>
        <v>2</v>
      </c>
      <c r="AJ12" s="24">
        <f t="shared" si="14"/>
        <v>91</v>
      </c>
      <c r="AK12" s="25">
        <f t="shared" si="8"/>
        <v>2</v>
      </c>
      <c r="AL12" s="1"/>
    </row>
    <row r="13" spans="1:42" ht="24.95" customHeight="1" thickBot="1">
      <c r="A13" s="29">
        <f t="shared" si="9"/>
        <v>6</v>
      </c>
      <c r="B13" s="21" t="str">
        <f>'5.Spieltag'!B13</f>
        <v>Rainer04</v>
      </c>
      <c r="C13" s="17" t="s">
        <v>2</v>
      </c>
      <c r="D13" s="18" t="s">
        <v>77</v>
      </c>
      <c r="E13" s="19" t="str">
        <f t="shared" si="1"/>
        <v>2</v>
      </c>
      <c r="F13" s="17" t="s">
        <v>78</v>
      </c>
      <c r="G13" s="18" t="s">
        <v>13</v>
      </c>
      <c r="H13" s="19">
        <f t="shared" si="2"/>
        <v>0</v>
      </c>
      <c r="I13" s="17" t="s">
        <v>13</v>
      </c>
      <c r="J13" s="18" t="s">
        <v>78</v>
      </c>
      <c r="K13" s="19" t="str">
        <f t="shared" si="3"/>
        <v>5</v>
      </c>
      <c r="L13" s="17" t="s">
        <v>78</v>
      </c>
      <c r="M13" s="18" t="s">
        <v>13</v>
      </c>
      <c r="N13" s="88">
        <f t="shared" si="10"/>
        <v>12</v>
      </c>
      <c r="O13" s="17" t="s">
        <v>78</v>
      </c>
      <c r="P13" s="18" t="s">
        <v>13</v>
      </c>
      <c r="Q13" s="19" t="str">
        <f t="shared" si="4"/>
        <v>3</v>
      </c>
      <c r="R13" s="17" t="s">
        <v>13</v>
      </c>
      <c r="S13" s="18" t="s">
        <v>2</v>
      </c>
      <c r="T13" s="19">
        <f t="shared" si="11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2</v>
      </c>
      <c r="Z13" s="19">
        <f t="shared" si="12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3"/>
        <v>24</v>
      </c>
      <c r="AH13" s="22">
        <f>'5.Spieltag'!AJ13</f>
        <v>47</v>
      </c>
      <c r="AI13" s="23">
        <f>'5.Spieltag'!AK13</f>
        <v>8</v>
      </c>
      <c r="AJ13" s="24">
        <f t="shared" si="14"/>
        <v>71</v>
      </c>
      <c r="AK13" s="25">
        <f t="shared" si="8"/>
        <v>6</v>
      </c>
      <c r="AL13" s="1"/>
    </row>
    <row r="14" spans="1:42" ht="24.95" customHeight="1" thickBot="1">
      <c r="A14" s="29">
        <f t="shared" si="9"/>
        <v>1</v>
      </c>
      <c r="B14" s="21" t="str">
        <f>'5.Spieltag'!B14</f>
        <v>Reinhold</v>
      </c>
      <c r="C14" s="17" t="s">
        <v>13</v>
      </c>
      <c r="D14" s="18" t="s">
        <v>78</v>
      </c>
      <c r="E14" s="19" t="str">
        <f t="shared" si="1"/>
        <v>5</v>
      </c>
      <c r="F14" s="17" t="s">
        <v>13</v>
      </c>
      <c r="G14" s="18" t="s">
        <v>13</v>
      </c>
      <c r="H14" s="19" t="str">
        <f t="shared" si="2"/>
        <v>5</v>
      </c>
      <c r="I14" s="17" t="s">
        <v>13</v>
      </c>
      <c r="J14" s="18" t="s">
        <v>2</v>
      </c>
      <c r="K14" s="19">
        <f t="shared" si="3"/>
        <v>0</v>
      </c>
      <c r="L14" s="17" t="s">
        <v>78</v>
      </c>
      <c r="M14" s="18" t="s">
        <v>13</v>
      </c>
      <c r="N14" s="88">
        <f t="shared" si="10"/>
        <v>12</v>
      </c>
      <c r="O14" s="17" t="s">
        <v>78</v>
      </c>
      <c r="P14" s="18" t="s">
        <v>78</v>
      </c>
      <c r="Q14" s="19">
        <f t="shared" si="4"/>
        <v>0</v>
      </c>
      <c r="R14" s="17" t="s">
        <v>78</v>
      </c>
      <c r="S14" s="18" t="s">
        <v>2</v>
      </c>
      <c r="T14" s="19">
        <f t="shared" si="11"/>
        <v>0</v>
      </c>
      <c r="U14" s="17" t="s">
        <v>78</v>
      </c>
      <c r="V14" s="18" t="s">
        <v>2</v>
      </c>
      <c r="W14" s="66">
        <f t="shared" si="15"/>
        <v>0</v>
      </c>
      <c r="X14" s="17" t="s">
        <v>13</v>
      </c>
      <c r="Y14" s="18" t="s">
        <v>78</v>
      </c>
      <c r="Z14" s="19" t="str">
        <f t="shared" si="12"/>
        <v>5</v>
      </c>
      <c r="AA14" s="17" t="s">
        <v>78</v>
      </c>
      <c r="AB14" s="18" t="s">
        <v>13</v>
      </c>
      <c r="AC14" s="19" t="str">
        <f t="shared" si="5"/>
        <v>2</v>
      </c>
      <c r="AD14" s="28"/>
      <c r="AE14" s="26"/>
      <c r="AF14" s="19"/>
      <c r="AG14" s="21">
        <f t="shared" si="13"/>
        <v>29</v>
      </c>
      <c r="AH14" s="22">
        <f>'5.Spieltag'!AJ14</f>
        <v>68</v>
      </c>
      <c r="AI14" s="23">
        <f>'5.Spieltag'!AK14</f>
        <v>1</v>
      </c>
      <c r="AJ14" s="24">
        <f t="shared" si="14"/>
        <v>97</v>
      </c>
      <c r="AK14" s="25">
        <f t="shared" si="8"/>
        <v>1</v>
      </c>
      <c r="AL14" s="1"/>
    </row>
    <row r="15" spans="1:42" ht="24.95" customHeight="1" thickBot="1">
      <c r="A15" s="29">
        <f t="shared" si="9"/>
        <v>8</v>
      </c>
      <c r="B15" s="21" t="str">
        <f>'5.Spieltag'!B15</f>
        <v>Ricardo04</v>
      </c>
      <c r="C15" s="17" t="s">
        <v>13</v>
      </c>
      <c r="D15" s="18" t="s">
        <v>78</v>
      </c>
      <c r="E15" s="19" t="str">
        <f t="shared" si="1"/>
        <v>5</v>
      </c>
      <c r="F15" s="17" t="s">
        <v>78</v>
      </c>
      <c r="G15" s="18" t="s">
        <v>13</v>
      </c>
      <c r="H15" s="19">
        <f t="shared" si="2"/>
        <v>0</v>
      </c>
      <c r="I15" s="17" t="s">
        <v>77</v>
      </c>
      <c r="J15" s="18" t="s">
        <v>78</v>
      </c>
      <c r="K15" s="19">
        <f t="shared" si="3"/>
        <v>0</v>
      </c>
      <c r="L15" s="17" t="s">
        <v>77</v>
      </c>
      <c r="M15" s="18" t="s">
        <v>13</v>
      </c>
      <c r="N15" s="88">
        <f t="shared" si="10"/>
        <v>8</v>
      </c>
      <c r="O15" s="17" t="s">
        <v>78</v>
      </c>
      <c r="P15" s="18" t="s">
        <v>78</v>
      </c>
      <c r="Q15" s="19">
        <f t="shared" si="4"/>
        <v>0</v>
      </c>
      <c r="R15" s="17" t="s">
        <v>78</v>
      </c>
      <c r="S15" s="18" t="s">
        <v>13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 t="str">
        <f t="shared" si="12"/>
        <v>5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3"/>
        <v>20</v>
      </c>
      <c r="AH15" s="22">
        <f>'5.Spieltag'!AJ15</f>
        <v>49</v>
      </c>
      <c r="AI15" s="23">
        <f>'5.Spieltag'!AK15</f>
        <v>7</v>
      </c>
      <c r="AJ15" s="24">
        <f t="shared" si="14"/>
        <v>69</v>
      </c>
      <c r="AK15" s="25">
        <f t="shared" si="8"/>
        <v>8</v>
      </c>
      <c r="AL15" s="1"/>
    </row>
    <row r="16" spans="1:42" ht="24.95" customHeight="1" thickBot="1">
      <c r="A16" s="29">
        <f t="shared" si="9"/>
        <v>5</v>
      </c>
      <c r="B16" s="21" t="str">
        <f>'5.Spieltag'!B16</f>
        <v>schmiddi04</v>
      </c>
      <c r="C16" s="17" t="s">
        <v>78</v>
      </c>
      <c r="D16" s="18" t="s">
        <v>77</v>
      </c>
      <c r="E16" s="19" t="str">
        <f t="shared" si="1"/>
        <v>3</v>
      </c>
      <c r="F16" s="17" t="s">
        <v>78</v>
      </c>
      <c r="G16" s="18" t="s">
        <v>78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2</v>
      </c>
      <c r="N16" s="88">
        <f t="shared" si="10"/>
        <v>8</v>
      </c>
      <c r="O16" s="17" t="s">
        <v>78</v>
      </c>
      <c r="P16" s="18" t="s">
        <v>78</v>
      </c>
      <c r="Q16" s="19">
        <f t="shared" si="4"/>
        <v>0</v>
      </c>
      <c r="R16" s="17" t="s">
        <v>78</v>
      </c>
      <c r="S16" s="18" t="s">
        <v>13</v>
      </c>
      <c r="T16" s="19">
        <f t="shared" si="11"/>
        <v>0</v>
      </c>
      <c r="U16" s="17" t="s">
        <v>77</v>
      </c>
      <c r="V16" s="18" t="s">
        <v>78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3</v>
      </c>
      <c r="AA16" s="17" t="s">
        <v>77</v>
      </c>
      <c r="AB16" s="18" t="s">
        <v>13</v>
      </c>
      <c r="AC16" s="19" t="str">
        <f t="shared" si="5"/>
        <v>2</v>
      </c>
      <c r="AD16" s="28"/>
      <c r="AE16" s="26"/>
      <c r="AF16" s="19"/>
      <c r="AG16" s="21">
        <f t="shared" si="13"/>
        <v>19</v>
      </c>
      <c r="AH16" s="22">
        <f>'5.Spieltag'!AJ16</f>
        <v>53</v>
      </c>
      <c r="AI16" s="23">
        <f>'5.Spieltag'!AK16</f>
        <v>4</v>
      </c>
      <c r="AJ16" s="24">
        <f t="shared" si="14"/>
        <v>72</v>
      </c>
      <c r="AK16" s="25">
        <f t="shared" si="8"/>
        <v>5</v>
      </c>
      <c r="AL16" s="1"/>
    </row>
    <row r="17" spans="1:38" ht="24.95" customHeight="1" thickBot="1">
      <c r="A17" s="29">
        <f t="shared" si="9"/>
        <v>3</v>
      </c>
      <c r="B17" s="21" t="str">
        <f>'5.Spieltag'!B17</f>
        <v>shiny</v>
      </c>
      <c r="C17" s="17" t="s">
        <v>13</v>
      </c>
      <c r="D17" s="18" t="s">
        <v>78</v>
      </c>
      <c r="E17" s="19" t="str">
        <f t="shared" si="1"/>
        <v>5</v>
      </c>
      <c r="F17" s="17" t="s">
        <v>78</v>
      </c>
      <c r="G17" s="18" t="s">
        <v>13</v>
      </c>
      <c r="H17" s="19">
        <f t="shared" si="2"/>
        <v>0</v>
      </c>
      <c r="I17" s="17" t="s">
        <v>13</v>
      </c>
      <c r="J17" s="18" t="s">
        <v>78</v>
      </c>
      <c r="K17" s="19" t="str">
        <f t="shared" si="3"/>
        <v>5</v>
      </c>
      <c r="L17" s="17" t="s">
        <v>78</v>
      </c>
      <c r="M17" s="18" t="s">
        <v>13</v>
      </c>
      <c r="N17" s="88">
        <f t="shared" si="10"/>
        <v>12</v>
      </c>
      <c r="O17" s="17" t="s">
        <v>78</v>
      </c>
      <c r="P17" s="18" t="s">
        <v>13</v>
      </c>
      <c r="Q17" s="19" t="str">
        <f t="shared" si="4"/>
        <v>3</v>
      </c>
      <c r="R17" s="17" t="s">
        <v>78</v>
      </c>
      <c r="S17" s="18" t="s">
        <v>2</v>
      </c>
      <c r="T17" s="19">
        <f t="shared" si="11"/>
        <v>0</v>
      </c>
      <c r="U17" s="17" t="s">
        <v>78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3"/>
        <v>30</v>
      </c>
      <c r="AH17" s="22">
        <f>'5.Spieltag'!AJ17</f>
        <v>54</v>
      </c>
      <c r="AI17" s="23">
        <f>'5.Spieltag'!AK17</f>
        <v>3</v>
      </c>
      <c r="AJ17" s="24">
        <f t="shared" si="14"/>
        <v>84</v>
      </c>
      <c r="AK17" s="25">
        <f t="shared" si="8"/>
        <v>3</v>
      </c>
      <c r="AL17" s="1"/>
    </row>
    <row r="18" spans="1:38" ht="24.95" customHeight="1" thickBot="1">
      <c r="A18" s="29">
        <f t="shared" si="9"/>
        <v>13</v>
      </c>
      <c r="B18" s="21" t="str">
        <f>'5.Spieltag'!B18</f>
        <v>Skopp04</v>
      </c>
      <c r="C18" s="17" t="s">
        <v>13</v>
      </c>
      <c r="D18" s="18" t="s">
        <v>77</v>
      </c>
      <c r="E18" s="19" t="str">
        <f t="shared" si="1"/>
        <v>2</v>
      </c>
      <c r="F18" s="17" t="s">
        <v>13</v>
      </c>
      <c r="G18" s="18" t="s">
        <v>13</v>
      </c>
      <c r="H18" s="19" t="str">
        <f t="shared" si="2"/>
        <v>5</v>
      </c>
      <c r="I18" s="17" t="s">
        <v>78</v>
      </c>
      <c r="J18" s="18" t="s">
        <v>13</v>
      </c>
      <c r="K18" s="19">
        <f t="shared" si="3"/>
        <v>0</v>
      </c>
      <c r="L18" s="17" t="s">
        <v>78</v>
      </c>
      <c r="M18" s="18" t="s">
        <v>91</v>
      </c>
      <c r="N18" s="88">
        <f t="shared" si="10"/>
        <v>8</v>
      </c>
      <c r="O18" s="17" t="s">
        <v>77</v>
      </c>
      <c r="P18" s="18" t="s">
        <v>77</v>
      </c>
      <c r="Q18" s="19">
        <f t="shared" si="4"/>
        <v>0</v>
      </c>
      <c r="R18" s="17" t="s">
        <v>13</v>
      </c>
      <c r="S18" s="18" t="s">
        <v>2</v>
      </c>
      <c r="T18" s="19">
        <f t="shared" si="11"/>
        <v>0</v>
      </c>
      <c r="U18" s="17" t="s">
        <v>13</v>
      </c>
      <c r="V18" s="18" t="s">
        <v>77</v>
      </c>
      <c r="W18" s="66">
        <f t="shared" si="15"/>
        <v>0</v>
      </c>
      <c r="X18" s="17" t="s">
        <v>78</v>
      </c>
      <c r="Y18" s="18" t="s">
        <v>77</v>
      </c>
      <c r="Z18" s="19" t="str">
        <f t="shared" si="12"/>
        <v>3</v>
      </c>
      <c r="AA18" s="17" t="s">
        <v>78</v>
      </c>
      <c r="AB18" s="18" t="s">
        <v>13</v>
      </c>
      <c r="AC18" s="19" t="str">
        <f t="shared" si="5"/>
        <v>2</v>
      </c>
      <c r="AD18" s="28"/>
      <c r="AE18" s="26"/>
      <c r="AF18" s="19"/>
      <c r="AG18" s="21">
        <f t="shared" si="13"/>
        <v>20</v>
      </c>
      <c r="AH18" s="22">
        <f>'5.Spieltag'!AJ18</f>
        <v>28</v>
      </c>
      <c r="AI18" s="23">
        <f>'5.Spieltag'!AK18</f>
        <v>13</v>
      </c>
      <c r="AJ18" s="24">
        <f t="shared" si="14"/>
        <v>48</v>
      </c>
      <c r="AK18" s="25">
        <f t="shared" si="8"/>
        <v>13</v>
      </c>
      <c r="AL18" s="1"/>
    </row>
    <row r="19" spans="1:38" ht="24.95" customHeight="1" thickBot="1">
      <c r="A19" s="29">
        <f t="shared" si="9"/>
        <v>6</v>
      </c>
      <c r="B19" s="21" t="str">
        <f>'5.Spieltag'!B19</f>
        <v>Tanja04</v>
      </c>
      <c r="C19" s="17" t="s">
        <v>2</v>
      </c>
      <c r="D19" s="18" t="s">
        <v>78</v>
      </c>
      <c r="E19" s="19" t="str">
        <f t="shared" si="1"/>
        <v>2</v>
      </c>
      <c r="F19" s="17" t="s">
        <v>78</v>
      </c>
      <c r="G19" s="18" t="s">
        <v>13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5</v>
      </c>
      <c r="L19" s="17" t="s">
        <v>77</v>
      </c>
      <c r="M19" s="18" t="s">
        <v>13</v>
      </c>
      <c r="N19" s="88">
        <f t="shared" si="10"/>
        <v>8</v>
      </c>
      <c r="O19" s="17" t="s">
        <v>78</v>
      </c>
      <c r="P19" s="18" t="s">
        <v>78</v>
      </c>
      <c r="Q19" s="19">
        <f t="shared" si="4"/>
        <v>0</v>
      </c>
      <c r="R19" s="17" t="s">
        <v>78</v>
      </c>
      <c r="S19" s="18" t="s">
        <v>13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3</v>
      </c>
      <c r="X19" s="17" t="s">
        <v>13</v>
      </c>
      <c r="Y19" s="18" t="s">
        <v>77</v>
      </c>
      <c r="Z19" s="19" t="str">
        <f t="shared" si="12"/>
        <v>2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3"/>
        <v>20</v>
      </c>
      <c r="AH19" s="22">
        <f>'5.Spieltag'!AJ19</f>
        <v>51</v>
      </c>
      <c r="AI19" s="23">
        <f>'5.Spieltag'!AK19</f>
        <v>6</v>
      </c>
      <c r="AJ19" s="24">
        <f t="shared" si="14"/>
        <v>71</v>
      </c>
      <c r="AK19" s="25">
        <f t="shared" si="8"/>
        <v>6</v>
      </c>
      <c r="AL19" s="1"/>
    </row>
    <row r="20" spans="1:38" ht="24.95" customHeight="1" thickBot="1">
      <c r="A20" s="29">
        <f t="shared" si="9"/>
        <v>4</v>
      </c>
      <c r="B20" s="21" t="str">
        <f>'5.Spieltag'!B20</f>
        <v>UltraGE</v>
      </c>
      <c r="C20" s="17" t="s">
        <v>2</v>
      </c>
      <c r="D20" s="18" t="s">
        <v>78</v>
      </c>
      <c r="E20" s="19" t="str">
        <f t="shared" si="1"/>
        <v>2</v>
      </c>
      <c r="F20" s="17" t="s">
        <v>13</v>
      </c>
      <c r="G20" s="18" t="s">
        <v>78</v>
      </c>
      <c r="H20" s="19">
        <f t="shared" si="2"/>
        <v>0</v>
      </c>
      <c r="I20" s="17" t="s">
        <v>78</v>
      </c>
      <c r="J20" s="18" t="s">
        <v>2</v>
      </c>
      <c r="K20" s="19">
        <f t="shared" si="3"/>
        <v>0</v>
      </c>
      <c r="L20" s="17" t="s">
        <v>78</v>
      </c>
      <c r="M20" s="18" t="s">
        <v>13</v>
      </c>
      <c r="N20" s="88">
        <f t="shared" si="10"/>
        <v>12</v>
      </c>
      <c r="O20" s="17" t="s">
        <v>77</v>
      </c>
      <c r="P20" s="18" t="s">
        <v>78</v>
      </c>
      <c r="Q20" s="19" t="str">
        <f t="shared" si="4"/>
        <v>5</v>
      </c>
      <c r="R20" s="17" t="s">
        <v>78</v>
      </c>
      <c r="S20" s="18" t="s">
        <v>13</v>
      </c>
      <c r="T20" s="19">
        <f t="shared" si="11"/>
        <v>0</v>
      </c>
      <c r="U20" s="17" t="s">
        <v>78</v>
      </c>
      <c r="V20" s="18" t="s">
        <v>13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5</v>
      </c>
      <c r="AA20" s="17" t="s">
        <v>78</v>
      </c>
      <c r="AB20" s="18" t="s">
        <v>13</v>
      </c>
      <c r="AC20" s="19" t="str">
        <f t="shared" si="5"/>
        <v>2</v>
      </c>
      <c r="AD20" s="28"/>
      <c r="AE20" s="26"/>
      <c r="AF20" s="19"/>
      <c r="AG20" s="21">
        <f t="shared" si="13"/>
        <v>26</v>
      </c>
      <c r="AH20" s="22">
        <f>'5.Spieltag'!AJ20</f>
        <v>52</v>
      </c>
      <c r="AI20" s="23">
        <f>'5.Spieltag'!AK20</f>
        <v>5</v>
      </c>
      <c r="AJ20" s="24">
        <f t="shared" si="14"/>
        <v>78</v>
      </c>
      <c r="AK20" s="25">
        <f t="shared" si="8"/>
        <v>4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>
        <f t="shared" si="1"/>
        <v>0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ref="N21:N27" si="16">IF(OR(EXACT($L$7,L21)*(EXACT($M$7,M21)))=TRUE,$AO$9,IF(($M$7-$L$7=M21-L21),$AO$8,IF(OR(EXACT($L$7&gt;$M$7,L21&gt;M21)*EXACT($L$7=$M$7,L21=M21)*EXACT($L$7&lt;$M$7,L21&lt;M21)),$AO$7,0)))</f>
        <v>0</v>
      </c>
      <c r="O21" s="17"/>
      <c r="P21" s="18"/>
      <c r="Q21" s="19">
        <f t="shared" si="4"/>
        <v>0</v>
      </c>
      <c r="R21" s="17"/>
      <c r="S21" s="18"/>
      <c r="T21" s="19">
        <f t="shared" si="11"/>
        <v>0</v>
      </c>
      <c r="U21" s="17"/>
      <c r="V21" s="18"/>
      <c r="W21" s="66" t="str">
        <f t="shared" si="15"/>
        <v>3</v>
      </c>
      <c r="X21" s="17"/>
      <c r="Y21" s="18"/>
      <c r="Z21" s="19">
        <f t="shared" si="12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3"/>
        <v>6</v>
      </c>
      <c r="AH21" s="22">
        <f>'5.Spieltag'!AJ21</f>
        <v>3</v>
      </c>
      <c r="AI21" s="23">
        <f>'5.Spieltag'!AK21</f>
        <v>14</v>
      </c>
      <c r="AJ21" s="24">
        <f t="shared" si="14"/>
        <v>9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>
        <f t="shared" si="1"/>
        <v>0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16"/>
        <v>0</v>
      </c>
      <c r="O22" s="17"/>
      <c r="P22" s="18"/>
      <c r="Q22" s="19">
        <f t="shared" si="4"/>
        <v>0</v>
      </c>
      <c r="R22" s="17"/>
      <c r="S22" s="18"/>
      <c r="T22" s="19">
        <f t="shared" si="11"/>
        <v>0</v>
      </c>
      <c r="U22" s="17"/>
      <c r="V22" s="18"/>
      <c r="W22" s="66" t="str">
        <f t="shared" si="15"/>
        <v>3</v>
      </c>
      <c r="X22" s="17"/>
      <c r="Y22" s="18"/>
      <c r="Z22" s="19">
        <f t="shared" si="12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3"/>
        <v>6</v>
      </c>
      <c r="AH22" s="22">
        <f>'5.Spieltag'!AJ22</f>
        <v>3</v>
      </c>
      <c r="AI22" s="23">
        <f>'5.Spieltag'!AK22</f>
        <v>14</v>
      </c>
      <c r="AJ22" s="24">
        <f t="shared" si="14"/>
        <v>9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>
        <f t="shared" si="1"/>
        <v>0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16"/>
        <v>0</v>
      </c>
      <c r="O23" s="17"/>
      <c r="P23" s="18"/>
      <c r="Q23" s="19">
        <f t="shared" si="4"/>
        <v>0</v>
      </c>
      <c r="R23" s="17"/>
      <c r="S23" s="18"/>
      <c r="T23" s="19">
        <f t="shared" si="11"/>
        <v>0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>
        <f t="shared" si="12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3"/>
        <v>6</v>
      </c>
      <c r="AH23" s="22">
        <f>'5.Spieltag'!AJ23</f>
        <v>3</v>
      </c>
      <c r="AI23" s="23">
        <f>'5.Spieltag'!AK23</f>
        <v>14</v>
      </c>
      <c r="AJ23" s="24">
        <f t="shared" si="14"/>
        <v>9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>
        <f t="shared" si="1"/>
        <v>0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16"/>
        <v>0</v>
      </c>
      <c r="O24" s="17"/>
      <c r="P24" s="18"/>
      <c r="Q24" s="19">
        <f t="shared" si="4"/>
        <v>0</v>
      </c>
      <c r="R24" s="17"/>
      <c r="S24" s="18"/>
      <c r="T24" s="19">
        <f t="shared" si="11"/>
        <v>0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>
        <f t="shared" si="12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3"/>
        <v>6</v>
      </c>
      <c r="AH24" s="22">
        <f>'5.Spieltag'!AJ24</f>
        <v>3</v>
      </c>
      <c r="AI24" s="23">
        <f>'5.Spieltag'!AK24</f>
        <v>14</v>
      </c>
      <c r="AJ24" s="24">
        <f t="shared" si="14"/>
        <v>9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>
        <f t="shared" si="1"/>
        <v>0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16"/>
        <v>0</v>
      </c>
      <c r="O25" s="17"/>
      <c r="P25" s="18"/>
      <c r="Q25" s="19">
        <f t="shared" si="4"/>
        <v>0</v>
      </c>
      <c r="R25" s="17"/>
      <c r="S25" s="18"/>
      <c r="T25" s="19">
        <f t="shared" si="11"/>
        <v>0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>
        <f t="shared" si="12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3"/>
        <v>6</v>
      </c>
      <c r="AH25" s="22">
        <f>'5.Spieltag'!AJ25</f>
        <v>3</v>
      </c>
      <c r="AI25" s="23">
        <f>'5.Spieltag'!AK25</f>
        <v>14</v>
      </c>
      <c r="AJ25" s="24">
        <f t="shared" si="14"/>
        <v>9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>
        <f t="shared" si="1"/>
        <v>0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16"/>
        <v>0</v>
      </c>
      <c r="O26" s="17"/>
      <c r="P26" s="18"/>
      <c r="Q26" s="19">
        <f t="shared" si="4"/>
        <v>0</v>
      </c>
      <c r="R26" s="17"/>
      <c r="S26" s="18"/>
      <c r="T26" s="19">
        <f t="shared" si="11"/>
        <v>0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>
        <f t="shared" si="12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si="13"/>
        <v>6</v>
      </c>
      <c r="AH26" s="22">
        <f>'5.Spieltag'!AJ26</f>
        <v>3</v>
      </c>
      <c r="AI26" s="23">
        <f>'5.Spieltag'!AK26</f>
        <v>14</v>
      </c>
      <c r="AJ26" s="24">
        <f t="shared" si="14"/>
        <v>9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16"/>
        <v>0</v>
      </c>
      <c r="O27" s="17"/>
      <c r="P27" s="18"/>
      <c r="Q27" s="19">
        <f t="shared" si="4"/>
        <v>0</v>
      </c>
      <c r="R27" s="17"/>
      <c r="S27" s="18"/>
      <c r="T27" s="19">
        <f t="shared" si="11"/>
        <v>0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>
        <f t="shared" si="12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6</v>
      </c>
      <c r="AH27" s="22">
        <f>'5.Spieltag'!AJ27</f>
        <v>3</v>
      </c>
      <c r="AI27" s="23">
        <f>'5.Spieltag'!AK27</f>
        <v>14</v>
      </c>
      <c r="AJ27" s="24">
        <f t="shared" ref="AJ27" si="19">AG27+AH27</f>
        <v>9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6" priority="1072" rank="3"/>
  </conditionalFormatting>
  <conditionalFormatting sqref="AG1:AG1048576">
    <cfRule type="top10" dxfId="155" priority="4" rank="3"/>
  </conditionalFormatting>
  <conditionalFormatting sqref="B8:B27">
    <cfRule type="expression" dxfId="154" priority="3">
      <formula>($AG8&gt;40)</formula>
    </cfRule>
  </conditionalFormatting>
  <conditionalFormatting sqref="C6 O6 AA4 F6 X6 L4 F4 I6 C4 L6 R4 R6 O4 U6 U4 X4 I4 AA6">
    <cfRule type="cellIs" dxfId="15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21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70</v>
      </c>
      <c r="R4" s="68" t="s">
        <v>64</v>
      </c>
      <c r="U4" s="68" t="s">
        <v>68</v>
      </c>
      <c r="X4" s="68" t="s">
        <v>69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62</v>
      </c>
      <c r="I6" s="68" t="s">
        <v>63</v>
      </c>
      <c r="L6" s="68" t="s">
        <v>71</v>
      </c>
      <c r="O6" s="68" t="s">
        <v>66</v>
      </c>
      <c r="R6" s="68" t="s">
        <v>67</v>
      </c>
      <c r="U6" s="68" t="s">
        <v>61</v>
      </c>
      <c r="X6" s="68" t="s">
        <v>75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13</v>
      </c>
      <c r="E7" s="73" t="s">
        <v>1</v>
      </c>
      <c r="F7" s="72" t="s">
        <v>78</v>
      </c>
      <c r="G7" s="72" t="s">
        <v>13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91</v>
      </c>
      <c r="S7" s="72" t="s">
        <v>78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91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3" si="0">AK8</f>
        <v>9</v>
      </c>
      <c r="B8" s="21" t="str">
        <f>'6.Spieltag'!B8</f>
        <v>Franzi04</v>
      </c>
      <c r="C8" s="17" t="s">
        <v>13</v>
      </c>
      <c r="D8" s="18" t="s">
        <v>13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0</v>
      </c>
      <c r="I8" s="17" t="s">
        <v>78</v>
      </c>
      <c r="J8" s="18" t="s">
        <v>13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 t="s">
        <v>78</v>
      </c>
      <c r="M8" s="18" t="s">
        <v>2</v>
      </c>
      <c r="N8" s="66">
        <f t="shared" ref="N8:N27" si="3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78</v>
      </c>
      <c r="W8" s="66" t="str">
        <f>IF(OR(EXACT($U$7,U8)*(EXACT($V$7,V8)))=TRUE,$AO$9,IF(($V$7-$U$7=V8-U8),$AO$8,IF(OR(EXACT($U$7&gt;$V$7,U8&gt;V8)*EXACT($U$7=$V$7,U8=V8)*EXACT($U$7&lt;$V$7,U8&lt;V8)),$AO$7,0)))</f>
        <v>3</v>
      </c>
      <c r="X8" s="17" t="s">
        <v>78</v>
      </c>
      <c r="Y8" s="18" t="s">
        <v>13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78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5" si="6">E8+H8+K8+N8+Q8+T8+W8+Z8+AC8+AF8</f>
        <v>11</v>
      </c>
      <c r="AH8" s="22">
        <f>'6.Spieltag'!AJ8</f>
        <v>65</v>
      </c>
      <c r="AI8" s="29">
        <f>'6.Spieltag'!AK8</f>
        <v>11</v>
      </c>
      <c r="AJ8" s="24">
        <f t="shared" ref="AJ8:AJ25" si="7">AG8+AH8</f>
        <v>76</v>
      </c>
      <c r="AK8" s="25">
        <f t="shared" ref="AK8:AK27" si="8">RANK(AJ8,$AJ$8:$AJ$27)</f>
        <v>9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'6.Spieltag'!B9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88">
        <f t="shared" ref="H9:H20" si="9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78</v>
      </c>
      <c r="K9" s="19">
        <f t="shared" si="2"/>
        <v>0</v>
      </c>
      <c r="L9" s="17" t="s">
        <v>78</v>
      </c>
      <c r="M9" s="18" t="s">
        <v>13</v>
      </c>
      <c r="N9" s="66">
        <f t="shared" si="3"/>
        <v>0</v>
      </c>
      <c r="O9" s="17" t="s">
        <v>13</v>
      </c>
      <c r="P9" s="18" t="s">
        <v>13</v>
      </c>
      <c r="Q9" s="19">
        <f t="shared" si="4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78</v>
      </c>
      <c r="Y9" s="18" t="s">
        <v>13</v>
      </c>
      <c r="Z9" s="19" t="str">
        <f t="shared" ref="Z9:Z27" si="11">IF(OR(EXACT($X$7,X9)*(EXACT($Y$7,Y9)))=TRUE,$AO$9,IF(($Y$7-$X$7=Y9-X9),$AO$8,IF(OR(EXACT($X$7&gt;$Y$7,X9&gt;Y9)*EXACT($X$7=$Y$7,X9=Y9)*EXACT($X$7&lt;$Y$7,X9&lt;Y9)),$AO$7,0)))</f>
        <v>2</v>
      </c>
      <c r="AA9" s="17" t="s">
        <v>78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si="6"/>
        <v>6</v>
      </c>
      <c r="AH9" s="22">
        <f>'6.Spieltag'!AJ9</f>
        <v>56</v>
      </c>
      <c r="AI9" s="29">
        <f>'6.Spieltag'!AK9</f>
        <v>12</v>
      </c>
      <c r="AJ9" s="24">
        <f t="shared" si="7"/>
        <v>62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0"/>
        <v>11</v>
      </c>
      <c r="B10" s="21" t="str">
        <f>'6.Spieltag'!B10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13</v>
      </c>
      <c r="G10" s="18" t="s">
        <v>78</v>
      </c>
      <c r="H10" s="88">
        <f t="shared" si="9"/>
        <v>0</v>
      </c>
      <c r="I10" s="17" t="s">
        <v>13</v>
      </c>
      <c r="J10" s="18" t="s">
        <v>78</v>
      </c>
      <c r="K10" s="19">
        <f t="shared" si="2"/>
        <v>0</v>
      </c>
      <c r="L10" s="17" t="s">
        <v>78</v>
      </c>
      <c r="M10" s="18" t="s">
        <v>77</v>
      </c>
      <c r="N10" s="66">
        <f t="shared" si="3"/>
        <v>0</v>
      </c>
      <c r="O10" s="17" t="s">
        <v>78</v>
      </c>
      <c r="P10" s="18" t="s">
        <v>78</v>
      </c>
      <c r="Q10" s="19">
        <f t="shared" si="4"/>
        <v>0</v>
      </c>
      <c r="R10" s="17" t="s">
        <v>13</v>
      </c>
      <c r="S10" s="18" t="s">
        <v>77</v>
      </c>
      <c r="T10" s="19" t="str">
        <f t="shared" si="10"/>
        <v>2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78</v>
      </c>
      <c r="Y10" s="18" t="s">
        <v>78</v>
      </c>
      <c r="Z10" s="19">
        <f t="shared" si="11"/>
        <v>0</v>
      </c>
      <c r="AA10" s="17" t="s">
        <v>77</v>
      </c>
      <c r="AB10" s="18" t="s">
        <v>78</v>
      </c>
      <c r="AC10" s="19" t="str">
        <f t="shared" si="5"/>
        <v>2</v>
      </c>
      <c r="AD10" s="28"/>
      <c r="AE10" s="26"/>
      <c r="AF10" s="19"/>
      <c r="AG10" s="21">
        <f t="shared" si="6"/>
        <v>7</v>
      </c>
      <c r="AH10" s="22">
        <f>'6.Spieltag'!AJ10</f>
        <v>66</v>
      </c>
      <c r="AI10" s="29">
        <f>'6.Spieltag'!AK10</f>
        <v>10</v>
      </c>
      <c r="AJ10" s="24">
        <f t="shared" si="7"/>
        <v>73</v>
      </c>
      <c r="AK10" s="25">
        <f t="shared" si="8"/>
        <v>11</v>
      </c>
      <c r="AL10" s="76"/>
      <c r="AM10" s="77"/>
      <c r="AN10" s="77"/>
      <c r="AO10" s="78"/>
    </row>
    <row r="11" spans="1:42" ht="24.95" customHeight="1" thickBot="1">
      <c r="A11" s="29">
        <f t="shared" si="0"/>
        <v>6</v>
      </c>
      <c r="B11" s="21" t="str">
        <f>'6.Spieltag'!B11</f>
        <v>Master1</v>
      </c>
      <c r="C11" s="17" t="s">
        <v>13</v>
      </c>
      <c r="D11" s="18" t="s">
        <v>13</v>
      </c>
      <c r="E11" s="19">
        <f t="shared" si="1"/>
        <v>0</v>
      </c>
      <c r="F11" s="17" t="s">
        <v>13</v>
      </c>
      <c r="G11" s="18" t="s">
        <v>78</v>
      </c>
      <c r="H11" s="88">
        <f t="shared" si="9"/>
        <v>0</v>
      </c>
      <c r="I11" s="17" t="s">
        <v>78</v>
      </c>
      <c r="J11" s="18" t="s">
        <v>78</v>
      </c>
      <c r="K11" s="19">
        <f t="shared" si="2"/>
        <v>0</v>
      </c>
      <c r="L11" s="17" t="s">
        <v>78</v>
      </c>
      <c r="M11" s="18" t="s">
        <v>2</v>
      </c>
      <c r="N11" s="66">
        <f t="shared" si="3"/>
        <v>0</v>
      </c>
      <c r="O11" s="17" t="s">
        <v>13</v>
      </c>
      <c r="P11" s="18" t="s">
        <v>78</v>
      </c>
      <c r="Q11" s="19" t="str">
        <f t="shared" si="4"/>
        <v>3</v>
      </c>
      <c r="R11" s="17" t="s">
        <v>2</v>
      </c>
      <c r="S11" s="18" t="s">
        <v>78</v>
      </c>
      <c r="T11" s="19" t="str">
        <f t="shared" si="10"/>
        <v>2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 t="str">
        <f t="shared" si="11"/>
        <v>2</v>
      </c>
      <c r="AA11" s="17" t="s">
        <v>78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6"/>
        <v>12</v>
      </c>
      <c r="AH11" s="22">
        <f>'6.Spieltag'!AJ11</f>
        <v>67</v>
      </c>
      <c r="AI11" s="29">
        <f>'6.Spieltag'!AK11</f>
        <v>9</v>
      </c>
      <c r="AJ11" s="24">
        <f t="shared" si="7"/>
        <v>79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'6.Spieltag'!B12</f>
        <v>Mike04</v>
      </c>
      <c r="C12" s="17" t="s">
        <v>78</v>
      </c>
      <c r="D12" s="18" t="s">
        <v>78</v>
      </c>
      <c r="E12" s="19">
        <f t="shared" si="1"/>
        <v>0</v>
      </c>
      <c r="F12" s="17" t="s">
        <v>2</v>
      </c>
      <c r="G12" s="18" t="s">
        <v>78</v>
      </c>
      <c r="H12" s="88">
        <f t="shared" si="9"/>
        <v>0</v>
      </c>
      <c r="I12" s="17" t="s">
        <v>13</v>
      </c>
      <c r="J12" s="18" t="s">
        <v>77</v>
      </c>
      <c r="K12" s="19">
        <f t="shared" si="2"/>
        <v>0</v>
      </c>
      <c r="L12" s="17" t="s">
        <v>13</v>
      </c>
      <c r="M12" s="18" t="s">
        <v>77</v>
      </c>
      <c r="N12" s="66">
        <f t="shared" si="3"/>
        <v>0</v>
      </c>
      <c r="O12" s="17" t="s">
        <v>78</v>
      </c>
      <c r="P12" s="18" t="s">
        <v>78</v>
      </c>
      <c r="Q12" s="19">
        <f t="shared" si="4"/>
        <v>0</v>
      </c>
      <c r="R12" s="17" t="s">
        <v>13</v>
      </c>
      <c r="S12" s="18" t="s">
        <v>77</v>
      </c>
      <c r="T12" s="19" t="str">
        <f t="shared" si="10"/>
        <v>2</v>
      </c>
      <c r="U12" s="17" t="s">
        <v>13</v>
      </c>
      <c r="V12" s="18" t="s">
        <v>77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78</v>
      </c>
      <c r="Y12" s="18" t="s">
        <v>77</v>
      </c>
      <c r="Z12" s="19">
        <f t="shared" si="11"/>
        <v>0</v>
      </c>
      <c r="AA12" s="17" t="s">
        <v>77</v>
      </c>
      <c r="AB12" s="18" t="s">
        <v>13</v>
      </c>
      <c r="AC12" s="19" t="str">
        <f t="shared" si="5"/>
        <v>3</v>
      </c>
      <c r="AD12" s="28"/>
      <c r="AE12" s="26"/>
      <c r="AF12" s="19"/>
      <c r="AG12" s="21">
        <f t="shared" si="6"/>
        <v>7</v>
      </c>
      <c r="AH12" s="22">
        <f>'6.Spieltag'!AJ12</f>
        <v>91</v>
      </c>
      <c r="AI12" s="29">
        <f>'6.Spieltag'!AK12</f>
        <v>2</v>
      </c>
      <c r="AJ12" s="24">
        <f t="shared" si="7"/>
        <v>98</v>
      </c>
      <c r="AK12" s="25">
        <f t="shared" si="8"/>
        <v>2</v>
      </c>
      <c r="AL12" s="1"/>
    </row>
    <row r="13" spans="1:42" ht="24.95" customHeight="1" thickBot="1">
      <c r="A13" s="29">
        <f t="shared" si="0"/>
        <v>4</v>
      </c>
      <c r="B13" s="21" t="str">
        <f>'6.Spieltag'!B13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88">
        <f t="shared" si="9"/>
        <v>0</v>
      </c>
      <c r="I13" s="17" t="s">
        <v>13</v>
      </c>
      <c r="J13" s="18" t="s">
        <v>77</v>
      </c>
      <c r="K13" s="19">
        <f t="shared" si="2"/>
        <v>0</v>
      </c>
      <c r="L13" s="17" t="s">
        <v>78</v>
      </c>
      <c r="M13" s="18" t="s">
        <v>78</v>
      </c>
      <c r="N13" s="66" t="str">
        <f t="shared" si="3"/>
        <v>5</v>
      </c>
      <c r="O13" s="17" t="s">
        <v>13</v>
      </c>
      <c r="P13" s="18" t="s">
        <v>78</v>
      </c>
      <c r="Q13" s="19" t="str">
        <f t="shared" si="4"/>
        <v>3</v>
      </c>
      <c r="R13" s="17" t="s">
        <v>2</v>
      </c>
      <c r="S13" s="18" t="s">
        <v>78</v>
      </c>
      <c r="T13" s="19" t="str">
        <f t="shared" si="10"/>
        <v>2</v>
      </c>
      <c r="U13" s="17" t="s">
        <v>13</v>
      </c>
      <c r="V13" s="18" t="s">
        <v>77</v>
      </c>
      <c r="W13" s="66" t="str">
        <f t="shared" si="12"/>
        <v>2</v>
      </c>
      <c r="X13" s="17" t="s">
        <v>78</v>
      </c>
      <c r="Y13" s="18" t="s">
        <v>13</v>
      </c>
      <c r="Z13" s="19" t="str">
        <f t="shared" si="11"/>
        <v>2</v>
      </c>
      <c r="AA13" s="17" t="s">
        <v>78</v>
      </c>
      <c r="AB13" s="18" t="s">
        <v>2</v>
      </c>
      <c r="AC13" s="19" t="str">
        <f t="shared" si="5"/>
        <v>5</v>
      </c>
      <c r="AD13" s="27"/>
      <c r="AE13" s="26"/>
      <c r="AF13" s="19"/>
      <c r="AG13" s="21">
        <f t="shared" si="6"/>
        <v>19</v>
      </c>
      <c r="AH13" s="22">
        <f>'6.Spieltag'!AJ13</f>
        <v>71</v>
      </c>
      <c r="AI13" s="29">
        <f>'6.Spieltag'!AK13</f>
        <v>6</v>
      </c>
      <c r="AJ13" s="24">
        <f t="shared" si="7"/>
        <v>90</v>
      </c>
      <c r="AK13" s="25">
        <f t="shared" si="8"/>
        <v>4</v>
      </c>
      <c r="AL13" s="1"/>
    </row>
    <row r="14" spans="1:42" ht="24.95" customHeight="1" thickBot="1">
      <c r="A14" s="29">
        <f t="shared" si="0"/>
        <v>1</v>
      </c>
      <c r="B14" s="21" t="str">
        <f>'6.Spieltag'!B14</f>
        <v>Reinhold</v>
      </c>
      <c r="C14" s="17" t="s">
        <v>13</v>
      </c>
      <c r="D14" s="18" t="s">
        <v>91</v>
      </c>
      <c r="E14" s="19" t="str">
        <f t="shared" si="1"/>
        <v>3</v>
      </c>
      <c r="F14" s="17" t="s">
        <v>2</v>
      </c>
      <c r="G14" s="18" t="s">
        <v>13</v>
      </c>
      <c r="H14" s="88">
        <f t="shared" si="9"/>
        <v>0</v>
      </c>
      <c r="I14" s="17" t="s">
        <v>78</v>
      </c>
      <c r="J14" s="18" t="s">
        <v>78</v>
      </c>
      <c r="K14" s="19">
        <f t="shared" si="2"/>
        <v>0</v>
      </c>
      <c r="L14" s="17" t="s">
        <v>78</v>
      </c>
      <c r="M14" s="18" t="s">
        <v>77</v>
      </c>
      <c r="N14" s="66">
        <f t="shared" si="3"/>
        <v>0</v>
      </c>
      <c r="O14" s="17" t="s">
        <v>13</v>
      </c>
      <c r="P14" s="18" t="s">
        <v>78</v>
      </c>
      <c r="Q14" s="19" t="str">
        <f t="shared" si="4"/>
        <v>3</v>
      </c>
      <c r="R14" s="17" t="s">
        <v>77</v>
      </c>
      <c r="S14" s="18" t="s">
        <v>77</v>
      </c>
      <c r="T14" s="19">
        <f t="shared" si="10"/>
        <v>0</v>
      </c>
      <c r="U14" s="17" t="s">
        <v>13</v>
      </c>
      <c r="V14" s="18" t="s">
        <v>78</v>
      </c>
      <c r="W14" s="66" t="str">
        <f t="shared" si="12"/>
        <v>3</v>
      </c>
      <c r="X14" s="17" t="s">
        <v>13</v>
      </c>
      <c r="Y14" s="18" t="s">
        <v>2</v>
      </c>
      <c r="Z14" s="19" t="str">
        <f t="shared" si="11"/>
        <v>2</v>
      </c>
      <c r="AA14" s="17" t="s">
        <v>13</v>
      </c>
      <c r="AB14" s="18" t="s">
        <v>2</v>
      </c>
      <c r="AC14" s="19" t="str">
        <f t="shared" si="5"/>
        <v>2</v>
      </c>
      <c r="AD14" s="28"/>
      <c r="AE14" s="26"/>
      <c r="AF14" s="19"/>
      <c r="AG14" s="21">
        <f t="shared" si="6"/>
        <v>13</v>
      </c>
      <c r="AH14" s="22">
        <f>'6.Spieltag'!AJ14</f>
        <v>97</v>
      </c>
      <c r="AI14" s="29">
        <f>'6.Spieltag'!AK14</f>
        <v>1</v>
      </c>
      <c r="AJ14" s="24">
        <f t="shared" si="7"/>
        <v>110</v>
      </c>
      <c r="AK14" s="25">
        <f t="shared" si="8"/>
        <v>1</v>
      </c>
      <c r="AL14" s="1"/>
    </row>
    <row r="15" spans="1:42" ht="24.95" customHeight="1" thickBot="1">
      <c r="A15" s="29">
        <f t="shared" si="0"/>
        <v>9</v>
      </c>
      <c r="B15" s="21" t="str">
        <f>'6.Spieltag'!B15</f>
        <v>Ricardo04</v>
      </c>
      <c r="C15" s="17" t="s">
        <v>13</v>
      </c>
      <c r="D15" s="18" t="s">
        <v>13</v>
      </c>
      <c r="E15" s="19">
        <f t="shared" si="1"/>
        <v>0</v>
      </c>
      <c r="F15" s="17" t="s">
        <v>2</v>
      </c>
      <c r="G15" s="18" t="s">
        <v>78</v>
      </c>
      <c r="H15" s="88">
        <f t="shared" si="9"/>
        <v>0</v>
      </c>
      <c r="I15" s="17" t="s">
        <v>13</v>
      </c>
      <c r="J15" s="18" t="s">
        <v>78</v>
      </c>
      <c r="K15" s="19">
        <f t="shared" si="2"/>
        <v>0</v>
      </c>
      <c r="L15" s="17" t="s">
        <v>78</v>
      </c>
      <c r="M15" s="18" t="s">
        <v>2</v>
      </c>
      <c r="N15" s="66">
        <f t="shared" si="3"/>
        <v>0</v>
      </c>
      <c r="O15" s="17" t="s">
        <v>78</v>
      </c>
      <c r="P15" s="18" t="s">
        <v>13</v>
      </c>
      <c r="Q15" s="19">
        <f t="shared" si="4"/>
        <v>0</v>
      </c>
      <c r="R15" s="17" t="s">
        <v>78</v>
      </c>
      <c r="S15" s="18" t="s">
        <v>78</v>
      </c>
      <c r="T15" s="19">
        <f t="shared" si="10"/>
        <v>0</v>
      </c>
      <c r="U15" s="17" t="s">
        <v>13</v>
      </c>
      <c r="V15" s="18" t="s">
        <v>78</v>
      </c>
      <c r="W15" s="66" t="str">
        <f t="shared" si="12"/>
        <v>3</v>
      </c>
      <c r="X15" s="17" t="s">
        <v>78</v>
      </c>
      <c r="Y15" s="18" t="s">
        <v>2</v>
      </c>
      <c r="Z15" s="19" t="str">
        <f t="shared" si="11"/>
        <v>2</v>
      </c>
      <c r="AA15" s="17" t="s">
        <v>78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6"/>
        <v>7</v>
      </c>
      <c r="AH15" s="22">
        <f>'6.Spieltag'!AJ15</f>
        <v>69</v>
      </c>
      <c r="AI15" s="29">
        <f>'6.Spieltag'!AK15</f>
        <v>8</v>
      </c>
      <c r="AJ15" s="24">
        <f t="shared" si="7"/>
        <v>76</v>
      </c>
      <c r="AK15" s="25">
        <f t="shared" si="8"/>
        <v>9</v>
      </c>
      <c r="AL15" s="1"/>
    </row>
    <row r="16" spans="1:42" ht="24.95" customHeight="1" thickBot="1">
      <c r="A16" s="29">
        <f t="shared" si="0"/>
        <v>6</v>
      </c>
      <c r="B16" s="21" t="str">
        <f>'6.Spieltag'!B16</f>
        <v>schmiddi04</v>
      </c>
      <c r="C16" s="17" t="s">
        <v>78</v>
      </c>
      <c r="D16" s="18" t="s">
        <v>78</v>
      </c>
      <c r="E16" s="19">
        <f t="shared" si="1"/>
        <v>0</v>
      </c>
      <c r="F16" s="17" t="s">
        <v>2</v>
      </c>
      <c r="G16" s="18" t="s">
        <v>77</v>
      </c>
      <c r="H16" s="88">
        <f t="shared" si="9"/>
        <v>0</v>
      </c>
      <c r="I16" s="17" t="s">
        <v>77</v>
      </c>
      <c r="J16" s="18" t="s">
        <v>78</v>
      </c>
      <c r="K16" s="19" t="str">
        <f t="shared" si="2"/>
        <v>2</v>
      </c>
      <c r="L16" s="17" t="s">
        <v>77</v>
      </c>
      <c r="M16" s="18" t="s">
        <v>13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78</v>
      </c>
      <c r="S16" s="18" t="s">
        <v>77</v>
      </c>
      <c r="T16" s="19" t="str">
        <f t="shared" si="10"/>
        <v>2</v>
      </c>
      <c r="U16" s="17" t="s">
        <v>13</v>
      </c>
      <c r="V16" s="18" t="s">
        <v>78</v>
      </c>
      <c r="W16" s="66" t="str">
        <f t="shared" si="12"/>
        <v>3</v>
      </c>
      <c r="X16" s="17" t="s">
        <v>78</v>
      </c>
      <c r="Y16" s="18" t="s">
        <v>78</v>
      </c>
      <c r="Z16" s="19">
        <f t="shared" si="11"/>
        <v>0</v>
      </c>
      <c r="AA16" s="17" t="s">
        <v>13</v>
      </c>
      <c r="AB16" s="18" t="s">
        <v>78</v>
      </c>
      <c r="AC16" s="19">
        <f t="shared" si="5"/>
        <v>0</v>
      </c>
      <c r="AD16" s="28"/>
      <c r="AE16" s="26"/>
      <c r="AF16" s="19"/>
      <c r="AG16" s="21">
        <f t="shared" si="6"/>
        <v>7</v>
      </c>
      <c r="AH16" s="22">
        <f>'6.Spieltag'!AJ16</f>
        <v>72</v>
      </c>
      <c r="AI16" s="29">
        <f>'6.Spieltag'!AK16</f>
        <v>5</v>
      </c>
      <c r="AJ16" s="24">
        <f t="shared" si="7"/>
        <v>79</v>
      </c>
      <c r="AK16" s="25">
        <f t="shared" si="8"/>
        <v>6</v>
      </c>
      <c r="AL16" s="1"/>
    </row>
    <row r="17" spans="1:38" ht="24.95" customHeight="1" thickBot="1">
      <c r="A17" s="29">
        <f t="shared" si="0"/>
        <v>3</v>
      </c>
      <c r="B17" s="21" t="str">
        <f>'6.Spieltag'!B17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2</v>
      </c>
      <c r="G17" s="18" t="s">
        <v>78</v>
      </c>
      <c r="H17" s="88">
        <f t="shared" si="9"/>
        <v>0</v>
      </c>
      <c r="I17" s="17" t="s">
        <v>13</v>
      </c>
      <c r="J17" s="18" t="s">
        <v>78</v>
      </c>
      <c r="K17" s="19">
        <f t="shared" si="2"/>
        <v>0</v>
      </c>
      <c r="L17" s="17" t="s">
        <v>78</v>
      </c>
      <c r="M17" s="18" t="s">
        <v>13</v>
      </c>
      <c r="N17" s="66">
        <f t="shared" si="3"/>
        <v>0</v>
      </c>
      <c r="O17" s="17" t="s">
        <v>13</v>
      </c>
      <c r="P17" s="18" t="s">
        <v>78</v>
      </c>
      <c r="Q17" s="19" t="str">
        <f t="shared" si="4"/>
        <v>3</v>
      </c>
      <c r="R17" s="17" t="s">
        <v>13</v>
      </c>
      <c r="S17" s="18" t="s">
        <v>77</v>
      </c>
      <c r="T17" s="19" t="str">
        <f t="shared" si="10"/>
        <v>2</v>
      </c>
      <c r="U17" s="17" t="s">
        <v>13</v>
      </c>
      <c r="V17" s="18" t="s">
        <v>77</v>
      </c>
      <c r="W17" s="66" t="str">
        <f t="shared" si="12"/>
        <v>2</v>
      </c>
      <c r="X17" s="17" t="s">
        <v>78</v>
      </c>
      <c r="Y17" s="18" t="s">
        <v>2</v>
      </c>
      <c r="Z17" s="19" t="str">
        <f t="shared" si="11"/>
        <v>2</v>
      </c>
      <c r="AA17" s="17" t="s">
        <v>13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6"/>
        <v>9</v>
      </c>
      <c r="AH17" s="22">
        <f>'6.Spieltag'!AJ17</f>
        <v>84</v>
      </c>
      <c r="AI17" s="29">
        <f>'6.Spieltag'!AK17</f>
        <v>3</v>
      </c>
      <c r="AJ17" s="24">
        <f t="shared" si="7"/>
        <v>93</v>
      </c>
      <c r="AK17" s="25">
        <f t="shared" si="8"/>
        <v>3</v>
      </c>
      <c r="AL17" s="1"/>
    </row>
    <row r="18" spans="1:38" ht="24.95" customHeight="1" thickBot="1">
      <c r="A18" s="29">
        <f t="shared" si="0"/>
        <v>13</v>
      </c>
      <c r="B18" s="21" t="str">
        <f>'6.Spieltag'!B18</f>
        <v>Skopp04</v>
      </c>
      <c r="C18" s="17" t="s">
        <v>2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88">
        <f t="shared" si="9"/>
        <v>0</v>
      </c>
      <c r="I18" s="17" t="s">
        <v>78</v>
      </c>
      <c r="J18" s="18" t="s">
        <v>78</v>
      </c>
      <c r="K18" s="19">
        <f t="shared" si="2"/>
        <v>0</v>
      </c>
      <c r="L18" s="17" t="s">
        <v>13</v>
      </c>
      <c r="M18" s="18" t="s">
        <v>2</v>
      </c>
      <c r="N18" s="66">
        <f t="shared" si="3"/>
        <v>0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77</v>
      </c>
      <c r="T18" s="19" t="str">
        <f t="shared" si="10"/>
        <v>2</v>
      </c>
      <c r="U18" s="17" t="s">
        <v>78</v>
      </c>
      <c r="V18" s="18" t="s">
        <v>77</v>
      </c>
      <c r="W18" s="66" t="str">
        <f t="shared" si="12"/>
        <v>5</v>
      </c>
      <c r="X18" s="17" t="s">
        <v>78</v>
      </c>
      <c r="Y18" s="18" t="s">
        <v>91</v>
      </c>
      <c r="Z18" s="19" t="str">
        <f t="shared" si="11"/>
        <v>5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6"/>
        <v>12</v>
      </c>
      <c r="AH18" s="22">
        <f>'6.Spieltag'!AJ18</f>
        <v>48</v>
      </c>
      <c r="AI18" s="29">
        <f>'6.Spieltag'!AK18</f>
        <v>13</v>
      </c>
      <c r="AJ18" s="24">
        <f t="shared" si="7"/>
        <v>60</v>
      </c>
      <c r="AK18" s="25">
        <f t="shared" si="8"/>
        <v>13</v>
      </c>
      <c r="AL18" s="1"/>
    </row>
    <row r="19" spans="1:38" ht="24.95" customHeight="1" thickBot="1">
      <c r="A19" s="29">
        <f t="shared" si="0"/>
        <v>8</v>
      </c>
      <c r="B19" s="21" t="str">
        <f>'6.Spieltag'!B19</f>
        <v>Tanja04</v>
      </c>
      <c r="C19" s="17" t="s">
        <v>13</v>
      </c>
      <c r="D19" s="18" t="s">
        <v>78</v>
      </c>
      <c r="E19" s="19">
        <f t="shared" si="1"/>
        <v>0</v>
      </c>
      <c r="F19" s="17" t="s">
        <v>13</v>
      </c>
      <c r="G19" s="18" t="s">
        <v>77</v>
      </c>
      <c r="H19" s="88">
        <f t="shared" si="9"/>
        <v>0</v>
      </c>
      <c r="I19" s="17" t="s">
        <v>13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>
        <f t="shared" si="3"/>
        <v>0</v>
      </c>
      <c r="O19" s="17" t="s">
        <v>78</v>
      </c>
      <c r="P19" s="18" t="s">
        <v>13</v>
      </c>
      <c r="Q19" s="19">
        <f t="shared" si="4"/>
        <v>0</v>
      </c>
      <c r="R19" s="17" t="s">
        <v>13</v>
      </c>
      <c r="S19" s="18" t="s">
        <v>77</v>
      </c>
      <c r="T19" s="19" t="str">
        <f t="shared" si="10"/>
        <v>2</v>
      </c>
      <c r="U19" s="17" t="s">
        <v>13</v>
      </c>
      <c r="V19" s="18" t="s">
        <v>77</v>
      </c>
      <c r="W19" s="66" t="str">
        <f t="shared" si="12"/>
        <v>2</v>
      </c>
      <c r="X19" s="17" t="s">
        <v>78</v>
      </c>
      <c r="Y19" s="18" t="s">
        <v>78</v>
      </c>
      <c r="Z19" s="19">
        <f t="shared" si="11"/>
        <v>0</v>
      </c>
      <c r="AA19" s="17" t="s">
        <v>78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 t="shared" si="6"/>
        <v>6</v>
      </c>
      <c r="AH19" s="22">
        <f>'6.Spieltag'!AJ19</f>
        <v>71</v>
      </c>
      <c r="AI19" s="29">
        <f>'6.Spieltag'!AK19</f>
        <v>6</v>
      </c>
      <c r="AJ19" s="24">
        <f t="shared" si="7"/>
        <v>77</v>
      </c>
      <c r="AK19" s="25">
        <f t="shared" si="8"/>
        <v>8</v>
      </c>
      <c r="AL19" s="1"/>
    </row>
    <row r="20" spans="1:38" ht="24.95" customHeight="1" thickBot="1">
      <c r="A20" s="29">
        <f t="shared" si="0"/>
        <v>4</v>
      </c>
      <c r="B20" s="21" t="str">
        <f>'6.Spieltag'!B20</f>
        <v>UltraGE</v>
      </c>
      <c r="C20" s="17" t="s">
        <v>78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88">
        <f t="shared" si="9"/>
        <v>0</v>
      </c>
      <c r="I20" s="17" t="s">
        <v>78</v>
      </c>
      <c r="J20" s="18" t="s">
        <v>78</v>
      </c>
      <c r="K20" s="19">
        <f t="shared" si="2"/>
        <v>0</v>
      </c>
      <c r="L20" s="17" t="s">
        <v>78</v>
      </c>
      <c r="M20" s="18" t="s">
        <v>13</v>
      </c>
      <c r="N20" s="66">
        <f t="shared" si="3"/>
        <v>0</v>
      </c>
      <c r="O20" s="17" t="s">
        <v>78</v>
      </c>
      <c r="P20" s="18" t="s">
        <v>13</v>
      </c>
      <c r="Q20" s="19">
        <f t="shared" si="4"/>
        <v>0</v>
      </c>
      <c r="R20" s="17" t="s">
        <v>2</v>
      </c>
      <c r="S20" s="18" t="s">
        <v>78</v>
      </c>
      <c r="T20" s="19" t="str">
        <f t="shared" si="10"/>
        <v>2</v>
      </c>
      <c r="U20" s="17" t="s">
        <v>13</v>
      </c>
      <c r="V20" s="18" t="s">
        <v>78</v>
      </c>
      <c r="W20" s="66" t="str">
        <f t="shared" si="12"/>
        <v>3</v>
      </c>
      <c r="X20" s="17" t="s">
        <v>78</v>
      </c>
      <c r="Y20" s="18" t="s">
        <v>13</v>
      </c>
      <c r="Z20" s="19" t="str">
        <f t="shared" si="11"/>
        <v>2</v>
      </c>
      <c r="AA20" s="17" t="s">
        <v>78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6"/>
        <v>12</v>
      </c>
      <c r="AH20" s="22">
        <f>'6.Spieltag'!AJ20</f>
        <v>78</v>
      </c>
      <c r="AI20" s="29">
        <f>'6.Spieltag'!AK20</f>
        <v>4</v>
      </c>
      <c r="AJ20" s="24">
        <f t="shared" si="7"/>
        <v>90</v>
      </c>
      <c r="AK20" s="25">
        <f t="shared" si="8"/>
        <v>4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>
        <f t="shared" si="1"/>
        <v>0</v>
      </c>
      <c r="F21" s="17"/>
      <c r="G21" s="18"/>
      <c r="H21" s="19">
        <f t="shared" ref="H21:H27" si="13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2"/>
        <v>0</v>
      </c>
      <c r="L21" s="17"/>
      <c r="M21" s="18"/>
      <c r="N21" s="66" t="str">
        <f t="shared" si="3"/>
        <v>3</v>
      </c>
      <c r="O21" s="17"/>
      <c r="P21" s="18"/>
      <c r="Q21" s="19">
        <f t="shared" si="4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si="11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6"/>
        <v>3</v>
      </c>
      <c r="AH21" s="22">
        <f>'6.Spieltag'!AJ21</f>
        <v>9</v>
      </c>
      <c r="AI21" s="29">
        <f>'6.Spieltag'!AK21</f>
        <v>14</v>
      </c>
      <c r="AJ21" s="24">
        <f t="shared" si="7"/>
        <v>12</v>
      </c>
      <c r="AK21" s="25">
        <f t="shared" si="8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>
        <f t="shared" si="1"/>
        <v>0</v>
      </c>
      <c r="F22" s="17"/>
      <c r="G22" s="18"/>
      <c r="H22" s="19">
        <f t="shared" si="13"/>
        <v>0</v>
      </c>
      <c r="I22" s="17"/>
      <c r="J22" s="18"/>
      <c r="K22" s="19">
        <f t="shared" si="2"/>
        <v>0</v>
      </c>
      <c r="L22" s="17"/>
      <c r="M22" s="18"/>
      <c r="N22" s="66" t="str">
        <f t="shared" si="3"/>
        <v>3</v>
      </c>
      <c r="O22" s="17"/>
      <c r="P22" s="18"/>
      <c r="Q22" s="19">
        <f t="shared" si="4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1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6"/>
        <v>3</v>
      </c>
      <c r="AH22" s="22">
        <f>'6.Spieltag'!AJ22</f>
        <v>9</v>
      </c>
      <c r="AI22" s="29">
        <f>'6.Spieltag'!AK22</f>
        <v>14</v>
      </c>
      <c r="AJ22" s="24">
        <f t="shared" si="7"/>
        <v>12</v>
      </c>
      <c r="AK22" s="25">
        <f t="shared" si="8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>
        <f t="shared" si="1"/>
        <v>0</v>
      </c>
      <c r="F23" s="17"/>
      <c r="G23" s="18"/>
      <c r="H23" s="19">
        <f t="shared" si="13"/>
        <v>0</v>
      </c>
      <c r="I23" s="17"/>
      <c r="J23" s="18"/>
      <c r="K23" s="19">
        <f t="shared" si="2"/>
        <v>0</v>
      </c>
      <c r="L23" s="17"/>
      <c r="M23" s="18"/>
      <c r="N23" s="66" t="str">
        <f t="shared" si="3"/>
        <v>3</v>
      </c>
      <c r="O23" s="17"/>
      <c r="P23" s="18"/>
      <c r="Q23" s="19">
        <f t="shared" si="4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1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6"/>
        <v>3</v>
      </c>
      <c r="AH23" s="22">
        <f>'6.Spieltag'!AJ23</f>
        <v>9</v>
      </c>
      <c r="AI23" s="29">
        <f>'6.Spieltag'!AK23</f>
        <v>14</v>
      </c>
      <c r="AJ23" s="24">
        <f t="shared" si="7"/>
        <v>12</v>
      </c>
      <c r="AK23" s="25">
        <f t="shared" si="8"/>
        <v>14</v>
      </c>
      <c r="AL23" s="1"/>
    </row>
    <row r="24" spans="1:38" ht="24.95" customHeight="1" thickBot="1">
      <c r="A24" s="29">
        <f t="shared" ref="A24:A26" si="14">AK24</f>
        <v>14</v>
      </c>
      <c r="B24" s="21"/>
      <c r="C24" s="17"/>
      <c r="D24" s="18"/>
      <c r="E24" s="19">
        <f t="shared" si="1"/>
        <v>0</v>
      </c>
      <c r="F24" s="17"/>
      <c r="G24" s="18"/>
      <c r="H24" s="19">
        <f t="shared" si="13"/>
        <v>0</v>
      </c>
      <c r="I24" s="17"/>
      <c r="J24" s="18"/>
      <c r="K24" s="19">
        <f t="shared" si="2"/>
        <v>0</v>
      </c>
      <c r="L24" s="17"/>
      <c r="M24" s="18"/>
      <c r="N24" s="66" t="str">
        <f t="shared" si="3"/>
        <v>3</v>
      </c>
      <c r="O24" s="17"/>
      <c r="P24" s="18"/>
      <c r="Q24" s="19">
        <f t="shared" si="4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1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6"/>
        <v>3</v>
      </c>
      <c r="AH24" s="22">
        <f>'6.Spieltag'!AJ24</f>
        <v>9</v>
      </c>
      <c r="AI24" s="29">
        <f>'6.Spieltag'!AK24</f>
        <v>14</v>
      </c>
      <c r="AJ24" s="24">
        <f t="shared" si="7"/>
        <v>12</v>
      </c>
      <c r="AK24" s="25">
        <f t="shared" si="8"/>
        <v>14</v>
      </c>
      <c r="AL24" s="1"/>
    </row>
    <row r="25" spans="1:38" ht="24.95" customHeight="1" thickBot="1">
      <c r="A25" s="29">
        <f t="shared" si="14"/>
        <v>14</v>
      </c>
      <c r="B25" s="21"/>
      <c r="C25" s="17"/>
      <c r="D25" s="18"/>
      <c r="E25" s="19">
        <f t="shared" si="1"/>
        <v>0</v>
      </c>
      <c r="F25" s="17"/>
      <c r="G25" s="18"/>
      <c r="H25" s="19">
        <f t="shared" si="13"/>
        <v>0</v>
      </c>
      <c r="I25" s="17"/>
      <c r="J25" s="18"/>
      <c r="K25" s="19">
        <f t="shared" si="2"/>
        <v>0</v>
      </c>
      <c r="L25" s="17"/>
      <c r="M25" s="18"/>
      <c r="N25" s="66" t="str">
        <f t="shared" si="3"/>
        <v>3</v>
      </c>
      <c r="O25" s="17"/>
      <c r="P25" s="18"/>
      <c r="Q25" s="19">
        <f t="shared" si="4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1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6"/>
        <v>3</v>
      </c>
      <c r="AH25" s="22">
        <f>'6.Spieltag'!AJ25</f>
        <v>9</v>
      </c>
      <c r="AI25" s="29">
        <f>'6.Spieltag'!AK25</f>
        <v>14</v>
      </c>
      <c r="AJ25" s="24">
        <f t="shared" si="7"/>
        <v>12</v>
      </c>
      <c r="AK25" s="25">
        <f t="shared" si="8"/>
        <v>14</v>
      </c>
      <c r="AL25" s="1"/>
    </row>
    <row r="26" spans="1:38" ht="28.15" customHeight="1" thickBot="1">
      <c r="A26" s="29">
        <f t="shared" si="14"/>
        <v>14</v>
      </c>
      <c r="B26" s="21"/>
      <c r="C26" s="17"/>
      <c r="D26" s="18"/>
      <c r="E26" s="19">
        <f t="shared" si="1"/>
        <v>0</v>
      </c>
      <c r="F26" s="17"/>
      <c r="G26" s="18"/>
      <c r="H26" s="19">
        <f t="shared" si="13"/>
        <v>0</v>
      </c>
      <c r="I26" s="17"/>
      <c r="J26" s="18"/>
      <c r="K26" s="19">
        <f t="shared" si="2"/>
        <v>0</v>
      </c>
      <c r="L26" s="17"/>
      <c r="M26" s="18"/>
      <c r="N26" s="66" t="str">
        <f t="shared" si="3"/>
        <v>3</v>
      </c>
      <c r="O26" s="17"/>
      <c r="P26" s="18"/>
      <c r="Q26" s="19">
        <f t="shared" si="4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1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5">E26+H26+K26+N26+Q26+T26+W26+Z26+AC26+AF26</f>
        <v>3</v>
      </c>
      <c r="AH26" s="22">
        <f>'6.Spieltag'!AJ26</f>
        <v>9</v>
      </c>
      <c r="AI26" s="29">
        <f>'6.Spieltag'!AK26</f>
        <v>14</v>
      </c>
      <c r="AJ26" s="24">
        <f t="shared" ref="AJ26" si="16">AG26+AH26</f>
        <v>12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3"/>
        <v>0</v>
      </c>
      <c r="I27" s="17"/>
      <c r="J27" s="18"/>
      <c r="K27" s="19">
        <f t="shared" si="2"/>
        <v>0</v>
      </c>
      <c r="L27" s="17"/>
      <c r="M27" s="18"/>
      <c r="N27" s="66" t="str">
        <f t="shared" si="3"/>
        <v>3</v>
      </c>
      <c r="O27" s="17"/>
      <c r="P27" s="18"/>
      <c r="Q27" s="19">
        <f t="shared" si="4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1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18">E27+H27+K27+N27+Q27+T27+W27+Z27+AC27+AF27</f>
        <v>3</v>
      </c>
      <c r="AH27" s="22">
        <f>'6.Spieltag'!AJ27</f>
        <v>9</v>
      </c>
      <c r="AI27" s="29">
        <f>'6.Spieltag'!AK27</f>
        <v>14</v>
      </c>
      <c r="AJ27" s="24">
        <f t="shared" ref="AJ27" si="19">AG27+AH27</f>
        <v>12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2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1" priority="4" rank="3"/>
  </conditionalFormatting>
  <conditionalFormatting sqref="B8:B27">
    <cfRule type="expression" dxfId="150" priority="3">
      <formula>($AG8&gt;40)</formula>
    </cfRule>
  </conditionalFormatting>
  <conditionalFormatting sqref="L4 L6 I6 R6 I4 X6 R4 F6 C6 C4 F4 O6 O4 U4 U6 X4 AA4 AA6">
    <cfRule type="cellIs" dxfId="14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22</v>
      </c>
      <c r="B4" s="16"/>
      <c r="C4" s="68" t="s">
        <v>60</v>
      </c>
      <c r="F4" s="68" t="s">
        <v>62</v>
      </c>
      <c r="I4" s="68" t="s">
        <v>74</v>
      </c>
      <c r="L4" s="68" t="s">
        <v>75</v>
      </c>
      <c r="O4" s="68" t="s">
        <v>63</v>
      </c>
      <c r="R4" s="68" t="s">
        <v>71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64</v>
      </c>
      <c r="I6" s="68" t="s">
        <v>70</v>
      </c>
      <c r="L6" s="68" t="s">
        <v>65</v>
      </c>
      <c r="O6" s="68" t="s">
        <v>72</v>
      </c>
      <c r="R6" s="68" t="s">
        <v>69</v>
      </c>
      <c r="U6" s="68" t="s">
        <v>12</v>
      </c>
      <c r="X6" s="68" t="s">
        <v>11</v>
      </c>
      <c r="AA6" s="68" t="s">
        <v>73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13</v>
      </c>
      <c r="E7" s="73" t="s">
        <v>1</v>
      </c>
      <c r="F7" s="72" t="s">
        <v>78</v>
      </c>
      <c r="G7" s="72" t="s">
        <v>2</v>
      </c>
      <c r="H7" s="73" t="s">
        <v>1</v>
      </c>
      <c r="I7" s="72" t="s">
        <v>13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78</v>
      </c>
      <c r="P7" s="72" t="s">
        <v>13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2</v>
      </c>
      <c r="V7" s="72" t="s">
        <v>77</v>
      </c>
      <c r="W7" s="73" t="s">
        <v>1</v>
      </c>
      <c r="X7" s="72" t="s">
        <v>77</v>
      </c>
      <c r="Y7" s="72" t="s">
        <v>13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:A26" si="0">AK8</f>
        <v>11</v>
      </c>
      <c r="B8" s="21" t="str">
        <f>'7.Spieltag'!B8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78</v>
      </c>
      <c r="G8" s="18" t="s">
        <v>13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2</v>
      </c>
      <c r="I8" s="17" t="s">
        <v>78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 t="s">
        <v>78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88">
        <f>IF(OR(EXACT($X$7,X8)*(EXACT($Y$7,Y8)))=TRUE,$AO$9,IF(($Y$7-$X$7=Y8-X8),$AO$8,IF(OR(EXACT($X$7&gt;$Y$7,X8&gt;Y8)*EXACT($X$7=$Y$7,X8=Y8)*EXACT($X$7&lt;$Y$7,X8&lt;Y8)),$AO$7,0)))*4</f>
        <v>8</v>
      </c>
      <c r="AA8" s="17" t="s">
        <v>78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5" si="7">E8+H8+K8+N8+Q8+T8+W8+Z8+AC8+AF8</f>
        <v>12</v>
      </c>
      <c r="AH8" s="22">
        <f>'7.Spieltag'!AJ8</f>
        <v>76</v>
      </c>
      <c r="AI8" s="29">
        <f>'7.Spieltag'!AK8</f>
        <v>9</v>
      </c>
      <c r="AJ8" s="24">
        <f t="shared" ref="AJ8:AJ25" si="8">AG8+AH8</f>
        <v>88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si="0"/>
        <v>12</v>
      </c>
      <c r="B9" s="21" t="str">
        <f>'7.Spieltag'!B9</f>
        <v>jupp04</v>
      </c>
      <c r="C9" s="17" t="s">
        <v>13</v>
      </c>
      <c r="D9" s="18" t="s">
        <v>13</v>
      </c>
      <c r="E9" s="19" t="str">
        <f t="shared" si="1"/>
        <v>5</v>
      </c>
      <c r="F9" s="17" t="s">
        <v>78</v>
      </c>
      <c r="G9" s="18" t="s">
        <v>13</v>
      </c>
      <c r="H9" s="19" t="str">
        <f t="shared" si="2"/>
        <v>2</v>
      </c>
      <c r="I9" s="17" t="s">
        <v>78</v>
      </c>
      <c r="J9" s="18" t="s">
        <v>78</v>
      </c>
      <c r="K9" s="19">
        <f t="shared" si="3"/>
        <v>0</v>
      </c>
      <c r="L9" s="17" t="s">
        <v>13</v>
      </c>
      <c r="M9" s="18" t="s">
        <v>13</v>
      </c>
      <c r="N9" s="66">
        <f t="shared" si="4"/>
        <v>0</v>
      </c>
      <c r="O9" s="17" t="s">
        <v>13</v>
      </c>
      <c r="P9" s="18" t="s">
        <v>78</v>
      </c>
      <c r="Q9" s="19">
        <f t="shared" si="5"/>
        <v>0</v>
      </c>
      <c r="R9" s="17" t="s">
        <v>13</v>
      </c>
      <c r="S9" s="18" t="s">
        <v>78</v>
      </c>
      <c r="T9" s="19" t="str">
        <f t="shared" ref="T9:T27" si="10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78</v>
      </c>
      <c r="Y9" s="18" t="s">
        <v>13</v>
      </c>
      <c r="Z9" s="88">
        <f t="shared" ref="Z9:Z20" si="11">IF(OR(EXACT($X$7,X9)*(EXACT($Y$7,Y9)))=TRUE,$AO$9,IF(($Y$7-$X$7=Y9-X9),$AO$8,IF(OR(EXACT($X$7&gt;$Y$7,X9&gt;Y9)*EXACT($X$7=$Y$7,X9=Y9)*EXACT($X$7&lt;$Y$7,X9&lt;Y9)),$AO$7,0)))*4</f>
        <v>8</v>
      </c>
      <c r="AA9" s="17" t="s">
        <v>78</v>
      </c>
      <c r="AB9" s="18" t="s">
        <v>13</v>
      </c>
      <c r="AC9" s="19" t="str">
        <f t="shared" si="6"/>
        <v>5</v>
      </c>
      <c r="AD9" s="28"/>
      <c r="AE9" s="26"/>
      <c r="AF9" s="19"/>
      <c r="AG9" s="21">
        <f t="shared" si="7"/>
        <v>23</v>
      </c>
      <c r="AH9" s="22">
        <f>'7.Spieltag'!AJ9</f>
        <v>62</v>
      </c>
      <c r="AI9" s="29">
        <f>'7.Spieltag'!AK9</f>
        <v>12</v>
      </c>
      <c r="AJ9" s="24">
        <f t="shared" si="8"/>
        <v>85</v>
      </c>
      <c r="AK9" s="25">
        <f t="shared" si="9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10</v>
      </c>
      <c r="B10" s="21" t="str">
        <f>'7.Spieltag'!B10</f>
        <v>Lola04</v>
      </c>
      <c r="C10" s="17" t="s">
        <v>78</v>
      </c>
      <c r="D10" s="18" t="s">
        <v>78</v>
      </c>
      <c r="E10" s="19" t="str">
        <f t="shared" si="1"/>
        <v>3</v>
      </c>
      <c r="F10" s="17" t="s">
        <v>78</v>
      </c>
      <c r="G10" s="18" t="s">
        <v>13</v>
      </c>
      <c r="H10" s="19" t="str">
        <f t="shared" si="2"/>
        <v>2</v>
      </c>
      <c r="I10" s="17" t="s">
        <v>13</v>
      </c>
      <c r="J10" s="18" t="s">
        <v>78</v>
      </c>
      <c r="K10" s="19" t="str">
        <f t="shared" si="3"/>
        <v>5</v>
      </c>
      <c r="L10" s="17" t="s">
        <v>2</v>
      </c>
      <c r="M10" s="18" t="s">
        <v>77</v>
      </c>
      <c r="N10" s="66">
        <f t="shared" si="4"/>
        <v>0</v>
      </c>
      <c r="O10" s="17" t="s">
        <v>13</v>
      </c>
      <c r="P10" s="18" t="s">
        <v>77</v>
      </c>
      <c r="Q10" s="19">
        <f t="shared" si="5"/>
        <v>0</v>
      </c>
      <c r="R10" s="17" t="s">
        <v>2</v>
      </c>
      <c r="S10" s="18" t="s">
        <v>77</v>
      </c>
      <c r="T10" s="19" t="str">
        <f t="shared" si="10"/>
        <v>2</v>
      </c>
      <c r="U10" s="17" t="s">
        <v>78</v>
      </c>
      <c r="V10" s="18" t="s">
        <v>13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77</v>
      </c>
      <c r="Y10" s="18" t="s">
        <v>2</v>
      </c>
      <c r="Z10" s="88">
        <f t="shared" si="11"/>
        <v>8</v>
      </c>
      <c r="AA10" s="17" t="s">
        <v>78</v>
      </c>
      <c r="AB10" s="18" t="s">
        <v>13</v>
      </c>
      <c r="AC10" s="19" t="str">
        <f t="shared" si="6"/>
        <v>5</v>
      </c>
      <c r="AD10" s="28"/>
      <c r="AE10" s="26"/>
      <c r="AF10" s="19"/>
      <c r="AG10" s="21">
        <f t="shared" si="7"/>
        <v>25</v>
      </c>
      <c r="AH10" s="22">
        <f>'7.Spieltag'!AJ10</f>
        <v>73</v>
      </c>
      <c r="AI10" s="29">
        <f>'7.Spieltag'!AK10</f>
        <v>11</v>
      </c>
      <c r="AJ10" s="24">
        <f t="shared" si="8"/>
        <v>98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0"/>
        <v>9</v>
      </c>
      <c r="B11" s="21" t="str">
        <f>'7.Spieltag'!B11</f>
        <v>Master1</v>
      </c>
      <c r="C11" s="17" t="s">
        <v>13</v>
      </c>
      <c r="D11" s="18" t="s">
        <v>13</v>
      </c>
      <c r="E11" s="19" t="str">
        <f t="shared" si="1"/>
        <v>5</v>
      </c>
      <c r="F11" s="17" t="s">
        <v>13</v>
      </c>
      <c r="G11" s="18" t="s">
        <v>78</v>
      </c>
      <c r="H11" s="19">
        <f t="shared" si="2"/>
        <v>0</v>
      </c>
      <c r="I11" s="17" t="s">
        <v>2</v>
      </c>
      <c r="J11" s="18" t="s">
        <v>78</v>
      </c>
      <c r="K11" s="19" t="str">
        <f t="shared" si="3"/>
        <v>2</v>
      </c>
      <c r="L11" s="17" t="s">
        <v>13</v>
      </c>
      <c r="M11" s="18" t="s">
        <v>77</v>
      </c>
      <c r="N11" s="66">
        <f t="shared" si="4"/>
        <v>0</v>
      </c>
      <c r="O11" s="17" t="s">
        <v>2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 t="str">
        <f t="shared" si="10"/>
        <v>2</v>
      </c>
      <c r="U11" s="17" t="s">
        <v>13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13</v>
      </c>
      <c r="Z11" s="88">
        <f t="shared" si="11"/>
        <v>8</v>
      </c>
      <c r="AA11" s="17" t="s">
        <v>13</v>
      </c>
      <c r="AB11" s="18" t="s">
        <v>2</v>
      </c>
      <c r="AC11" s="19" t="str">
        <f t="shared" si="6"/>
        <v>3</v>
      </c>
      <c r="AD11" s="28"/>
      <c r="AE11" s="26"/>
      <c r="AF11" s="19"/>
      <c r="AG11" s="21">
        <f t="shared" si="7"/>
        <v>20</v>
      </c>
      <c r="AH11" s="22">
        <f>'7.Spieltag'!AJ11</f>
        <v>79</v>
      </c>
      <c r="AI11" s="29">
        <f>'7.Spieltag'!AK11</f>
        <v>6</v>
      </c>
      <c r="AJ11" s="24">
        <f t="shared" si="8"/>
        <v>99</v>
      </c>
      <c r="AK11" s="25">
        <f t="shared" si="9"/>
        <v>9</v>
      </c>
      <c r="AL11" s="1"/>
      <c r="AP11" s="67"/>
    </row>
    <row r="12" spans="1:42" ht="24.95" customHeight="1" thickBot="1">
      <c r="A12" s="29">
        <f t="shared" si="0"/>
        <v>2</v>
      </c>
      <c r="B12" s="21" t="str">
        <f>'7.Spieltag'!B12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78</v>
      </c>
      <c r="G12" s="18" t="s">
        <v>77</v>
      </c>
      <c r="H12" s="19">
        <f t="shared" si="2"/>
        <v>0</v>
      </c>
      <c r="I12" s="17" t="s">
        <v>13</v>
      </c>
      <c r="J12" s="18" t="s">
        <v>77</v>
      </c>
      <c r="K12" s="19" t="str">
        <f t="shared" si="3"/>
        <v>2</v>
      </c>
      <c r="L12" s="17" t="s">
        <v>78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13</v>
      </c>
      <c r="S12" s="18" t="s">
        <v>78</v>
      </c>
      <c r="T12" s="19" t="str">
        <f t="shared" si="10"/>
        <v>3</v>
      </c>
      <c r="U12" s="17" t="s">
        <v>13</v>
      </c>
      <c r="V12" s="18" t="s">
        <v>78</v>
      </c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2</v>
      </c>
      <c r="X12" s="17" t="s">
        <v>77</v>
      </c>
      <c r="Y12" s="18" t="s">
        <v>13</v>
      </c>
      <c r="Z12" s="88">
        <f t="shared" si="11"/>
        <v>20</v>
      </c>
      <c r="AA12" s="17" t="s">
        <v>77</v>
      </c>
      <c r="AB12" s="18" t="s">
        <v>13</v>
      </c>
      <c r="AC12" s="19" t="str">
        <f t="shared" si="6"/>
        <v>2</v>
      </c>
      <c r="AD12" s="28"/>
      <c r="AE12" s="26"/>
      <c r="AF12" s="19"/>
      <c r="AG12" s="21">
        <f t="shared" si="7"/>
        <v>29</v>
      </c>
      <c r="AH12" s="22">
        <f>'7.Spieltag'!AJ12</f>
        <v>98</v>
      </c>
      <c r="AI12" s="29">
        <f>'7.Spieltag'!AK12</f>
        <v>2</v>
      </c>
      <c r="AJ12" s="24">
        <f t="shared" si="8"/>
        <v>127</v>
      </c>
      <c r="AK12" s="25">
        <f t="shared" si="9"/>
        <v>2</v>
      </c>
      <c r="AL12" s="1"/>
    </row>
    <row r="13" spans="1:42" ht="24.95" customHeight="1" thickBot="1">
      <c r="A13" s="29">
        <f t="shared" si="0"/>
        <v>5</v>
      </c>
      <c r="B13" s="21" t="str">
        <f>'7.Spieltag'!B13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78</v>
      </c>
      <c r="G13" s="18" t="s">
        <v>13</v>
      </c>
      <c r="H13" s="19" t="str">
        <f t="shared" si="2"/>
        <v>2</v>
      </c>
      <c r="I13" s="17" t="s">
        <v>13</v>
      </c>
      <c r="J13" s="18" t="s">
        <v>78</v>
      </c>
      <c r="K13" s="19" t="str">
        <f t="shared" si="3"/>
        <v>5</v>
      </c>
      <c r="L13" s="17" t="s">
        <v>2</v>
      </c>
      <c r="M13" s="18" t="s">
        <v>13</v>
      </c>
      <c r="N13" s="66">
        <f t="shared" si="4"/>
        <v>0</v>
      </c>
      <c r="O13" s="17" t="s">
        <v>2</v>
      </c>
      <c r="P13" s="18" t="s">
        <v>78</v>
      </c>
      <c r="Q13" s="19">
        <f t="shared" si="5"/>
        <v>0</v>
      </c>
      <c r="R13" s="17" t="s">
        <v>91</v>
      </c>
      <c r="S13" s="18" t="s">
        <v>78</v>
      </c>
      <c r="T13" s="19" t="str">
        <f t="shared" si="10"/>
        <v>2</v>
      </c>
      <c r="U13" s="17" t="s">
        <v>78</v>
      </c>
      <c r="V13" s="18" t="s">
        <v>91</v>
      </c>
      <c r="W13" s="66">
        <f t="shared" si="12"/>
        <v>0</v>
      </c>
      <c r="X13" s="17" t="s">
        <v>78</v>
      </c>
      <c r="Y13" s="18" t="s">
        <v>2</v>
      </c>
      <c r="Z13" s="88">
        <f t="shared" si="11"/>
        <v>12</v>
      </c>
      <c r="AA13" s="17" t="s">
        <v>13</v>
      </c>
      <c r="AB13" s="18" t="s">
        <v>78</v>
      </c>
      <c r="AC13" s="19">
        <f t="shared" si="6"/>
        <v>0</v>
      </c>
      <c r="AD13" s="27"/>
      <c r="AE13" s="26"/>
      <c r="AF13" s="19"/>
      <c r="AG13" s="21">
        <f t="shared" si="7"/>
        <v>21</v>
      </c>
      <c r="AH13" s="22">
        <f>'7.Spieltag'!AJ13</f>
        <v>90</v>
      </c>
      <c r="AI13" s="29">
        <f>'7.Spieltag'!AK13</f>
        <v>4</v>
      </c>
      <c r="AJ13" s="24">
        <f t="shared" si="8"/>
        <v>111</v>
      </c>
      <c r="AK13" s="25">
        <f t="shared" si="9"/>
        <v>5</v>
      </c>
      <c r="AL13" s="1"/>
    </row>
    <row r="14" spans="1:42" ht="24.95" customHeight="1" thickBot="1">
      <c r="A14" s="29">
        <f t="shared" si="0"/>
        <v>1</v>
      </c>
      <c r="B14" s="21" t="str">
        <f>'7.Spieltag'!B14</f>
        <v>Reinhold</v>
      </c>
      <c r="C14" s="17" t="s">
        <v>2</v>
      </c>
      <c r="D14" s="18" t="s">
        <v>2</v>
      </c>
      <c r="E14" s="19" t="str">
        <f t="shared" si="1"/>
        <v>3</v>
      </c>
      <c r="F14" s="17" t="s">
        <v>2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 t="str">
        <f t="shared" si="3"/>
        <v>5</v>
      </c>
      <c r="L14" s="17" t="s">
        <v>13</v>
      </c>
      <c r="M14" s="18" t="s">
        <v>78</v>
      </c>
      <c r="N14" s="66">
        <f t="shared" si="4"/>
        <v>0</v>
      </c>
      <c r="O14" s="17" t="s">
        <v>2</v>
      </c>
      <c r="P14" s="18" t="s">
        <v>77</v>
      </c>
      <c r="Q14" s="19">
        <f t="shared" si="5"/>
        <v>0</v>
      </c>
      <c r="R14" s="17" t="s">
        <v>13</v>
      </c>
      <c r="S14" s="18" t="s">
        <v>77</v>
      </c>
      <c r="T14" s="19" t="str">
        <f t="shared" si="10"/>
        <v>2</v>
      </c>
      <c r="U14" s="17" t="s">
        <v>2</v>
      </c>
      <c r="V14" s="18" t="s">
        <v>78</v>
      </c>
      <c r="W14" s="66" t="str">
        <f t="shared" si="12"/>
        <v>2</v>
      </c>
      <c r="X14" s="17" t="s">
        <v>78</v>
      </c>
      <c r="Y14" s="18" t="s">
        <v>13</v>
      </c>
      <c r="Z14" s="88">
        <f t="shared" si="11"/>
        <v>8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7"/>
        <v>20</v>
      </c>
      <c r="AH14" s="22">
        <f>'7.Spieltag'!AJ14</f>
        <v>110</v>
      </c>
      <c r="AI14" s="29">
        <f>'7.Spieltag'!AK14</f>
        <v>1</v>
      </c>
      <c r="AJ14" s="24">
        <f t="shared" si="8"/>
        <v>130</v>
      </c>
      <c r="AK14" s="25">
        <f t="shared" si="9"/>
        <v>1</v>
      </c>
      <c r="AL14" s="1"/>
    </row>
    <row r="15" spans="1:42" ht="24.95" customHeight="1" thickBot="1">
      <c r="A15" s="29">
        <f t="shared" si="0"/>
        <v>5</v>
      </c>
      <c r="B15" s="21" t="str">
        <f>'7.Spieltag'!B15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78</v>
      </c>
      <c r="G15" s="18" t="s">
        <v>78</v>
      </c>
      <c r="H15" s="19">
        <f t="shared" si="2"/>
        <v>0</v>
      </c>
      <c r="I15" s="17" t="s">
        <v>13</v>
      </c>
      <c r="J15" s="18" t="s">
        <v>78</v>
      </c>
      <c r="K15" s="19" t="str">
        <f t="shared" si="3"/>
        <v>5</v>
      </c>
      <c r="L15" s="17" t="s">
        <v>13</v>
      </c>
      <c r="M15" s="18" t="s">
        <v>78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 t="str">
        <f t="shared" si="10"/>
        <v>3</v>
      </c>
      <c r="U15" s="17" t="s">
        <v>13</v>
      </c>
      <c r="V15" s="18" t="s">
        <v>78</v>
      </c>
      <c r="W15" s="66" t="str">
        <f t="shared" si="12"/>
        <v>2</v>
      </c>
      <c r="X15" s="17" t="s">
        <v>77</v>
      </c>
      <c r="Y15" s="18" t="s">
        <v>13</v>
      </c>
      <c r="Z15" s="88">
        <f t="shared" si="11"/>
        <v>20</v>
      </c>
      <c r="AA15" s="17" t="s">
        <v>78</v>
      </c>
      <c r="AB15" s="18" t="s">
        <v>13</v>
      </c>
      <c r="AC15" s="19" t="str">
        <f t="shared" si="6"/>
        <v>5</v>
      </c>
      <c r="AD15" s="28"/>
      <c r="AE15" s="26"/>
      <c r="AF15" s="19"/>
      <c r="AG15" s="21">
        <f t="shared" si="7"/>
        <v>35</v>
      </c>
      <c r="AH15" s="22">
        <f>'7.Spieltag'!AJ15</f>
        <v>76</v>
      </c>
      <c r="AI15" s="29">
        <f>'7.Spieltag'!AK15</f>
        <v>9</v>
      </c>
      <c r="AJ15" s="24">
        <f t="shared" si="8"/>
        <v>111</v>
      </c>
      <c r="AK15" s="25">
        <f t="shared" si="9"/>
        <v>5</v>
      </c>
      <c r="AL15" s="1"/>
    </row>
    <row r="16" spans="1:42" ht="24.95" customHeight="1" thickBot="1">
      <c r="A16" s="29">
        <f t="shared" si="0"/>
        <v>7</v>
      </c>
      <c r="B16" s="21" t="str">
        <f>'7.Spieltag'!B16</f>
        <v>schmiddi04</v>
      </c>
      <c r="C16" s="17" t="s">
        <v>77</v>
      </c>
      <c r="D16" s="18" t="s">
        <v>78</v>
      </c>
      <c r="E16" s="19">
        <f t="shared" si="1"/>
        <v>0</v>
      </c>
      <c r="F16" s="17" t="s">
        <v>77</v>
      </c>
      <c r="G16" s="18" t="s">
        <v>13</v>
      </c>
      <c r="H16" s="19" t="str">
        <f t="shared" si="2"/>
        <v>3</v>
      </c>
      <c r="I16" s="17" t="s">
        <v>78</v>
      </c>
      <c r="J16" s="18" t="s">
        <v>78</v>
      </c>
      <c r="K16" s="19">
        <f t="shared" si="3"/>
        <v>0</v>
      </c>
      <c r="L16" s="17" t="s">
        <v>13</v>
      </c>
      <c r="M16" s="18" t="s">
        <v>78</v>
      </c>
      <c r="N16" s="66">
        <f t="shared" si="4"/>
        <v>0</v>
      </c>
      <c r="O16" s="17" t="s">
        <v>77</v>
      </c>
      <c r="P16" s="18" t="s">
        <v>77</v>
      </c>
      <c r="Q16" s="19">
        <f t="shared" si="5"/>
        <v>0</v>
      </c>
      <c r="R16" s="17" t="s">
        <v>13</v>
      </c>
      <c r="S16" s="18" t="s">
        <v>77</v>
      </c>
      <c r="T16" s="19" t="str">
        <f t="shared" si="10"/>
        <v>2</v>
      </c>
      <c r="U16" s="17" t="s">
        <v>77</v>
      </c>
      <c r="V16" s="18" t="s">
        <v>78</v>
      </c>
      <c r="W16" s="66">
        <f t="shared" si="12"/>
        <v>0</v>
      </c>
      <c r="X16" s="17" t="s">
        <v>77</v>
      </c>
      <c r="Y16" s="18" t="s">
        <v>13</v>
      </c>
      <c r="Z16" s="88">
        <f t="shared" si="11"/>
        <v>20</v>
      </c>
      <c r="AA16" s="17" t="s">
        <v>78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7"/>
        <v>25</v>
      </c>
      <c r="AH16" s="22">
        <f>'7.Spieltag'!AJ16</f>
        <v>79</v>
      </c>
      <c r="AI16" s="29">
        <f>'7.Spieltag'!AK16</f>
        <v>6</v>
      </c>
      <c r="AJ16" s="24">
        <f t="shared" si="8"/>
        <v>104</v>
      </c>
      <c r="AK16" s="25">
        <f t="shared" si="9"/>
        <v>7</v>
      </c>
      <c r="AL16" s="1"/>
    </row>
    <row r="17" spans="1:38" ht="24.95" customHeight="1" thickBot="1">
      <c r="A17" s="29">
        <f t="shared" si="0"/>
        <v>3</v>
      </c>
      <c r="B17" s="21" t="str">
        <f>'7.Spieltag'!B17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78</v>
      </c>
      <c r="G17" s="18" t="s">
        <v>13</v>
      </c>
      <c r="H17" s="19" t="str">
        <f t="shared" si="2"/>
        <v>2</v>
      </c>
      <c r="I17" s="17" t="s">
        <v>13</v>
      </c>
      <c r="J17" s="18" t="s">
        <v>78</v>
      </c>
      <c r="K17" s="19" t="str">
        <f t="shared" si="3"/>
        <v>5</v>
      </c>
      <c r="L17" s="17" t="s">
        <v>13</v>
      </c>
      <c r="M17" s="18" t="s">
        <v>77</v>
      </c>
      <c r="N17" s="66">
        <f t="shared" si="4"/>
        <v>0</v>
      </c>
      <c r="O17" s="17" t="s">
        <v>13</v>
      </c>
      <c r="P17" s="18" t="s">
        <v>77</v>
      </c>
      <c r="Q17" s="19">
        <f t="shared" si="5"/>
        <v>0</v>
      </c>
      <c r="R17" s="17" t="s">
        <v>13</v>
      </c>
      <c r="S17" s="18" t="s">
        <v>77</v>
      </c>
      <c r="T17" s="19" t="str">
        <f t="shared" si="10"/>
        <v>2</v>
      </c>
      <c r="U17" s="17" t="s">
        <v>78</v>
      </c>
      <c r="V17" s="18" t="s">
        <v>78</v>
      </c>
      <c r="W17" s="66">
        <f t="shared" si="12"/>
        <v>0</v>
      </c>
      <c r="X17" s="17" t="s">
        <v>78</v>
      </c>
      <c r="Y17" s="18" t="s">
        <v>13</v>
      </c>
      <c r="Z17" s="88">
        <f t="shared" si="11"/>
        <v>8</v>
      </c>
      <c r="AA17" s="17" t="s">
        <v>78</v>
      </c>
      <c r="AB17" s="18" t="s">
        <v>13</v>
      </c>
      <c r="AC17" s="19" t="str">
        <f t="shared" si="6"/>
        <v>5</v>
      </c>
      <c r="AD17" s="28"/>
      <c r="AE17" s="26"/>
      <c r="AF17" s="19"/>
      <c r="AG17" s="21">
        <f t="shared" si="7"/>
        <v>22</v>
      </c>
      <c r="AH17" s="22">
        <f>'7.Spieltag'!AJ17</f>
        <v>93</v>
      </c>
      <c r="AI17" s="29">
        <f>'7.Spieltag'!AK17</f>
        <v>3</v>
      </c>
      <c r="AJ17" s="24">
        <f t="shared" si="8"/>
        <v>115</v>
      </c>
      <c r="AK17" s="25">
        <f t="shared" si="9"/>
        <v>3</v>
      </c>
      <c r="AL17" s="1"/>
    </row>
    <row r="18" spans="1:38" ht="24.95" customHeight="1" thickBot="1">
      <c r="A18" s="29">
        <f t="shared" si="0"/>
        <v>13</v>
      </c>
      <c r="B18" s="21" t="str">
        <f>'7.Spieltag'!B18</f>
        <v>Skopp04</v>
      </c>
      <c r="C18" s="17" t="s">
        <v>13</v>
      </c>
      <c r="D18" s="18" t="s">
        <v>77</v>
      </c>
      <c r="E18" s="19">
        <f t="shared" si="1"/>
        <v>0</v>
      </c>
      <c r="F18" s="17" t="s">
        <v>78</v>
      </c>
      <c r="G18" s="18" t="s">
        <v>13</v>
      </c>
      <c r="H18" s="19" t="str">
        <f t="shared" si="2"/>
        <v>2</v>
      </c>
      <c r="I18" s="17" t="s">
        <v>77</v>
      </c>
      <c r="J18" s="18" t="s">
        <v>77</v>
      </c>
      <c r="K18" s="19">
        <f t="shared" si="3"/>
        <v>0</v>
      </c>
      <c r="L18" s="17" t="s">
        <v>78</v>
      </c>
      <c r="M18" s="18" t="s">
        <v>77</v>
      </c>
      <c r="N18" s="66">
        <f t="shared" si="4"/>
        <v>0</v>
      </c>
      <c r="O18" s="17" t="s">
        <v>78</v>
      </c>
      <c r="P18" s="18" t="s">
        <v>77</v>
      </c>
      <c r="Q18" s="19">
        <f t="shared" si="5"/>
        <v>0</v>
      </c>
      <c r="R18" s="17" t="s">
        <v>13</v>
      </c>
      <c r="S18" s="18" t="s">
        <v>77</v>
      </c>
      <c r="T18" s="19" t="str">
        <f t="shared" si="10"/>
        <v>2</v>
      </c>
      <c r="U18" s="17" t="s">
        <v>13</v>
      </c>
      <c r="V18" s="18" t="s">
        <v>13</v>
      </c>
      <c r="W18" s="66">
        <f t="shared" si="12"/>
        <v>0</v>
      </c>
      <c r="X18" s="17" t="s">
        <v>78</v>
      </c>
      <c r="Y18" s="18" t="s">
        <v>2</v>
      </c>
      <c r="Z18" s="88">
        <f t="shared" si="11"/>
        <v>12</v>
      </c>
      <c r="AA18" s="17" t="s">
        <v>78</v>
      </c>
      <c r="AB18" s="18" t="s">
        <v>78</v>
      </c>
      <c r="AC18" s="19">
        <f t="shared" si="6"/>
        <v>0</v>
      </c>
      <c r="AD18" s="28"/>
      <c r="AE18" s="26"/>
      <c r="AF18" s="19"/>
      <c r="AG18" s="21">
        <f t="shared" si="7"/>
        <v>16</v>
      </c>
      <c r="AH18" s="22">
        <f>'7.Spieltag'!AJ18</f>
        <v>60</v>
      </c>
      <c r="AI18" s="29">
        <f>'7.Spieltag'!AK18</f>
        <v>13</v>
      </c>
      <c r="AJ18" s="24">
        <f t="shared" si="8"/>
        <v>76</v>
      </c>
      <c r="AK18" s="25">
        <f t="shared" si="9"/>
        <v>13</v>
      </c>
      <c r="AL18" s="1"/>
    </row>
    <row r="19" spans="1:38" ht="24.95" customHeight="1" thickBot="1">
      <c r="A19" s="29">
        <f t="shared" si="0"/>
        <v>8</v>
      </c>
      <c r="B19" s="21" t="str">
        <f>'7.Spieltag'!B19</f>
        <v>Tanja04</v>
      </c>
      <c r="C19" s="17" t="s">
        <v>78</v>
      </c>
      <c r="D19" s="18" t="s">
        <v>78</v>
      </c>
      <c r="E19" s="19" t="str">
        <f t="shared" si="1"/>
        <v>3</v>
      </c>
      <c r="F19" s="17" t="s">
        <v>77</v>
      </c>
      <c r="G19" s="18" t="s">
        <v>13</v>
      </c>
      <c r="H19" s="19" t="str">
        <f t="shared" si="2"/>
        <v>3</v>
      </c>
      <c r="I19" s="17" t="s">
        <v>13</v>
      </c>
      <c r="J19" s="18" t="s">
        <v>77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5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78</v>
      </c>
      <c r="T19" s="19">
        <f t="shared" si="10"/>
        <v>0</v>
      </c>
      <c r="U19" s="17" t="s">
        <v>77</v>
      </c>
      <c r="V19" s="18" t="s">
        <v>13</v>
      </c>
      <c r="W19" s="66">
        <f t="shared" si="12"/>
        <v>0</v>
      </c>
      <c r="X19" s="17" t="s">
        <v>78</v>
      </c>
      <c r="Y19" s="18" t="s">
        <v>2</v>
      </c>
      <c r="Z19" s="88">
        <f t="shared" si="11"/>
        <v>12</v>
      </c>
      <c r="AA19" s="17" t="s">
        <v>78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7"/>
        <v>25</v>
      </c>
      <c r="AH19" s="22">
        <f>'7.Spieltag'!AJ19</f>
        <v>77</v>
      </c>
      <c r="AI19" s="29">
        <f>'7.Spieltag'!AK19</f>
        <v>8</v>
      </c>
      <c r="AJ19" s="24">
        <f t="shared" si="8"/>
        <v>102</v>
      </c>
      <c r="AK19" s="25">
        <f t="shared" si="9"/>
        <v>8</v>
      </c>
      <c r="AL19" s="1"/>
    </row>
    <row r="20" spans="1:38" ht="24.95" customHeight="1" thickBot="1">
      <c r="A20" s="29">
        <f t="shared" si="0"/>
        <v>3</v>
      </c>
      <c r="B20" s="21" t="str">
        <f>'7.Spieltag'!B20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13</v>
      </c>
      <c r="G20" s="18" t="s">
        <v>13</v>
      </c>
      <c r="H20" s="19">
        <f t="shared" si="2"/>
        <v>0</v>
      </c>
      <c r="I20" s="17" t="s">
        <v>13</v>
      </c>
      <c r="J20" s="18" t="s">
        <v>78</v>
      </c>
      <c r="K20" s="19" t="str">
        <f t="shared" si="3"/>
        <v>5</v>
      </c>
      <c r="L20" s="17" t="s">
        <v>2</v>
      </c>
      <c r="M20" s="18" t="s">
        <v>78</v>
      </c>
      <c r="N20" s="66">
        <f t="shared" si="4"/>
        <v>0</v>
      </c>
      <c r="O20" s="17" t="s">
        <v>13</v>
      </c>
      <c r="P20" s="18" t="s">
        <v>78</v>
      </c>
      <c r="Q20" s="19">
        <f t="shared" si="5"/>
        <v>0</v>
      </c>
      <c r="R20" s="17" t="s">
        <v>13</v>
      </c>
      <c r="S20" s="18" t="s">
        <v>78</v>
      </c>
      <c r="T20" s="19" t="str">
        <f t="shared" si="10"/>
        <v>3</v>
      </c>
      <c r="U20" s="17" t="s">
        <v>78</v>
      </c>
      <c r="V20" s="18" t="s">
        <v>78</v>
      </c>
      <c r="W20" s="66">
        <f t="shared" si="12"/>
        <v>0</v>
      </c>
      <c r="X20" s="17" t="s">
        <v>78</v>
      </c>
      <c r="Y20" s="18" t="s">
        <v>2</v>
      </c>
      <c r="Z20" s="88">
        <f t="shared" si="11"/>
        <v>12</v>
      </c>
      <c r="AA20" s="17" t="s">
        <v>78</v>
      </c>
      <c r="AB20" s="18" t="s">
        <v>13</v>
      </c>
      <c r="AC20" s="19" t="str">
        <f t="shared" si="6"/>
        <v>5</v>
      </c>
      <c r="AD20" s="28"/>
      <c r="AE20" s="26"/>
      <c r="AF20" s="19"/>
      <c r="AG20" s="21">
        <f t="shared" si="7"/>
        <v>25</v>
      </c>
      <c r="AH20" s="22">
        <f>'7.Spieltag'!AJ20</f>
        <v>90</v>
      </c>
      <c r="AI20" s="29">
        <f>'7.Spieltag'!AK20</f>
        <v>4</v>
      </c>
      <c r="AJ20" s="24">
        <f t="shared" si="8"/>
        <v>115</v>
      </c>
      <c r="AK20" s="25">
        <f t="shared" si="9"/>
        <v>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si="5"/>
        <v>0</v>
      </c>
      <c r="R21" s="17"/>
      <c r="S21" s="18"/>
      <c r="T21" s="19">
        <f t="shared" si="10"/>
        <v>0</v>
      </c>
      <c r="U21" s="17"/>
      <c r="V21" s="18"/>
      <c r="W21" s="66">
        <f t="shared" si="12"/>
        <v>0</v>
      </c>
      <c r="X21" s="17"/>
      <c r="Y21" s="18"/>
      <c r="Z21" s="19">
        <f t="shared" ref="Z21:Z27" si="13">IF(OR(EXACT($X$7,X21)*(EXACT($Y$7,Y21)))=TRUE,$AO$9,IF(($Y$7-$X$7=Y21-X21),$AO$8,IF(OR(EXACT($X$7&gt;$Y$7,X21&gt;Y21)*EXACT($X$7=$Y$7,X21=Y21)*EXACT($X$7&lt;$Y$7,X21&lt;Y21)),$AO$7,0)))</f>
        <v>0</v>
      </c>
      <c r="AA21" s="17"/>
      <c r="AB21" s="18"/>
      <c r="AC21" s="19">
        <f t="shared" si="6"/>
        <v>0</v>
      </c>
      <c r="AD21" s="28"/>
      <c r="AE21" s="26"/>
      <c r="AF21" s="19"/>
      <c r="AG21" s="21">
        <f t="shared" si="7"/>
        <v>3</v>
      </c>
      <c r="AH21" s="22">
        <f>'7.Spieltag'!AJ21</f>
        <v>12</v>
      </c>
      <c r="AI21" s="29">
        <f>'7.Spieltag'!AK21</f>
        <v>14</v>
      </c>
      <c r="AJ21" s="24">
        <f t="shared" si="8"/>
        <v>15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5"/>
        <v>0</v>
      </c>
      <c r="R22" s="17"/>
      <c r="S22" s="18"/>
      <c r="T22" s="19">
        <f t="shared" si="10"/>
        <v>0</v>
      </c>
      <c r="U22" s="17"/>
      <c r="V22" s="18"/>
      <c r="W22" s="66">
        <f t="shared" si="12"/>
        <v>0</v>
      </c>
      <c r="X22" s="17"/>
      <c r="Y22" s="18"/>
      <c r="Z22" s="19">
        <f t="shared" si="13"/>
        <v>0</v>
      </c>
      <c r="AA22" s="17"/>
      <c r="AB22" s="18"/>
      <c r="AC22" s="19">
        <f t="shared" si="6"/>
        <v>0</v>
      </c>
      <c r="AD22" s="28"/>
      <c r="AE22" s="26"/>
      <c r="AF22" s="19"/>
      <c r="AG22" s="21">
        <f t="shared" si="7"/>
        <v>3</v>
      </c>
      <c r="AH22" s="22">
        <f>'7.Spieltag'!AJ22</f>
        <v>12</v>
      </c>
      <c r="AI22" s="29">
        <f>'7.Spieltag'!AK22</f>
        <v>14</v>
      </c>
      <c r="AJ22" s="24">
        <f t="shared" si="8"/>
        <v>15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5"/>
        <v>0</v>
      </c>
      <c r="R23" s="17"/>
      <c r="S23" s="18"/>
      <c r="T23" s="19">
        <f t="shared" si="10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3"/>
        <v>0</v>
      </c>
      <c r="AA23" s="17"/>
      <c r="AB23" s="18"/>
      <c r="AC23" s="19">
        <f t="shared" si="6"/>
        <v>0</v>
      </c>
      <c r="AD23" s="28"/>
      <c r="AE23" s="26"/>
      <c r="AF23" s="19"/>
      <c r="AG23" s="21">
        <f t="shared" si="7"/>
        <v>3</v>
      </c>
      <c r="AH23" s="22">
        <f>'7.Spieltag'!AJ23</f>
        <v>12</v>
      </c>
      <c r="AI23" s="29">
        <f>'7.Spieltag'!AK23</f>
        <v>14</v>
      </c>
      <c r="AJ23" s="24">
        <f t="shared" si="8"/>
        <v>15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5"/>
        <v>0</v>
      </c>
      <c r="R24" s="17"/>
      <c r="S24" s="18"/>
      <c r="T24" s="19">
        <f t="shared" si="10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3"/>
        <v>0</v>
      </c>
      <c r="AA24" s="17"/>
      <c r="AB24" s="18"/>
      <c r="AC24" s="19">
        <f t="shared" si="6"/>
        <v>0</v>
      </c>
      <c r="AD24" s="28"/>
      <c r="AE24" s="26"/>
      <c r="AF24" s="19"/>
      <c r="AG24" s="21">
        <f t="shared" si="7"/>
        <v>3</v>
      </c>
      <c r="AH24" s="22">
        <f>'7.Spieltag'!AJ24</f>
        <v>12</v>
      </c>
      <c r="AI24" s="29">
        <f>'7.Spieltag'!AK24</f>
        <v>14</v>
      </c>
      <c r="AJ24" s="24">
        <f t="shared" si="8"/>
        <v>15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5"/>
        <v>0</v>
      </c>
      <c r="R25" s="17"/>
      <c r="S25" s="18"/>
      <c r="T25" s="19">
        <f t="shared" si="10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3"/>
        <v>0</v>
      </c>
      <c r="AA25" s="17"/>
      <c r="AB25" s="18"/>
      <c r="AC25" s="19">
        <f t="shared" si="6"/>
        <v>0</v>
      </c>
      <c r="AD25" s="28"/>
      <c r="AE25" s="26"/>
      <c r="AF25" s="19"/>
      <c r="AG25" s="21">
        <f t="shared" si="7"/>
        <v>3</v>
      </c>
      <c r="AH25" s="22">
        <f>'7.Spieltag'!AJ25</f>
        <v>12</v>
      </c>
      <c r="AI25" s="29">
        <f>'7.Spieltag'!AK25</f>
        <v>14</v>
      </c>
      <c r="AJ25" s="24">
        <f t="shared" si="8"/>
        <v>15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5"/>
        <v>0</v>
      </c>
      <c r="R26" s="17"/>
      <c r="S26" s="18"/>
      <c r="T26" s="19">
        <f t="shared" si="10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3"/>
        <v>0</v>
      </c>
      <c r="AA26" s="17"/>
      <c r="AB26" s="18"/>
      <c r="AC26" s="19">
        <f t="shared" si="6"/>
        <v>0</v>
      </c>
      <c r="AD26" s="28"/>
      <c r="AE26" s="26"/>
      <c r="AF26" s="19"/>
      <c r="AG26" s="21">
        <f t="shared" ref="AG26" si="14">E26+H26+K26+N26+Q26+T26+W26+Z26+AC26+AF26</f>
        <v>3</v>
      </c>
      <c r="AH26" s="22">
        <f>'7.Spieltag'!AJ26</f>
        <v>12</v>
      </c>
      <c r="AI26" s="29">
        <f>'7.Spieltag'!AK26</f>
        <v>14</v>
      </c>
      <c r="AJ26" s="24">
        <f t="shared" ref="AJ26" si="15">AG26+AH26</f>
        <v>15</v>
      </c>
      <c r="AK26" s="25">
        <f t="shared" si="9"/>
        <v>14</v>
      </c>
      <c r="AL26" s="1"/>
    </row>
    <row r="27" spans="1:38" ht="28.15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5"/>
        <v>0</v>
      </c>
      <c r="R27" s="17"/>
      <c r="S27" s="18"/>
      <c r="T27" s="19">
        <f t="shared" si="10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3"/>
        <v>0</v>
      </c>
      <c r="AA27" s="17"/>
      <c r="AB27" s="18"/>
      <c r="AC27" s="19">
        <f t="shared" si="6"/>
        <v>0</v>
      </c>
      <c r="AD27" s="28"/>
      <c r="AE27" s="26"/>
      <c r="AF27" s="19"/>
      <c r="AG27" s="21">
        <f t="shared" ref="AG27" si="17">E27+H27+K27+N27+Q27+T27+W27+Z27+AC27+AF27</f>
        <v>3</v>
      </c>
      <c r="AH27" s="22">
        <f>'7.Spieltag'!AJ27</f>
        <v>12</v>
      </c>
      <c r="AI27" s="29">
        <f>'7.Spieltag'!AK27</f>
        <v>14</v>
      </c>
      <c r="AJ27" s="24">
        <f t="shared" ref="AJ27" si="18">AG27+AH27</f>
        <v>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8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7" priority="4" rank="3"/>
  </conditionalFormatting>
  <conditionalFormatting sqref="B8:B27">
    <cfRule type="expression" dxfId="146" priority="3">
      <formula>($AG8&gt;40)</formula>
    </cfRule>
  </conditionalFormatting>
  <conditionalFormatting sqref="C6 R6 AA6 O4 AA4 L6 I6 L4 F4 U4 R4 F6 X4 O6 I4 U6 C4 X6">
    <cfRule type="cellIs" dxfId="14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23</v>
      </c>
      <c r="B4" s="16"/>
      <c r="C4" s="68" t="s">
        <v>12</v>
      </c>
      <c r="F4" s="68" t="s">
        <v>11</v>
      </c>
      <c r="I4" s="68" t="s">
        <v>65</v>
      </c>
      <c r="L4" s="68" t="s">
        <v>73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67</v>
      </c>
      <c r="I6" s="68" t="s">
        <v>61</v>
      </c>
      <c r="L6" s="68" t="s">
        <v>75</v>
      </c>
      <c r="O6" s="68" t="s">
        <v>66</v>
      </c>
      <c r="R6" s="68" t="s">
        <v>63</v>
      </c>
      <c r="U6" s="68" t="s">
        <v>60</v>
      </c>
      <c r="X6" s="68" t="s">
        <v>62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2</v>
      </c>
      <c r="G7" s="72" t="s">
        <v>77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13</v>
      </c>
      <c r="M7" s="72" t="s">
        <v>2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78</v>
      </c>
      <c r="V7" s="72" t="s">
        <v>78</v>
      </c>
      <c r="W7" s="73" t="s">
        <v>1</v>
      </c>
      <c r="X7" s="72" t="s">
        <v>13</v>
      </c>
      <c r="Y7" s="72" t="s">
        <v>13</v>
      </c>
      <c r="Z7" s="73" t="s">
        <v>1</v>
      </c>
      <c r="AA7" s="72" t="s">
        <v>78</v>
      </c>
      <c r="AB7" s="72" t="s">
        <v>92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'8.Spieltag'!B8</f>
        <v>Franzi04</v>
      </c>
      <c r="C8" s="17"/>
      <c r="D8" s="18"/>
      <c r="E8" s="19"/>
      <c r="F8" s="17" t="s">
        <v>13</v>
      </c>
      <c r="G8" s="18" t="s">
        <v>78</v>
      </c>
      <c r="H8" s="88">
        <f>IF(OR(EXACT($F$7,F8)*(EXACT($G$7,G8)))=TRUE,$AO$9,IF(($G$7-$F$7=G8-F8),$AO$8,IF(OR(EXACT($F$7&gt;$G$7,F8&gt;G8)*EXACT($F$7=$G$7,F8=G8)*EXACT($F$7&lt;$G$7,F8&lt;G8)),$AO$7,0)))*4</f>
        <v>8</v>
      </c>
      <c r="I8" s="17" t="s">
        <v>78</v>
      </c>
      <c r="J8" s="18" t="s">
        <v>13</v>
      </c>
      <c r="K8" s="19" t="str">
        <f t="shared" ref="K8:K27" si="1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78</v>
      </c>
      <c r="N8" s="66">
        <f t="shared" ref="N8:N27" si="2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/>
      <c r="V8" s="18"/>
      <c r="W8" s="66"/>
      <c r="X8" s="17" t="s">
        <v>78</v>
      </c>
      <c r="Y8" s="18"/>
      <c r="Z8" s="19">
        <v>2</v>
      </c>
      <c r="AA8" s="17" t="s">
        <v>13</v>
      </c>
      <c r="AB8" s="18"/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14</v>
      </c>
      <c r="AH8" s="22">
        <f>'8.Spieltag'!AJ8</f>
        <v>88</v>
      </c>
      <c r="AI8" s="29">
        <f>'8.Spieltag'!AK8</f>
        <v>11</v>
      </c>
      <c r="AJ8" s="24">
        <f t="shared" ref="AJ8" si="6">AG8+AH8</f>
        <v>102</v>
      </c>
      <c r="AK8" s="25">
        <f t="shared" ref="AK8:AK27" si="7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12</v>
      </c>
      <c r="B9" s="21" t="str">
        <f>'8.Spieltag'!B9</f>
        <v>jupp04</v>
      </c>
      <c r="C9" s="17" t="s">
        <v>13</v>
      </c>
      <c r="D9" s="18" t="s">
        <v>78</v>
      </c>
      <c r="E9" s="19" t="str">
        <f t="shared" ref="E9:E26" si="9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78</v>
      </c>
      <c r="H9" s="88">
        <f t="shared" ref="H9:H20" si="10">IF(OR(EXACT($F$7,F9)*(EXACT($G$7,G9)))=TRUE,$AO$9,IF(($G$7-$F$7=G9-F9),$AO$8,IF(OR(EXACT($F$7&gt;$G$7,F9&gt;G9)*EXACT($F$7=$G$7,F9=G9)*EXACT($F$7&lt;$G$7,F9&lt;G9)),$AO$7,0)))*4</f>
        <v>8</v>
      </c>
      <c r="I9" s="17" t="s">
        <v>78</v>
      </c>
      <c r="J9" s="18" t="s">
        <v>13</v>
      </c>
      <c r="K9" s="19" t="str">
        <f t="shared" si="1"/>
        <v>2</v>
      </c>
      <c r="L9" s="17" t="s">
        <v>13</v>
      </c>
      <c r="M9" s="18" t="s">
        <v>78</v>
      </c>
      <c r="N9" s="66">
        <f t="shared" si="2"/>
        <v>0</v>
      </c>
      <c r="O9" s="17" t="s">
        <v>13</v>
      </c>
      <c r="P9" s="18" t="s">
        <v>78</v>
      </c>
      <c r="Q9" s="19" t="str">
        <f t="shared" si="3"/>
        <v>2</v>
      </c>
      <c r="R9" s="17" t="s">
        <v>13</v>
      </c>
      <c r="S9" s="18" t="s">
        <v>78</v>
      </c>
      <c r="T9" s="19">
        <f t="shared" ref="T9:T27" si="11">IF(OR(EXACT($R$7,R9)*(EXACT($S$7,S9)))=TRUE,$AO$9,IF(($S$7-$R$7=S9-R9),$AO$8,IF(OR(EXACT($R$7&gt;$S$7,R9&gt;S9)*EXACT($R$7=$S$7,R9=S9)*EXACT($R$7&lt;$S$7,R9&lt;S9)),$AO$7,0)))</f>
        <v>0</v>
      </c>
      <c r="U9" s="17" t="s">
        <v>78</v>
      </c>
      <c r="V9" s="18" t="s">
        <v>13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2</v>
      </c>
      <c r="Y9" s="18" t="s">
        <v>78</v>
      </c>
      <c r="Z9" s="19">
        <f t="shared" ref="Z9:Z27" si="12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14</v>
      </c>
      <c r="AH9" s="22">
        <f>'8.Spieltag'!AJ9</f>
        <v>85</v>
      </c>
      <c r="AI9" s="29">
        <f>'8.Spieltag'!AK9</f>
        <v>12</v>
      </c>
      <c r="AJ9" s="24">
        <f t="shared" ref="AJ9:AJ25" si="14">AG9+AH9</f>
        <v>99</v>
      </c>
      <c r="AK9" s="25">
        <f t="shared" si="7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8"/>
        <v>9</v>
      </c>
      <c r="B10" s="21" t="str">
        <f>'8.Spieltag'!B10</f>
        <v>Lola04</v>
      </c>
      <c r="C10" s="17" t="s">
        <v>13</v>
      </c>
      <c r="D10" s="18" t="s">
        <v>13</v>
      </c>
      <c r="E10" s="19">
        <f t="shared" si="9"/>
        <v>0</v>
      </c>
      <c r="F10" s="17" t="s">
        <v>13</v>
      </c>
      <c r="G10" s="18" t="s">
        <v>78</v>
      </c>
      <c r="H10" s="88">
        <f t="shared" si="10"/>
        <v>8</v>
      </c>
      <c r="I10" s="17" t="s">
        <v>13</v>
      </c>
      <c r="J10" s="18" t="s">
        <v>78</v>
      </c>
      <c r="K10" s="19">
        <f t="shared" si="1"/>
        <v>0</v>
      </c>
      <c r="L10" s="17" t="s">
        <v>78</v>
      </c>
      <c r="M10" s="18" t="s">
        <v>77</v>
      </c>
      <c r="N10" s="66">
        <f t="shared" si="2"/>
        <v>0</v>
      </c>
      <c r="O10" s="17" t="s">
        <v>2</v>
      </c>
      <c r="P10" s="18" t="s">
        <v>78</v>
      </c>
      <c r="Q10" s="19" t="str">
        <f t="shared" si="3"/>
        <v>2</v>
      </c>
      <c r="R10" s="17" t="s">
        <v>13</v>
      </c>
      <c r="S10" s="18" t="s">
        <v>77</v>
      </c>
      <c r="T10" s="19">
        <f t="shared" si="11"/>
        <v>0</v>
      </c>
      <c r="U10" s="17" t="s">
        <v>78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>
        <f t="shared" si="12"/>
        <v>0</v>
      </c>
      <c r="AA10" s="17" t="s">
        <v>13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15</v>
      </c>
      <c r="AH10" s="22">
        <f>'8.Spieltag'!AJ10</f>
        <v>98</v>
      </c>
      <c r="AI10" s="29">
        <f>'8.Spieltag'!AK10</f>
        <v>10</v>
      </c>
      <c r="AJ10" s="24">
        <f t="shared" si="14"/>
        <v>113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'8.Spieltag'!B11</f>
        <v>Master1</v>
      </c>
      <c r="C11" s="17" t="s">
        <v>78</v>
      </c>
      <c r="D11" s="18" t="s">
        <v>13</v>
      </c>
      <c r="E11" s="19">
        <f t="shared" si="9"/>
        <v>0</v>
      </c>
      <c r="F11" s="17" t="s">
        <v>2</v>
      </c>
      <c r="G11" s="18" t="s">
        <v>78</v>
      </c>
      <c r="H11" s="88">
        <f t="shared" si="10"/>
        <v>8</v>
      </c>
      <c r="I11" s="17" t="s">
        <v>13</v>
      </c>
      <c r="J11" s="18" t="s">
        <v>78</v>
      </c>
      <c r="K11" s="19">
        <f t="shared" si="1"/>
        <v>0</v>
      </c>
      <c r="L11" s="17" t="s">
        <v>13</v>
      </c>
      <c r="M11" s="18" t="s">
        <v>13</v>
      </c>
      <c r="N11" s="66">
        <f t="shared" si="2"/>
        <v>0</v>
      </c>
      <c r="O11" s="17" t="s">
        <v>2</v>
      </c>
      <c r="P11" s="18" t="s">
        <v>13</v>
      </c>
      <c r="Q11" s="19" t="str">
        <f t="shared" si="3"/>
        <v>2</v>
      </c>
      <c r="R11" s="17" t="s">
        <v>13</v>
      </c>
      <c r="S11" s="18" t="s">
        <v>78</v>
      </c>
      <c r="T11" s="19">
        <f t="shared" si="11"/>
        <v>0</v>
      </c>
      <c r="U11" s="17" t="s">
        <v>78</v>
      </c>
      <c r="V11" s="18" t="s">
        <v>13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77</v>
      </c>
      <c r="Z11" s="19">
        <f t="shared" si="12"/>
        <v>0</v>
      </c>
      <c r="AA11" s="17" t="s">
        <v>78</v>
      </c>
      <c r="AB11" s="18" t="s">
        <v>13</v>
      </c>
      <c r="AC11" s="19" t="str">
        <f t="shared" si="4"/>
        <v>2</v>
      </c>
      <c r="AD11" s="28"/>
      <c r="AE11" s="26"/>
      <c r="AF11" s="19"/>
      <c r="AG11" s="21">
        <f t="shared" si="13"/>
        <v>12</v>
      </c>
      <c r="AH11" s="22">
        <f>'8.Spieltag'!AJ11</f>
        <v>99</v>
      </c>
      <c r="AI11" s="29">
        <f>'8.Spieltag'!AK11</f>
        <v>9</v>
      </c>
      <c r="AJ11" s="24">
        <f t="shared" si="14"/>
        <v>111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1</v>
      </c>
      <c r="B12" s="21" t="str">
        <f>'8.Spieltag'!B12</f>
        <v>Mike04</v>
      </c>
      <c r="C12" s="17" t="s">
        <v>13</v>
      </c>
      <c r="D12" s="18" t="s">
        <v>78</v>
      </c>
      <c r="E12" s="19" t="str">
        <f t="shared" si="9"/>
        <v>2</v>
      </c>
      <c r="F12" s="17" t="s">
        <v>13</v>
      </c>
      <c r="G12" s="18" t="s">
        <v>77</v>
      </c>
      <c r="H12" s="88">
        <f t="shared" si="10"/>
        <v>8</v>
      </c>
      <c r="I12" s="17" t="s">
        <v>13</v>
      </c>
      <c r="J12" s="18" t="s">
        <v>77</v>
      </c>
      <c r="K12" s="19">
        <f t="shared" si="1"/>
        <v>0</v>
      </c>
      <c r="L12" s="17" t="s">
        <v>13</v>
      </c>
      <c r="M12" s="18" t="s">
        <v>77</v>
      </c>
      <c r="N12" s="66">
        <f t="shared" si="2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13</v>
      </c>
      <c r="S12" s="18" t="s">
        <v>78</v>
      </c>
      <c r="T12" s="19">
        <f t="shared" si="11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15</v>
      </c>
      <c r="AH12" s="22">
        <f>'8.Spieltag'!AJ12</f>
        <v>127</v>
      </c>
      <c r="AI12" s="29">
        <f>'8.Spieltag'!AK12</f>
        <v>2</v>
      </c>
      <c r="AJ12" s="24">
        <f t="shared" si="14"/>
        <v>142</v>
      </c>
      <c r="AK12" s="25">
        <f t="shared" si="7"/>
        <v>1</v>
      </c>
      <c r="AL12" s="1"/>
    </row>
    <row r="13" spans="1:42" ht="24.95" customHeight="1" thickBot="1">
      <c r="A13" s="29">
        <f t="shared" si="8"/>
        <v>5</v>
      </c>
      <c r="B13" s="21" t="str">
        <f>'8.Spieltag'!B13</f>
        <v>Rainer04</v>
      </c>
      <c r="C13" s="17" t="s">
        <v>13</v>
      </c>
      <c r="D13" s="18" t="s">
        <v>78</v>
      </c>
      <c r="E13" s="19" t="str">
        <f t="shared" si="9"/>
        <v>2</v>
      </c>
      <c r="F13" s="17" t="s">
        <v>13</v>
      </c>
      <c r="G13" s="18" t="s">
        <v>77</v>
      </c>
      <c r="H13" s="88">
        <f t="shared" si="10"/>
        <v>8</v>
      </c>
      <c r="I13" s="17" t="s">
        <v>13</v>
      </c>
      <c r="J13" s="18" t="s">
        <v>77</v>
      </c>
      <c r="K13" s="19">
        <f t="shared" si="1"/>
        <v>0</v>
      </c>
      <c r="L13" s="17" t="s">
        <v>78</v>
      </c>
      <c r="M13" s="18" t="s">
        <v>13</v>
      </c>
      <c r="N13" s="66" t="str">
        <f t="shared" si="2"/>
        <v>3</v>
      </c>
      <c r="O13" s="17" t="s">
        <v>2</v>
      </c>
      <c r="P13" s="18" t="s">
        <v>13</v>
      </c>
      <c r="Q13" s="19" t="str">
        <f t="shared" si="3"/>
        <v>2</v>
      </c>
      <c r="R13" s="17" t="s">
        <v>13</v>
      </c>
      <c r="S13" s="18" t="s">
        <v>77</v>
      </c>
      <c r="T13" s="19">
        <f t="shared" si="11"/>
        <v>0</v>
      </c>
      <c r="U13" s="17" t="s">
        <v>78</v>
      </c>
      <c r="V13" s="18" t="s">
        <v>2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78</v>
      </c>
      <c r="AC13" s="19">
        <f t="shared" si="4"/>
        <v>0</v>
      </c>
      <c r="AD13" s="27"/>
      <c r="AE13" s="26"/>
      <c r="AF13" s="19"/>
      <c r="AG13" s="21">
        <f t="shared" si="13"/>
        <v>15</v>
      </c>
      <c r="AH13" s="22">
        <f>'8.Spieltag'!AJ13</f>
        <v>111</v>
      </c>
      <c r="AI13" s="29">
        <f>'8.Spieltag'!AK13</f>
        <v>5</v>
      </c>
      <c r="AJ13" s="24">
        <f t="shared" si="14"/>
        <v>126</v>
      </c>
      <c r="AK13" s="25">
        <f t="shared" si="7"/>
        <v>5</v>
      </c>
      <c r="AL13" s="1"/>
    </row>
    <row r="14" spans="1:42" ht="24.95" customHeight="1" thickBot="1">
      <c r="A14" s="29">
        <f t="shared" si="8"/>
        <v>1</v>
      </c>
      <c r="B14" s="21" t="str">
        <f>'8.Spieltag'!B14</f>
        <v>Reinhold</v>
      </c>
      <c r="C14" s="17" t="s">
        <v>13</v>
      </c>
      <c r="D14" s="18" t="s">
        <v>78</v>
      </c>
      <c r="E14" s="19" t="str">
        <f t="shared" si="9"/>
        <v>2</v>
      </c>
      <c r="F14" s="17" t="s">
        <v>14</v>
      </c>
      <c r="G14" s="18" t="s">
        <v>77</v>
      </c>
      <c r="H14" s="88">
        <f t="shared" si="10"/>
        <v>8</v>
      </c>
      <c r="I14" s="17" t="s">
        <v>13</v>
      </c>
      <c r="J14" s="18" t="s">
        <v>78</v>
      </c>
      <c r="K14" s="19">
        <f t="shared" si="1"/>
        <v>0</v>
      </c>
      <c r="L14" s="17" t="s">
        <v>78</v>
      </c>
      <c r="M14" s="18" t="s">
        <v>78</v>
      </c>
      <c r="N14" s="66">
        <f t="shared" si="2"/>
        <v>0</v>
      </c>
      <c r="O14" s="17" t="s">
        <v>2</v>
      </c>
      <c r="P14" s="18" t="s">
        <v>13</v>
      </c>
      <c r="Q14" s="19" t="str">
        <f t="shared" si="3"/>
        <v>2</v>
      </c>
      <c r="R14" s="17" t="s">
        <v>13</v>
      </c>
      <c r="S14" s="18" t="s">
        <v>78</v>
      </c>
      <c r="T14" s="19">
        <f t="shared" si="11"/>
        <v>0</v>
      </c>
      <c r="U14" s="17" t="s">
        <v>77</v>
      </c>
      <c r="V14" s="18" t="s">
        <v>13</v>
      </c>
      <c r="W14" s="66">
        <f t="shared" si="15"/>
        <v>0</v>
      </c>
      <c r="X14" s="17" t="s">
        <v>2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>
        <f t="shared" si="4"/>
        <v>0</v>
      </c>
      <c r="AD14" s="28"/>
      <c r="AE14" s="26"/>
      <c r="AF14" s="19"/>
      <c r="AG14" s="21">
        <f t="shared" si="13"/>
        <v>12</v>
      </c>
      <c r="AH14" s="22">
        <f>'8.Spieltag'!AJ14</f>
        <v>130</v>
      </c>
      <c r="AI14" s="29">
        <f>'8.Spieltag'!AK14</f>
        <v>1</v>
      </c>
      <c r="AJ14" s="24">
        <f t="shared" si="14"/>
        <v>142</v>
      </c>
      <c r="AK14" s="25">
        <f t="shared" si="7"/>
        <v>1</v>
      </c>
      <c r="AL14" s="1"/>
    </row>
    <row r="15" spans="1:42" ht="24.95" customHeight="1" thickBot="1">
      <c r="A15" s="29">
        <f t="shared" si="8"/>
        <v>6</v>
      </c>
      <c r="B15" s="21" t="str">
        <f>'8.Spieltag'!B15</f>
        <v>Ricardo04</v>
      </c>
      <c r="C15" s="17" t="s">
        <v>13</v>
      </c>
      <c r="D15" s="18" t="s">
        <v>78</v>
      </c>
      <c r="E15" s="19" t="str">
        <f t="shared" si="9"/>
        <v>2</v>
      </c>
      <c r="F15" s="17" t="s">
        <v>2</v>
      </c>
      <c r="G15" s="18" t="s">
        <v>78</v>
      </c>
      <c r="H15" s="88">
        <f t="shared" si="10"/>
        <v>8</v>
      </c>
      <c r="I15" s="17" t="s">
        <v>78</v>
      </c>
      <c r="J15" s="18" t="s">
        <v>77</v>
      </c>
      <c r="K15" s="19">
        <f t="shared" si="1"/>
        <v>0</v>
      </c>
      <c r="L15" s="17" t="s">
        <v>13</v>
      </c>
      <c r="M15" s="18" t="s">
        <v>77</v>
      </c>
      <c r="N15" s="66">
        <f t="shared" si="2"/>
        <v>0</v>
      </c>
      <c r="O15" s="17" t="s">
        <v>78</v>
      </c>
      <c r="P15" s="18" t="s">
        <v>13</v>
      </c>
      <c r="Q15" s="19">
        <f t="shared" si="3"/>
        <v>0</v>
      </c>
      <c r="R15" s="17" t="s">
        <v>13</v>
      </c>
      <c r="S15" s="18" t="s">
        <v>78</v>
      </c>
      <c r="T15" s="19">
        <f t="shared" si="11"/>
        <v>0</v>
      </c>
      <c r="U15" s="17" t="s">
        <v>78</v>
      </c>
      <c r="V15" s="18" t="s">
        <v>2</v>
      </c>
      <c r="W15" s="66">
        <f t="shared" si="15"/>
        <v>0</v>
      </c>
      <c r="X15" s="17" t="s">
        <v>13</v>
      </c>
      <c r="Y15" s="18" t="s">
        <v>78</v>
      </c>
      <c r="Z15" s="19">
        <f t="shared" si="12"/>
        <v>0</v>
      </c>
      <c r="AA15" s="17" t="s">
        <v>78</v>
      </c>
      <c r="AB15" s="18" t="s">
        <v>13</v>
      </c>
      <c r="AC15" s="19" t="str">
        <f t="shared" si="4"/>
        <v>2</v>
      </c>
      <c r="AD15" s="28"/>
      <c r="AE15" s="26"/>
      <c r="AF15" s="19"/>
      <c r="AG15" s="21">
        <f t="shared" si="13"/>
        <v>12</v>
      </c>
      <c r="AH15" s="22">
        <f>'8.Spieltag'!AJ15</f>
        <v>111</v>
      </c>
      <c r="AI15" s="29">
        <f>'8.Spieltag'!AK15</f>
        <v>5</v>
      </c>
      <c r="AJ15" s="24">
        <f t="shared" si="14"/>
        <v>123</v>
      </c>
      <c r="AK15" s="25">
        <f t="shared" si="7"/>
        <v>6</v>
      </c>
      <c r="AL15" s="1"/>
    </row>
    <row r="16" spans="1:42" ht="24.95" customHeight="1" thickBot="1">
      <c r="A16" s="29">
        <f t="shared" si="8"/>
        <v>8</v>
      </c>
      <c r="B16" s="21" t="str">
        <f>'8.Spieltag'!B16</f>
        <v>schmiddi04</v>
      </c>
      <c r="C16" s="17" t="s">
        <v>78</v>
      </c>
      <c r="D16" s="18" t="s">
        <v>77</v>
      </c>
      <c r="E16" s="19" t="str">
        <f t="shared" si="9"/>
        <v>2</v>
      </c>
      <c r="F16" s="17" t="s">
        <v>13</v>
      </c>
      <c r="G16" s="18" t="s">
        <v>78</v>
      </c>
      <c r="H16" s="88">
        <f t="shared" si="10"/>
        <v>8</v>
      </c>
      <c r="I16" s="17" t="s">
        <v>78</v>
      </c>
      <c r="J16" s="18" t="s">
        <v>78</v>
      </c>
      <c r="K16" s="19">
        <f t="shared" si="1"/>
        <v>0</v>
      </c>
      <c r="L16" s="17" t="s">
        <v>77</v>
      </c>
      <c r="M16" s="18" t="s">
        <v>78</v>
      </c>
      <c r="N16" s="66" t="str">
        <f t="shared" si="2"/>
        <v>3</v>
      </c>
      <c r="O16" s="17" t="s">
        <v>78</v>
      </c>
      <c r="P16" s="18" t="s">
        <v>78</v>
      </c>
      <c r="Q16" s="19">
        <f t="shared" si="3"/>
        <v>0</v>
      </c>
      <c r="R16" s="17" t="s">
        <v>78</v>
      </c>
      <c r="S16" s="18" t="s">
        <v>77</v>
      </c>
      <c r="T16" s="19">
        <f t="shared" si="11"/>
        <v>0</v>
      </c>
      <c r="U16" s="17" t="s">
        <v>77</v>
      </c>
      <c r="V16" s="18" t="s">
        <v>2</v>
      </c>
      <c r="W16" s="66">
        <f t="shared" si="15"/>
        <v>0</v>
      </c>
      <c r="X16" s="17" t="s">
        <v>13</v>
      </c>
      <c r="Y16" s="18" t="s">
        <v>77</v>
      </c>
      <c r="Z16" s="19">
        <f t="shared" si="12"/>
        <v>0</v>
      </c>
      <c r="AA16" s="17" t="s">
        <v>13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13</v>
      </c>
      <c r="AH16" s="22">
        <f>'8.Spieltag'!AJ16</f>
        <v>104</v>
      </c>
      <c r="AI16" s="29">
        <f>'8.Spieltag'!AK16</f>
        <v>7</v>
      </c>
      <c r="AJ16" s="24">
        <f t="shared" si="14"/>
        <v>117</v>
      </c>
      <c r="AK16" s="25">
        <f t="shared" si="7"/>
        <v>8</v>
      </c>
      <c r="AL16" s="1"/>
    </row>
    <row r="17" spans="1:38" ht="24.95" customHeight="1" thickBot="1">
      <c r="A17" s="29">
        <f t="shared" si="8"/>
        <v>4</v>
      </c>
      <c r="B17" s="21" t="str">
        <f>'8.Spieltag'!B17</f>
        <v>shiny</v>
      </c>
      <c r="C17" s="17" t="s">
        <v>78</v>
      </c>
      <c r="D17" s="18" t="s">
        <v>13</v>
      </c>
      <c r="E17" s="19">
        <f t="shared" si="9"/>
        <v>0</v>
      </c>
      <c r="F17" s="17" t="s">
        <v>13</v>
      </c>
      <c r="G17" s="18" t="s">
        <v>78</v>
      </c>
      <c r="H17" s="88">
        <f t="shared" si="10"/>
        <v>8</v>
      </c>
      <c r="I17" s="17" t="s">
        <v>13</v>
      </c>
      <c r="J17" s="18" t="s">
        <v>77</v>
      </c>
      <c r="K17" s="19">
        <f t="shared" si="1"/>
        <v>0</v>
      </c>
      <c r="L17" s="17" t="s">
        <v>78</v>
      </c>
      <c r="M17" s="18" t="s">
        <v>13</v>
      </c>
      <c r="N17" s="66" t="str">
        <f t="shared" si="2"/>
        <v>3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77</v>
      </c>
      <c r="T17" s="19">
        <f t="shared" si="11"/>
        <v>0</v>
      </c>
      <c r="U17" s="17" t="s">
        <v>78</v>
      </c>
      <c r="V17" s="18" t="s">
        <v>13</v>
      </c>
      <c r="W17" s="66">
        <f t="shared" si="15"/>
        <v>0</v>
      </c>
      <c r="X17" s="17" t="s">
        <v>13</v>
      </c>
      <c r="Y17" s="18" t="s">
        <v>77</v>
      </c>
      <c r="Z17" s="19">
        <f t="shared" si="12"/>
        <v>0</v>
      </c>
      <c r="AA17" s="17" t="s">
        <v>13</v>
      </c>
      <c r="AB17" s="18" t="s">
        <v>78</v>
      </c>
      <c r="AC17" s="19">
        <f t="shared" si="4"/>
        <v>0</v>
      </c>
      <c r="AD17" s="28"/>
      <c r="AE17" s="26"/>
      <c r="AF17" s="19"/>
      <c r="AG17" s="21">
        <f t="shared" si="13"/>
        <v>13</v>
      </c>
      <c r="AH17" s="22">
        <f>'8.Spieltag'!AJ17</f>
        <v>115</v>
      </c>
      <c r="AI17" s="29">
        <f>'8.Spieltag'!AK17</f>
        <v>3</v>
      </c>
      <c r="AJ17" s="24">
        <f t="shared" si="14"/>
        <v>128</v>
      </c>
      <c r="AK17" s="25">
        <f t="shared" si="7"/>
        <v>4</v>
      </c>
      <c r="AL17" s="1"/>
    </row>
    <row r="18" spans="1:38" ht="24.95" customHeight="1" thickBot="1">
      <c r="A18" s="29">
        <f t="shared" si="8"/>
        <v>13</v>
      </c>
      <c r="B18" s="21" t="str">
        <f>'8.Spieltag'!B18</f>
        <v>Skopp04</v>
      </c>
      <c r="C18" s="17" t="s">
        <v>13</v>
      </c>
      <c r="D18" s="18" t="s">
        <v>77</v>
      </c>
      <c r="E18" s="19" t="str">
        <f t="shared" si="9"/>
        <v>2</v>
      </c>
      <c r="F18" s="17" t="s">
        <v>13</v>
      </c>
      <c r="G18" s="18" t="s">
        <v>78</v>
      </c>
      <c r="H18" s="88">
        <f t="shared" si="10"/>
        <v>8</v>
      </c>
      <c r="I18" s="17" t="s">
        <v>78</v>
      </c>
      <c r="J18" s="18" t="s">
        <v>13</v>
      </c>
      <c r="K18" s="19" t="str">
        <f t="shared" si="1"/>
        <v>2</v>
      </c>
      <c r="L18" s="17" t="s">
        <v>78</v>
      </c>
      <c r="M18" s="18" t="s">
        <v>13</v>
      </c>
      <c r="N18" s="66" t="str">
        <f t="shared" si="2"/>
        <v>3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>
        <f t="shared" si="11"/>
        <v>0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78</v>
      </c>
      <c r="Z18" s="19">
        <f t="shared" si="12"/>
        <v>0</v>
      </c>
      <c r="AA18" s="17" t="s">
        <v>77</v>
      </c>
      <c r="AB18" s="18" t="s">
        <v>77</v>
      </c>
      <c r="AC18" s="19">
        <f t="shared" si="4"/>
        <v>0</v>
      </c>
      <c r="AD18" s="28"/>
      <c r="AE18" s="26"/>
      <c r="AF18" s="19"/>
      <c r="AG18" s="21">
        <f t="shared" si="13"/>
        <v>17</v>
      </c>
      <c r="AH18" s="22">
        <f>'8.Spieltag'!AJ18</f>
        <v>76</v>
      </c>
      <c r="AI18" s="29">
        <f>'8.Spieltag'!AK18</f>
        <v>13</v>
      </c>
      <c r="AJ18" s="24">
        <f t="shared" si="14"/>
        <v>93</v>
      </c>
      <c r="AK18" s="25">
        <f t="shared" si="7"/>
        <v>13</v>
      </c>
      <c r="AL18" s="1"/>
    </row>
    <row r="19" spans="1:38" ht="24.95" customHeight="1" thickBot="1">
      <c r="A19" s="29">
        <f t="shared" si="8"/>
        <v>7</v>
      </c>
      <c r="B19" s="21" t="str">
        <f>'8.Spieltag'!B19</f>
        <v>Tanja04</v>
      </c>
      <c r="C19" s="17" t="s">
        <v>13</v>
      </c>
      <c r="D19" s="18" t="s">
        <v>77</v>
      </c>
      <c r="E19" s="19" t="str">
        <f t="shared" si="9"/>
        <v>2</v>
      </c>
      <c r="F19" s="17" t="s">
        <v>2</v>
      </c>
      <c r="G19" s="18" t="s">
        <v>78</v>
      </c>
      <c r="H19" s="88">
        <f t="shared" si="10"/>
        <v>8</v>
      </c>
      <c r="I19" s="17" t="s">
        <v>13</v>
      </c>
      <c r="J19" s="18" t="s">
        <v>77</v>
      </c>
      <c r="K19" s="19">
        <f t="shared" si="1"/>
        <v>0</v>
      </c>
      <c r="L19" s="17" t="s">
        <v>13</v>
      </c>
      <c r="M19" s="18" t="s">
        <v>77</v>
      </c>
      <c r="N19" s="66">
        <f t="shared" si="2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77</v>
      </c>
      <c r="T19" s="19">
        <f t="shared" si="11"/>
        <v>0</v>
      </c>
      <c r="U19" s="17" t="s">
        <v>78</v>
      </c>
      <c r="V19" s="18" t="s">
        <v>78</v>
      </c>
      <c r="W19" s="66" t="str">
        <f t="shared" si="15"/>
        <v>5</v>
      </c>
      <c r="X19" s="17" t="s">
        <v>78</v>
      </c>
      <c r="Y19" s="18" t="s">
        <v>13</v>
      </c>
      <c r="Z19" s="19">
        <f t="shared" si="12"/>
        <v>0</v>
      </c>
      <c r="AA19" s="17" t="s">
        <v>78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17</v>
      </c>
      <c r="AH19" s="22">
        <f>'8.Spieltag'!AJ19</f>
        <v>102</v>
      </c>
      <c r="AI19" s="29">
        <f>'8.Spieltag'!AK19</f>
        <v>8</v>
      </c>
      <c r="AJ19" s="24">
        <f t="shared" si="14"/>
        <v>119</v>
      </c>
      <c r="AK19" s="25">
        <f t="shared" si="7"/>
        <v>7</v>
      </c>
      <c r="AL19" s="1"/>
    </row>
    <row r="20" spans="1:38" ht="24.95" customHeight="1" thickBot="1">
      <c r="A20" s="29">
        <f t="shared" si="8"/>
        <v>3</v>
      </c>
      <c r="B20" s="21" t="str">
        <f>'8.Spieltag'!B20</f>
        <v>UltraGE</v>
      </c>
      <c r="C20" s="17" t="s">
        <v>13</v>
      </c>
      <c r="D20" s="18" t="s">
        <v>78</v>
      </c>
      <c r="E20" s="19" t="str">
        <f t="shared" si="9"/>
        <v>2</v>
      </c>
      <c r="F20" s="17" t="s">
        <v>2</v>
      </c>
      <c r="G20" s="18" t="s">
        <v>78</v>
      </c>
      <c r="H20" s="88">
        <f t="shared" si="10"/>
        <v>8</v>
      </c>
      <c r="I20" s="17" t="s">
        <v>78</v>
      </c>
      <c r="J20" s="18" t="s">
        <v>13</v>
      </c>
      <c r="K20" s="19" t="str">
        <f t="shared" si="1"/>
        <v>2</v>
      </c>
      <c r="L20" s="17" t="s">
        <v>13</v>
      </c>
      <c r="M20" s="18" t="s">
        <v>78</v>
      </c>
      <c r="N20" s="66">
        <f t="shared" si="2"/>
        <v>0</v>
      </c>
      <c r="O20" s="17" t="s">
        <v>13</v>
      </c>
      <c r="P20" s="18" t="s">
        <v>13</v>
      </c>
      <c r="Q20" s="19">
        <f t="shared" si="3"/>
        <v>0</v>
      </c>
      <c r="R20" s="17" t="s">
        <v>13</v>
      </c>
      <c r="S20" s="18" t="s">
        <v>78</v>
      </c>
      <c r="T20" s="19">
        <f t="shared" si="11"/>
        <v>0</v>
      </c>
      <c r="U20" s="17" t="s">
        <v>78</v>
      </c>
      <c r="V20" s="18" t="s">
        <v>2</v>
      </c>
      <c r="W20" s="66">
        <f t="shared" si="15"/>
        <v>0</v>
      </c>
      <c r="X20" s="17" t="s">
        <v>13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 t="str">
        <f t="shared" si="4"/>
        <v>2</v>
      </c>
      <c r="AD20" s="28"/>
      <c r="AE20" s="26"/>
      <c r="AF20" s="19"/>
      <c r="AG20" s="21">
        <f t="shared" si="13"/>
        <v>14</v>
      </c>
      <c r="AH20" s="22">
        <f>'8.Spieltag'!AJ20</f>
        <v>115</v>
      </c>
      <c r="AI20" s="29">
        <f>'8.Spieltag'!AK20</f>
        <v>3</v>
      </c>
      <c r="AJ20" s="24">
        <f t="shared" si="14"/>
        <v>129</v>
      </c>
      <c r="AK20" s="25">
        <f t="shared" si="7"/>
        <v>3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si="9"/>
        <v>0</v>
      </c>
      <c r="F21" s="17"/>
      <c r="G21" s="18"/>
      <c r="H21" s="19">
        <f t="shared" ref="H21:H27" si="16">IF(OR(EXACT($F$7,F21)*(EXACT($G$7,G21)))=TRUE,$AO$9,IF(($G$7-$F$7=G21-F21),$AO$8,IF(OR(EXACT($F$7&gt;$G$7,F21&gt;G21)*EXACT($F$7=$G$7,F21=G21)*EXACT($F$7&lt;$G$7,F21&lt;G21)),$AO$7,0)))</f>
        <v>0</v>
      </c>
      <c r="I21" s="17"/>
      <c r="J21" s="18"/>
      <c r="K21" s="19">
        <f t="shared" si="1"/>
        <v>0</v>
      </c>
      <c r="L21" s="17"/>
      <c r="M21" s="18"/>
      <c r="N21" s="66">
        <f t="shared" si="2"/>
        <v>0</v>
      </c>
      <c r="O21" s="17"/>
      <c r="P21" s="18"/>
      <c r="Q21" s="19">
        <f t="shared" si="3"/>
        <v>0</v>
      </c>
      <c r="R21" s="17"/>
      <c r="S21" s="18"/>
      <c r="T21" s="19" t="str">
        <f t="shared" si="11"/>
        <v>3</v>
      </c>
      <c r="U21" s="17"/>
      <c r="V21" s="18"/>
      <c r="W21" s="66" t="str">
        <f t="shared" si="15"/>
        <v>3</v>
      </c>
      <c r="X21" s="17"/>
      <c r="Y21" s="18"/>
      <c r="Z21" s="19" t="str">
        <f t="shared" si="12"/>
        <v>3</v>
      </c>
      <c r="AA21" s="17"/>
      <c r="AB21" s="18"/>
      <c r="AC21" s="19">
        <f t="shared" si="4"/>
        <v>0</v>
      </c>
      <c r="AD21" s="28"/>
      <c r="AE21" s="26"/>
      <c r="AF21" s="19"/>
      <c r="AG21" s="21">
        <f t="shared" si="13"/>
        <v>9</v>
      </c>
      <c r="AH21" s="22">
        <f>'8.Spieltag'!AJ21</f>
        <v>15</v>
      </c>
      <c r="AI21" s="29">
        <f>'8.Spieltag'!AK21</f>
        <v>14</v>
      </c>
      <c r="AJ21" s="24">
        <f t="shared" si="14"/>
        <v>24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9"/>
        <v>0</v>
      </c>
      <c r="F22" s="17"/>
      <c r="G22" s="18"/>
      <c r="H22" s="19">
        <f t="shared" si="16"/>
        <v>0</v>
      </c>
      <c r="I22" s="17"/>
      <c r="J22" s="18"/>
      <c r="K22" s="19">
        <f t="shared" si="1"/>
        <v>0</v>
      </c>
      <c r="L22" s="17"/>
      <c r="M22" s="18"/>
      <c r="N22" s="66">
        <f t="shared" si="2"/>
        <v>0</v>
      </c>
      <c r="O22" s="17"/>
      <c r="P22" s="18"/>
      <c r="Q22" s="19">
        <f t="shared" si="3"/>
        <v>0</v>
      </c>
      <c r="R22" s="17"/>
      <c r="S22" s="18"/>
      <c r="T22" s="19" t="str">
        <f t="shared" si="11"/>
        <v>3</v>
      </c>
      <c r="U22" s="17"/>
      <c r="V22" s="18"/>
      <c r="W22" s="66" t="str">
        <f t="shared" si="15"/>
        <v>3</v>
      </c>
      <c r="X22" s="17"/>
      <c r="Y22" s="18"/>
      <c r="Z22" s="19" t="str">
        <f t="shared" si="12"/>
        <v>3</v>
      </c>
      <c r="AA22" s="17"/>
      <c r="AB22" s="18"/>
      <c r="AC22" s="19">
        <f t="shared" si="4"/>
        <v>0</v>
      </c>
      <c r="AD22" s="28"/>
      <c r="AE22" s="26"/>
      <c r="AF22" s="19"/>
      <c r="AG22" s="21">
        <f t="shared" si="13"/>
        <v>9</v>
      </c>
      <c r="AH22" s="22">
        <f>'8.Spieltag'!AJ22</f>
        <v>15</v>
      </c>
      <c r="AI22" s="29">
        <f>'8.Spieltag'!AK22</f>
        <v>14</v>
      </c>
      <c r="AJ22" s="24">
        <f t="shared" si="14"/>
        <v>24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9"/>
        <v>0</v>
      </c>
      <c r="F23" s="17"/>
      <c r="G23" s="18"/>
      <c r="H23" s="19">
        <f t="shared" si="16"/>
        <v>0</v>
      </c>
      <c r="I23" s="17"/>
      <c r="J23" s="18"/>
      <c r="K23" s="19">
        <f t="shared" si="1"/>
        <v>0</v>
      </c>
      <c r="L23" s="17"/>
      <c r="M23" s="18"/>
      <c r="N23" s="66">
        <f t="shared" si="2"/>
        <v>0</v>
      </c>
      <c r="O23" s="17"/>
      <c r="P23" s="18"/>
      <c r="Q23" s="19">
        <f t="shared" si="3"/>
        <v>0</v>
      </c>
      <c r="R23" s="17"/>
      <c r="S23" s="18"/>
      <c r="T23" s="19" t="str">
        <f t="shared" si="11"/>
        <v>3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3</v>
      </c>
      <c r="X23" s="17"/>
      <c r="Y23" s="18"/>
      <c r="Z23" s="19" t="str">
        <f t="shared" si="12"/>
        <v>3</v>
      </c>
      <c r="AA23" s="17"/>
      <c r="AB23" s="18"/>
      <c r="AC23" s="19">
        <f t="shared" si="4"/>
        <v>0</v>
      </c>
      <c r="AD23" s="28"/>
      <c r="AE23" s="26"/>
      <c r="AF23" s="19"/>
      <c r="AG23" s="21">
        <f t="shared" si="13"/>
        <v>9</v>
      </c>
      <c r="AH23" s="22">
        <f>'8.Spieltag'!AJ23</f>
        <v>15</v>
      </c>
      <c r="AI23" s="29">
        <f>'8.Spieltag'!AK23</f>
        <v>14</v>
      </c>
      <c r="AJ23" s="24">
        <f t="shared" si="14"/>
        <v>24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9"/>
        <v>0</v>
      </c>
      <c r="F24" s="17"/>
      <c r="G24" s="18"/>
      <c r="H24" s="19">
        <f t="shared" si="16"/>
        <v>0</v>
      </c>
      <c r="I24" s="17"/>
      <c r="J24" s="18"/>
      <c r="K24" s="19">
        <f t="shared" si="1"/>
        <v>0</v>
      </c>
      <c r="L24" s="17"/>
      <c r="M24" s="18"/>
      <c r="N24" s="66">
        <f t="shared" si="2"/>
        <v>0</v>
      </c>
      <c r="O24" s="17"/>
      <c r="P24" s="18"/>
      <c r="Q24" s="19">
        <f t="shared" si="3"/>
        <v>0</v>
      </c>
      <c r="R24" s="17"/>
      <c r="S24" s="18"/>
      <c r="T24" s="19" t="str">
        <f t="shared" si="11"/>
        <v>3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3</v>
      </c>
      <c r="X24" s="17"/>
      <c r="Y24" s="18"/>
      <c r="Z24" s="19" t="str">
        <f t="shared" si="12"/>
        <v>3</v>
      </c>
      <c r="AA24" s="17"/>
      <c r="AB24" s="18"/>
      <c r="AC24" s="19">
        <f t="shared" si="4"/>
        <v>0</v>
      </c>
      <c r="AD24" s="28"/>
      <c r="AE24" s="26"/>
      <c r="AF24" s="19"/>
      <c r="AG24" s="21">
        <f t="shared" si="13"/>
        <v>9</v>
      </c>
      <c r="AH24" s="22">
        <f>'8.Spieltag'!AJ24</f>
        <v>15</v>
      </c>
      <c r="AI24" s="29">
        <f>'8.Spieltag'!AK24</f>
        <v>14</v>
      </c>
      <c r="AJ24" s="24">
        <f t="shared" si="14"/>
        <v>24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9"/>
        <v>0</v>
      </c>
      <c r="F25" s="17"/>
      <c r="G25" s="18"/>
      <c r="H25" s="19">
        <f t="shared" si="16"/>
        <v>0</v>
      </c>
      <c r="I25" s="17"/>
      <c r="J25" s="18"/>
      <c r="K25" s="19">
        <f t="shared" si="1"/>
        <v>0</v>
      </c>
      <c r="L25" s="17"/>
      <c r="M25" s="18"/>
      <c r="N25" s="66">
        <f t="shared" si="2"/>
        <v>0</v>
      </c>
      <c r="O25" s="17"/>
      <c r="P25" s="18"/>
      <c r="Q25" s="19">
        <f t="shared" si="3"/>
        <v>0</v>
      </c>
      <c r="R25" s="17"/>
      <c r="S25" s="18"/>
      <c r="T25" s="19" t="str">
        <f t="shared" si="11"/>
        <v>3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3</v>
      </c>
      <c r="X25" s="17"/>
      <c r="Y25" s="18"/>
      <c r="Z25" s="19" t="str">
        <f t="shared" si="12"/>
        <v>3</v>
      </c>
      <c r="AA25" s="17"/>
      <c r="AB25" s="18"/>
      <c r="AC25" s="19">
        <f t="shared" si="4"/>
        <v>0</v>
      </c>
      <c r="AD25" s="28"/>
      <c r="AE25" s="26"/>
      <c r="AF25" s="19"/>
      <c r="AG25" s="21">
        <f t="shared" si="13"/>
        <v>9</v>
      </c>
      <c r="AH25" s="22">
        <f>'8.Spieltag'!AJ25</f>
        <v>15</v>
      </c>
      <c r="AI25" s="29">
        <f>'8.Spieltag'!AK25</f>
        <v>14</v>
      </c>
      <c r="AJ25" s="24">
        <f t="shared" si="14"/>
        <v>24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9"/>
        <v>0</v>
      </c>
      <c r="F26" s="17"/>
      <c r="G26" s="18"/>
      <c r="H26" s="19">
        <f t="shared" si="16"/>
        <v>0</v>
      </c>
      <c r="I26" s="17"/>
      <c r="J26" s="18"/>
      <c r="K26" s="19">
        <f t="shared" si="1"/>
        <v>0</v>
      </c>
      <c r="L26" s="17"/>
      <c r="M26" s="18"/>
      <c r="N26" s="66">
        <f t="shared" si="2"/>
        <v>0</v>
      </c>
      <c r="O26" s="17"/>
      <c r="P26" s="18"/>
      <c r="Q26" s="19">
        <f t="shared" si="3"/>
        <v>0</v>
      </c>
      <c r="R26" s="17"/>
      <c r="S26" s="18"/>
      <c r="T26" s="19" t="str">
        <f t="shared" si="11"/>
        <v>3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3</v>
      </c>
      <c r="X26" s="17"/>
      <c r="Y26" s="18"/>
      <c r="Z26" s="19" t="str">
        <f t="shared" si="12"/>
        <v>3</v>
      </c>
      <c r="AA26" s="17"/>
      <c r="AB26" s="18"/>
      <c r="AC26" s="19">
        <f t="shared" si="4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'8.Spieltag'!AJ26</f>
        <v>15</v>
      </c>
      <c r="AI26" s="29">
        <f>'8.Spieltag'!AK26</f>
        <v>14</v>
      </c>
      <c r="AJ26" s="24">
        <f t="shared" ref="AJ26" si="18">AG26+AH26</f>
        <v>24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>
        <f t="shared" si="16"/>
        <v>0</v>
      </c>
      <c r="I27" s="17"/>
      <c r="J27" s="18"/>
      <c r="K27" s="19">
        <f t="shared" si="1"/>
        <v>0</v>
      </c>
      <c r="L27" s="17"/>
      <c r="M27" s="18"/>
      <c r="N27" s="66">
        <f t="shared" si="2"/>
        <v>0</v>
      </c>
      <c r="O27" s="17"/>
      <c r="P27" s="18"/>
      <c r="Q27" s="19">
        <f t="shared" si="3"/>
        <v>0</v>
      </c>
      <c r="R27" s="17"/>
      <c r="S27" s="18"/>
      <c r="T27" s="19" t="str">
        <f t="shared" si="11"/>
        <v>3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3</v>
      </c>
      <c r="X27" s="17"/>
      <c r="Y27" s="18"/>
      <c r="Z27" s="19" t="str">
        <f t="shared" si="12"/>
        <v>3</v>
      </c>
      <c r="AA27" s="17"/>
      <c r="AB27" s="18"/>
      <c r="AC27" s="19">
        <f t="shared" si="4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'8.Spieltag'!AJ27</f>
        <v>15</v>
      </c>
      <c r="AI27" s="29">
        <f>'8.Spieltag'!AK27</f>
        <v>14</v>
      </c>
      <c r="AJ27" s="24">
        <f t="shared" ref="AJ27" si="21">AG27+AH27</f>
        <v>24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4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3" priority="4" rank="3"/>
  </conditionalFormatting>
  <conditionalFormatting sqref="B8:B27">
    <cfRule type="expression" dxfId="142" priority="3">
      <formula>($AG8&gt;40)</formula>
    </cfRule>
  </conditionalFormatting>
  <conditionalFormatting sqref="C4 U4 L4 R6 F6 I4 AA6 L6 X6 I6 U6 C6 F4 O6 O4 R4 X4 AA4">
    <cfRule type="cellIs" dxfId="14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C4" sqref="C4:AA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24</v>
      </c>
      <c r="B4" s="16"/>
      <c r="C4" s="68" t="s">
        <v>60</v>
      </c>
      <c r="F4" s="68" t="s">
        <v>62</v>
      </c>
      <c r="I4" s="68" t="s">
        <v>70</v>
      </c>
      <c r="L4" s="68" t="s">
        <v>74</v>
      </c>
      <c r="O4" s="68" t="s">
        <v>75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73</v>
      </c>
      <c r="F6" s="68" t="s">
        <v>69</v>
      </c>
      <c r="I6" s="68" t="s">
        <v>12</v>
      </c>
      <c r="L6" s="68" t="s">
        <v>64</v>
      </c>
      <c r="O6" s="68" t="s">
        <v>71</v>
      </c>
      <c r="R6" s="68" t="s">
        <v>11</v>
      </c>
      <c r="U6" s="68" t="s">
        <v>68</v>
      </c>
      <c r="X6" s="68" t="s">
        <v>72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2</v>
      </c>
      <c r="J7" s="72" t="s">
        <v>77</v>
      </c>
      <c r="K7" s="73" t="s">
        <v>1</v>
      </c>
      <c r="L7" s="72" t="s">
        <v>13</v>
      </c>
      <c r="M7" s="72" t="s">
        <v>91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77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78</v>
      </c>
      <c r="Y7" s="72" t="s">
        <v>78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11</v>
      </c>
      <c r="B8" s="21" t="str">
        <f>'9.Spieltag'!B8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 t="s">
        <v>13</v>
      </c>
      <c r="J8" s="18" t="s">
        <v>13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 t="str">
        <f t="shared" ref="N8:N27" si="4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13</v>
      </c>
      <c r="Q8" s="19">
        <f t="shared" ref="Q8:Q27" si="5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>
        <f>IF(OR(EXACT($R$7,R8)*(EXACT($S$7,S8)))=TRUE,$AO$9,IF(($S$7-$R$7=S8-R8),$AO$8,IF(OR(EXACT($R$7&gt;$S$7,R8&gt;S8)*EXACT($R$7=$S$7,R8=S8)*EXACT($R$7&lt;$S$7,R8&lt;S8)),$AO$7,0)))*4</f>
        <v>12</v>
      </c>
      <c r="U8" s="17" t="s">
        <v>77</v>
      </c>
      <c r="V8" s="18" t="s">
        <v>13</v>
      </c>
      <c r="W8" s="66" t="str">
        <f>IF(OR(EXACT($U$7,U8)*(EXACT($V$7,V8)))=TRUE,$AO$9,IF(($V$7-$U$7=V8-U8),$AO$8,IF(OR(EXACT($U$7&gt;$V$7,U8&gt;V8)*EXACT($U$7=$V$7,U8=V8)*EXACT($U$7&lt;$V$7,U8&lt;V8)),$AO$7,0)))</f>
        <v>2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77</v>
      </c>
      <c r="AB8" s="18" t="s">
        <v>78</v>
      </c>
      <c r="AC8" s="19">
        <f t="shared" ref="AC8:AC27" si="6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7">E8+H8+K8+N8+Q8+T8+W8+Z8+AC8+AF8</f>
        <v>21</v>
      </c>
      <c r="AH8" s="22">
        <f>'9.Spieltag'!AJ8</f>
        <v>102</v>
      </c>
      <c r="AI8" s="29">
        <f>'9.Spieltag'!AK8</f>
        <v>11</v>
      </c>
      <c r="AJ8" s="24">
        <f t="shared" ref="AJ8" si="8">AG8+AH8</f>
        <v>123</v>
      </c>
      <c r="AK8" s="25">
        <f t="shared" ref="AK8:AK27" si="9">RANK(AJ8,$AJ$8:$AJ$27)</f>
        <v>11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13</v>
      </c>
      <c r="B9" s="21" t="str">
        <f>'9.Spieltag'!B9</f>
        <v>jupp04</v>
      </c>
      <c r="C9" s="17" t="s">
        <v>13</v>
      </c>
      <c r="D9" s="18" t="s">
        <v>78</v>
      </c>
      <c r="E9" s="19">
        <f t="shared" si="1"/>
        <v>0</v>
      </c>
      <c r="F9" s="17" t="s">
        <v>78</v>
      </c>
      <c r="G9" s="18" t="s">
        <v>13</v>
      </c>
      <c r="H9" s="19">
        <f t="shared" si="2"/>
        <v>0</v>
      </c>
      <c r="I9" s="17" t="s">
        <v>78</v>
      </c>
      <c r="J9" s="18" t="s">
        <v>13</v>
      </c>
      <c r="K9" s="19">
        <f t="shared" si="3"/>
        <v>0</v>
      </c>
      <c r="L9" s="17" t="s">
        <v>78</v>
      </c>
      <c r="M9" s="18" t="s">
        <v>13</v>
      </c>
      <c r="N9" s="66" t="str">
        <f t="shared" si="4"/>
        <v>2</v>
      </c>
      <c r="O9" s="17" t="s">
        <v>13</v>
      </c>
      <c r="P9" s="18" t="s">
        <v>13</v>
      </c>
      <c r="Q9" s="19" t="str">
        <f t="shared" si="5"/>
        <v>3</v>
      </c>
      <c r="R9" s="17" t="s">
        <v>78</v>
      </c>
      <c r="S9" s="18" t="s">
        <v>2</v>
      </c>
      <c r="T9" s="19">
        <f t="shared" ref="T9:T20" si="11">IF(OR(EXACT($R$7,R9)*(EXACT($S$7,S9)))=TRUE,$AO$9,IF(($S$7-$R$7=S9-R9),$AO$8,IF(OR(EXACT($R$7&gt;$S$7,R9&gt;S9)*EXACT($R$7=$S$7,R9=S9)*EXACT($R$7&lt;$S$7,R9&lt;S9)),$AO$7,0)))*4</f>
        <v>8</v>
      </c>
      <c r="U9" s="17" t="s">
        <v>78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13</v>
      </c>
      <c r="Y9" s="18" t="s">
        <v>13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78</v>
      </c>
      <c r="AC9" s="19">
        <f t="shared" si="6"/>
        <v>0</v>
      </c>
      <c r="AD9" s="28"/>
      <c r="AE9" s="26"/>
      <c r="AF9" s="19"/>
      <c r="AG9" s="21">
        <f t="shared" ref="AG9:AG25" si="13">E9+H9+K9+N9+Q9+T9+W9+Z9+AC9+AF9</f>
        <v>19</v>
      </c>
      <c r="AH9" s="22">
        <f>'9.Spieltag'!AJ9</f>
        <v>99</v>
      </c>
      <c r="AI9" s="29">
        <f>'9.Spieltag'!AK9</f>
        <v>12</v>
      </c>
      <c r="AJ9" s="24">
        <f t="shared" ref="AJ9:AJ25" si="14">AG9+AH9</f>
        <v>118</v>
      </c>
      <c r="AK9" s="25">
        <f t="shared" si="9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10</v>
      </c>
      <c r="B10" s="21" t="str">
        <f>'9.Spieltag'!B10</f>
        <v>Lola04</v>
      </c>
      <c r="C10" s="17" t="s">
        <v>13</v>
      </c>
      <c r="D10" s="18" t="s">
        <v>78</v>
      </c>
      <c r="E10" s="19">
        <f t="shared" si="1"/>
        <v>0</v>
      </c>
      <c r="F10" s="17" t="s">
        <v>2</v>
      </c>
      <c r="G10" s="18" t="s">
        <v>78</v>
      </c>
      <c r="H10" s="19" t="str">
        <f t="shared" si="2"/>
        <v>2</v>
      </c>
      <c r="I10" s="17" t="s">
        <v>13</v>
      </c>
      <c r="J10" s="18" t="s">
        <v>13</v>
      </c>
      <c r="K10" s="19">
        <f t="shared" si="3"/>
        <v>0</v>
      </c>
      <c r="L10" s="17" t="s">
        <v>78</v>
      </c>
      <c r="M10" s="18" t="s">
        <v>13</v>
      </c>
      <c r="N10" s="66" t="str">
        <f t="shared" si="4"/>
        <v>2</v>
      </c>
      <c r="O10" s="17" t="s">
        <v>78</v>
      </c>
      <c r="P10" s="18" t="s">
        <v>78</v>
      </c>
      <c r="Q10" s="19" t="str">
        <f t="shared" si="5"/>
        <v>5</v>
      </c>
      <c r="R10" s="17" t="s">
        <v>78</v>
      </c>
      <c r="S10" s="18" t="s">
        <v>2</v>
      </c>
      <c r="T10" s="19">
        <f t="shared" si="11"/>
        <v>8</v>
      </c>
      <c r="U10" s="17" t="s">
        <v>78</v>
      </c>
      <c r="V10" s="18" t="s">
        <v>13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78</v>
      </c>
      <c r="Z10" s="19">
        <f t="shared" si="12"/>
        <v>0</v>
      </c>
      <c r="AA10" s="17" t="s">
        <v>78</v>
      </c>
      <c r="AB10" s="18" t="s">
        <v>13</v>
      </c>
      <c r="AC10" s="19">
        <f t="shared" si="6"/>
        <v>0</v>
      </c>
      <c r="AD10" s="28"/>
      <c r="AE10" s="26"/>
      <c r="AF10" s="19"/>
      <c r="AG10" s="21">
        <f t="shared" si="13"/>
        <v>20</v>
      </c>
      <c r="AH10" s="22">
        <f>'9.Spieltag'!AJ10</f>
        <v>113</v>
      </c>
      <c r="AI10" s="29">
        <f>'9.Spieltag'!AK10</f>
        <v>9</v>
      </c>
      <c r="AJ10" s="24">
        <f t="shared" si="14"/>
        <v>133</v>
      </c>
      <c r="AK10" s="25">
        <f t="shared" si="9"/>
        <v>10</v>
      </c>
      <c r="AL10" s="76"/>
      <c r="AM10" s="77"/>
      <c r="AN10" s="77"/>
      <c r="AO10" s="78"/>
    </row>
    <row r="11" spans="1:42" ht="24.95" customHeight="1" thickBot="1">
      <c r="A11" s="29">
        <f t="shared" si="10"/>
        <v>8</v>
      </c>
      <c r="B11" s="21" t="str">
        <f>'9.Spieltag'!B11</f>
        <v>Master1</v>
      </c>
      <c r="C11" s="17" t="s">
        <v>2</v>
      </c>
      <c r="D11" s="18" t="s">
        <v>78</v>
      </c>
      <c r="E11" s="19">
        <f t="shared" si="1"/>
        <v>0</v>
      </c>
      <c r="F11" s="17" t="s">
        <v>13</v>
      </c>
      <c r="G11" s="18" t="s">
        <v>78</v>
      </c>
      <c r="H11" s="19" t="str">
        <f t="shared" si="2"/>
        <v>5</v>
      </c>
      <c r="I11" s="17" t="s">
        <v>13</v>
      </c>
      <c r="J11" s="18" t="s">
        <v>13</v>
      </c>
      <c r="K11" s="19">
        <f t="shared" si="3"/>
        <v>0</v>
      </c>
      <c r="L11" s="17" t="s">
        <v>13</v>
      </c>
      <c r="M11" s="18" t="s">
        <v>2</v>
      </c>
      <c r="N11" s="66" t="str">
        <f t="shared" si="4"/>
        <v>2</v>
      </c>
      <c r="O11" s="17" t="s">
        <v>13</v>
      </c>
      <c r="P11" s="18" t="s">
        <v>13</v>
      </c>
      <c r="Q11" s="19" t="str">
        <f t="shared" si="5"/>
        <v>3</v>
      </c>
      <c r="R11" s="17" t="s">
        <v>78</v>
      </c>
      <c r="S11" s="18" t="s">
        <v>13</v>
      </c>
      <c r="T11" s="19">
        <f t="shared" si="11"/>
        <v>12</v>
      </c>
      <c r="U11" s="17" t="s">
        <v>78</v>
      </c>
      <c r="V11" s="18" t="s">
        <v>13</v>
      </c>
      <c r="W11" s="66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6"/>
        <v>0</v>
      </c>
      <c r="AD11" s="28"/>
      <c r="AE11" s="26"/>
      <c r="AF11" s="19"/>
      <c r="AG11" s="21">
        <f t="shared" si="13"/>
        <v>25</v>
      </c>
      <c r="AH11" s="22">
        <f>'9.Spieltag'!AJ11</f>
        <v>111</v>
      </c>
      <c r="AI11" s="29">
        <f>'9.Spieltag'!AK11</f>
        <v>10</v>
      </c>
      <c r="AJ11" s="24">
        <f t="shared" si="14"/>
        <v>136</v>
      </c>
      <c r="AK11" s="25">
        <f t="shared" si="9"/>
        <v>8</v>
      </c>
      <c r="AL11" s="1"/>
      <c r="AP11" s="67"/>
    </row>
    <row r="12" spans="1:42" ht="24.95" customHeight="1" thickBot="1">
      <c r="A12" s="29">
        <f t="shared" si="10"/>
        <v>2</v>
      </c>
      <c r="B12" s="21" t="str">
        <f>'9.Spieltag'!B12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 t="str">
        <f t="shared" si="2"/>
        <v>2</v>
      </c>
      <c r="I12" s="17" t="s">
        <v>78</v>
      </c>
      <c r="J12" s="18" t="s">
        <v>78</v>
      </c>
      <c r="K12" s="19">
        <f t="shared" si="3"/>
        <v>0</v>
      </c>
      <c r="L12" s="17" t="s">
        <v>13</v>
      </c>
      <c r="M12" s="18" t="s">
        <v>78</v>
      </c>
      <c r="N12" s="66">
        <f t="shared" si="4"/>
        <v>0</v>
      </c>
      <c r="O12" s="17" t="s">
        <v>13</v>
      </c>
      <c r="P12" s="18" t="s">
        <v>77</v>
      </c>
      <c r="Q12" s="19">
        <f t="shared" si="5"/>
        <v>0</v>
      </c>
      <c r="R12" s="17" t="s">
        <v>77</v>
      </c>
      <c r="S12" s="18" t="s">
        <v>13</v>
      </c>
      <c r="T12" s="19">
        <f t="shared" si="11"/>
        <v>8</v>
      </c>
      <c r="U12" s="17" t="s">
        <v>13</v>
      </c>
      <c r="V12" s="18" t="s">
        <v>78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2"/>
        <v>0</v>
      </c>
      <c r="AA12" s="17" t="s">
        <v>77</v>
      </c>
      <c r="AB12" s="18" t="s">
        <v>13</v>
      </c>
      <c r="AC12" s="19">
        <f t="shared" si="6"/>
        <v>0</v>
      </c>
      <c r="AD12" s="28"/>
      <c r="AE12" s="26"/>
      <c r="AF12" s="19"/>
      <c r="AG12" s="21">
        <f t="shared" si="13"/>
        <v>10</v>
      </c>
      <c r="AH12" s="22">
        <f>'9.Spieltag'!AJ12</f>
        <v>142</v>
      </c>
      <c r="AI12" s="29">
        <f>'9.Spieltag'!AK12</f>
        <v>1</v>
      </c>
      <c r="AJ12" s="24">
        <f t="shared" si="14"/>
        <v>152</v>
      </c>
      <c r="AK12" s="25">
        <f t="shared" si="9"/>
        <v>2</v>
      </c>
      <c r="AL12" s="1"/>
    </row>
    <row r="13" spans="1:42" ht="24.95" customHeight="1" thickBot="1">
      <c r="A13" s="29">
        <f t="shared" si="10"/>
        <v>6</v>
      </c>
      <c r="B13" s="21" t="str">
        <f>'9.Spieltag'!B13</f>
        <v>Rainer04</v>
      </c>
      <c r="C13" s="17" t="s">
        <v>2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 t="str">
        <f t="shared" si="2"/>
        <v>2</v>
      </c>
      <c r="I13" s="17" t="s">
        <v>78</v>
      </c>
      <c r="J13" s="18" t="s">
        <v>13</v>
      </c>
      <c r="K13" s="19">
        <f t="shared" si="3"/>
        <v>0</v>
      </c>
      <c r="L13" s="17" t="s">
        <v>78</v>
      </c>
      <c r="M13" s="18" t="s">
        <v>13</v>
      </c>
      <c r="N13" s="66" t="str">
        <f t="shared" si="4"/>
        <v>2</v>
      </c>
      <c r="O13" s="17" t="s">
        <v>13</v>
      </c>
      <c r="P13" s="18" t="s">
        <v>78</v>
      </c>
      <c r="Q13" s="19">
        <f t="shared" si="5"/>
        <v>0</v>
      </c>
      <c r="R13" s="17" t="s">
        <v>78</v>
      </c>
      <c r="S13" s="18" t="s">
        <v>13</v>
      </c>
      <c r="T13" s="19">
        <f t="shared" si="11"/>
        <v>12</v>
      </c>
      <c r="U13" s="17" t="s">
        <v>13</v>
      </c>
      <c r="V13" s="18" t="s">
        <v>13</v>
      </c>
      <c r="W13" s="66">
        <f t="shared" si="15"/>
        <v>0</v>
      </c>
      <c r="X13" s="17" t="s">
        <v>13</v>
      </c>
      <c r="Y13" s="18" t="s">
        <v>78</v>
      </c>
      <c r="Z13" s="19">
        <f t="shared" si="12"/>
        <v>0</v>
      </c>
      <c r="AA13" s="17" t="s">
        <v>78</v>
      </c>
      <c r="AB13" s="18" t="s">
        <v>13</v>
      </c>
      <c r="AC13" s="19">
        <f t="shared" si="6"/>
        <v>0</v>
      </c>
      <c r="AD13" s="27"/>
      <c r="AE13" s="26"/>
      <c r="AF13" s="19"/>
      <c r="AG13" s="21">
        <f t="shared" si="13"/>
        <v>16</v>
      </c>
      <c r="AH13" s="22">
        <f>'9.Spieltag'!AJ13</f>
        <v>126</v>
      </c>
      <c r="AI13" s="29">
        <f>'9.Spieltag'!AK13</f>
        <v>5</v>
      </c>
      <c r="AJ13" s="24">
        <f t="shared" si="14"/>
        <v>142</v>
      </c>
      <c r="AK13" s="25">
        <f t="shared" si="9"/>
        <v>6</v>
      </c>
      <c r="AL13" s="1"/>
    </row>
    <row r="14" spans="1:42" ht="24.95" customHeight="1" thickBot="1">
      <c r="A14" s="29">
        <f t="shared" si="10"/>
        <v>1</v>
      </c>
      <c r="B14" s="21" t="str">
        <f>'9.Spieltag'!B14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78</v>
      </c>
      <c r="H14" s="19" t="str">
        <f t="shared" si="2"/>
        <v>2</v>
      </c>
      <c r="I14" s="17" t="s">
        <v>2</v>
      </c>
      <c r="J14" s="18" t="s">
        <v>13</v>
      </c>
      <c r="K14" s="19" t="str">
        <f t="shared" si="3"/>
        <v>2</v>
      </c>
      <c r="L14" s="17" t="s">
        <v>13</v>
      </c>
      <c r="M14" s="18" t="s">
        <v>13</v>
      </c>
      <c r="N14" s="66">
        <f t="shared" si="4"/>
        <v>0</v>
      </c>
      <c r="O14" s="17" t="s">
        <v>13</v>
      </c>
      <c r="P14" s="18" t="s">
        <v>78</v>
      </c>
      <c r="Q14" s="19">
        <f t="shared" si="5"/>
        <v>0</v>
      </c>
      <c r="R14" s="17" t="s">
        <v>77</v>
      </c>
      <c r="S14" s="18" t="s">
        <v>13</v>
      </c>
      <c r="T14" s="19">
        <f t="shared" si="11"/>
        <v>8</v>
      </c>
      <c r="U14" s="17" t="s">
        <v>78</v>
      </c>
      <c r="V14" s="18" t="s">
        <v>13</v>
      </c>
      <c r="W14" s="66" t="str">
        <f t="shared" si="15"/>
        <v>3</v>
      </c>
      <c r="X14" s="17" t="s">
        <v>2</v>
      </c>
      <c r="Y14" s="18" t="s">
        <v>91</v>
      </c>
      <c r="Z14" s="19">
        <f t="shared" si="12"/>
        <v>0</v>
      </c>
      <c r="AA14" s="17" t="s">
        <v>2</v>
      </c>
      <c r="AB14" s="18" t="s">
        <v>13</v>
      </c>
      <c r="AC14" s="19">
        <f t="shared" si="6"/>
        <v>0</v>
      </c>
      <c r="AD14" s="28"/>
      <c r="AE14" s="26"/>
      <c r="AF14" s="19"/>
      <c r="AG14" s="21">
        <f t="shared" si="13"/>
        <v>15</v>
      </c>
      <c r="AH14" s="22">
        <f>'9.Spieltag'!AJ14</f>
        <v>142</v>
      </c>
      <c r="AI14" s="29">
        <f>'9.Spieltag'!AK14</f>
        <v>1</v>
      </c>
      <c r="AJ14" s="24">
        <f t="shared" si="14"/>
        <v>157</v>
      </c>
      <c r="AK14" s="25">
        <f t="shared" si="9"/>
        <v>1</v>
      </c>
      <c r="AL14" s="1"/>
    </row>
    <row r="15" spans="1:42" ht="24.95" customHeight="1" thickBot="1">
      <c r="A15" s="29">
        <f t="shared" si="10"/>
        <v>7</v>
      </c>
      <c r="B15" s="21" t="str">
        <f>'9.Spieltag'!B15</f>
        <v>Ricardo04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78</v>
      </c>
      <c r="H15" s="19" t="str">
        <f t="shared" si="2"/>
        <v>5</v>
      </c>
      <c r="I15" s="17" t="s">
        <v>78</v>
      </c>
      <c r="J15" s="18" t="s">
        <v>13</v>
      </c>
      <c r="K15" s="19">
        <f t="shared" si="3"/>
        <v>0</v>
      </c>
      <c r="L15" s="17" t="s">
        <v>13</v>
      </c>
      <c r="M15" s="18" t="s">
        <v>13</v>
      </c>
      <c r="N15" s="66">
        <f t="shared" si="4"/>
        <v>0</v>
      </c>
      <c r="O15" s="17" t="s">
        <v>13</v>
      </c>
      <c r="P15" s="18" t="s">
        <v>78</v>
      </c>
      <c r="Q15" s="19">
        <f t="shared" si="5"/>
        <v>0</v>
      </c>
      <c r="R15" s="17" t="s">
        <v>77</v>
      </c>
      <c r="S15" s="18" t="s">
        <v>2</v>
      </c>
      <c r="T15" s="19">
        <f t="shared" si="11"/>
        <v>8</v>
      </c>
      <c r="U15" s="17" t="s">
        <v>78</v>
      </c>
      <c r="V15" s="18" t="s">
        <v>13</v>
      </c>
      <c r="W15" s="66" t="str">
        <f t="shared" si="15"/>
        <v>3</v>
      </c>
      <c r="X15" s="17" t="s">
        <v>2</v>
      </c>
      <c r="Y15" s="18" t="s">
        <v>78</v>
      </c>
      <c r="Z15" s="19">
        <f t="shared" si="12"/>
        <v>0</v>
      </c>
      <c r="AA15" s="17" t="s">
        <v>2</v>
      </c>
      <c r="AB15" s="18" t="s">
        <v>13</v>
      </c>
      <c r="AC15" s="19">
        <f t="shared" si="6"/>
        <v>0</v>
      </c>
      <c r="AD15" s="28"/>
      <c r="AE15" s="26"/>
      <c r="AF15" s="19"/>
      <c r="AG15" s="21">
        <f t="shared" si="13"/>
        <v>16</v>
      </c>
      <c r="AH15" s="22">
        <f>'9.Spieltag'!AJ15</f>
        <v>123</v>
      </c>
      <c r="AI15" s="29">
        <f>'9.Spieltag'!AK15</f>
        <v>6</v>
      </c>
      <c r="AJ15" s="24">
        <f t="shared" si="14"/>
        <v>139</v>
      </c>
      <c r="AK15" s="25">
        <f t="shared" si="9"/>
        <v>7</v>
      </c>
      <c r="AL15" s="1"/>
    </row>
    <row r="16" spans="1:42" ht="24.95" customHeight="1" thickBot="1">
      <c r="A16" s="29">
        <f t="shared" si="10"/>
        <v>5</v>
      </c>
      <c r="B16" s="21" t="str">
        <f>'9.Spieltag'!B16</f>
        <v>schmiddi04</v>
      </c>
      <c r="C16" s="17" t="s">
        <v>2</v>
      </c>
      <c r="D16" s="18" t="s">
        <v>77</v>
      </c>
      <c r="E16" s="19">
        <f t="shared" si="1"/>
        <v>0</v>
      </c>
      <c r="F16" s="17" t="s">
        <v>78</v>
      </c>
      <c r="G16" s="18" t="s">
        <v>77</v>
      </c>
      <c r="H16" s="19" t="str">
        <f t="shared" si="2"/>
        <v>3</v>
      </c>
      <c r="I16" s="17" t="s">
        <v>77</v>
      </c>
      <c r="J16" s="18" t="s">
        <v>78</v>
      </c>
      <c r="K16" s="19">
        <f t="shared" si="3"/>
        <v>0</v>
      </c>
      <c r="L16" s="17" t="s">
        <v>78</v>
      </c>
      <c r="M16" s="18" t="s">
        <v>13</v>
      </c>
      <c r="N16" s="66" t="str">
        <f t="shared" si="4"/>
        <v>2</v>
      </c>
      <c r="O16" s="17" t="s">
        <v>77</v>
      </c>
      <c r="P16" s="18" t="s">
        <v>13</v>
      </c>
      <c r="Q16" s="19">
        <f t="shared" si="5"/>
        <v>0</v>
      </c>
      <c r="R16" s="17" t="s">
        <v>77</v>
      </c>
      <c r="S16" s="18" t="s">
        <v>78</v>
      </c>
      <c r="T16" s="19">
        <f t="shared" si="11"/>
        <v>20</v>
      </c>
      <c r="U16" s="17" t="s">
        <v>78</v>
      </c>
      <c r="V16" s="18" t="s">
        <v>13</v>
      </c>
      <c r="W16" s="66" t="str">
        <f t="shared" si="15"/>
        <v>3</v>
      </c>
      <c r="X16" s="17" t="s">
        <v>77</v>
      </c>
      <c r="Y16" s="18" t="s">
        <v>77</v>
      </c>
      <c r="Z16" s="19" t="str">
        <f t="shared" si="12"/>
        <v>3</v>
      </c>
      <c r="AA16" s="17" t="s">
        <v>13</v>
      </c>
      <c r="AB16" s="18" t="s">
        <v>78</v>
      </c>
      <c r="AC16" s="19">
        <f t="shared" si="6"/>
        <v>0</v>
      </c>
      <c r="AD16" s="28"/>
      <c r="AE16" s="26"/>
      <c r="AF16" s="19"/>
      <c r="AG16" s="21">
        <f t="shared" si="13"/>
        <v>31</v>
      </c>
      <c r="AH16" s="22">
        <f>'9.Spieltag'!AJ16</f>
        <v>117</v>
      </c>
      <c r="AI16" s="29">
        <f>'9.Spieltag'!AK16</f>
        <v>8</v>
      </c>
      <c r="AJ16" s="24">
        <f t="shared" si="14"/>
        <v>148</v>
      </c>
      <c r="AK16" s="25">
        <f t="shared" si="9"/>
        <v>5</v>
      </c>
      <c r="AL16" s="1"/>
    </row>
    <row r="17" spans="1:38" ht="24.95" customHeight="1" thickBot="1">
      <c r="A17" s="29">
        <f t="shared" si="10"/>
        <v>4</v>
      </c>
      <c r="B17" s="21" t="str">
        <f>'9.Spieltag'!B17</f>
        <v>shiny</v>
      </c>
      <c r="C17" s="17" t="s">
        <v>13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 t="str">
        <f t="shared" si="2"/>
        <v>5</v>
      </c>
      <c r="I17" s="17" t="s">
        <v>78</v>
      </c>
      <c r="J17" s="18" t="s">
        <v>13</v>
      </c>
      <c r="K17" s="19">
        <f t="shared" si="3"/>
        <v>0</v>
      </c>
      <c r="L17" s="17" t="s">
        <v>78</v>
      </c>
      <c r="M17" s="18" t="s">
        <v>13</v>
      </c>
      <c r="N17" s="66" t="str">
        <f t="shared" si="4"/>
        <v>2</v>
      </c>
      <c r="O17" s="17" t="s">
        <v>13</v>
      </c>
      <c r="P17" s="18" t="s">
        <v>78</v>
      </c>
      <c r="Q17" s="19">
        <f t="shared" si="5"/>
        <v>0</v>
      </c>
      <c r="R17" s="17" t="s">
        <v>78</v>
      </c>
      <c r="S17" s="18" t="s">
        <v>13</v>
      </c>
      <c r="T17" s="19">
        <f t="shared" si="11"/>
        <v>12</v>
      </c>
      <c r="U17" s="17" t="s">
        <v>78</v>
      </c>
      <c r="V17" s="18" t="s">
        <v>13</v>
      </c>
      <c r="W17" s="66" t="str">
        <f t="shared" si="15"/>
        <v>3</v>
      </c>
      <c r="X17" s="17" t="s">
        <v>13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6"/>
        <v>0</v>
      </c>
      <c r="AD17" s="28"/>
      <c r="AE17" s="26"/>
      <c r="AF17" s="19"/>
      <c r="AG17" s="21">
        <f t="shared" si="13"/>
        <v>22</v>
      </c>
      <c r="AH17" s="22">
        <f>'9.Spieltag'!AJ17</f>
        <v>128</v>
      </c>
      <c r="AI17" s="29">
        <f>'9.Spieltag'!AK17</f>
        <v>4</v>
      </c>
      <c r="AJ17" s="24">
        <f t="shared" si="14"/>
        <v>150</v>
      </c>
      <c r="AK17" s="25">
        <f t="shared" si="9"/>
        <v>4</v>
      </c>
      <c r="AL17" s="1"/>
    </row>
    <row r="18" spans="1:38" ht="24.95" customHeight="1" thickBot="1">
      <c r="A18" s="29">
        <f t="shared" si="10"/>
        <v>11</v>
      </c>
      <c r="B18" s="21" t="str">
        <f>'9.Spieltag'!B18</f>
        <v>Skopp04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77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78</v>
      </c>
      <c r="M18" s="18" t="s">
        <v>2</v>
      </c>
      <c r="N18" s="66" t="str">
        <f t="shared" si="4"/>
        <v>3</v>
      </c>
      <c r="O18" s="17" t="s">
        <v>78</v>
      </c>
      <c r="P18" s="18" t="s">
        <v>78</v>
      </c>
      <c r="Q18" s="19" t="str">
        <f t="shared" si="5"/>
        <v>5</v>
      </c>
      <c r="R18" s="17" t="s">
        <v>77</v>
      </c>
      <c r="S18" s="18" t="s">
        <v>78</v>
      </c>
      <c r="T18" s="19">
        <f t="shared" si="11"/>
        <v>20</v>
      </c>
      <c r="U18" s="17" t="s">
        <v>2</v>
      </c>
      <c r="V18" s="18" t="s">
        <v>78</v>
      </c>
      <c r="W18" s="66">
        <f t="shared" si="15"/>
        <v>0</v>
      </c>
      <c r="X18" s="17" t="s">
        <v>91</v>
      </c>
      <c r="Y18" s="18" t="s">
        <v>78</v>
      </c>
      <c r="Z18" s="19">
        <f t="shared" si="12"/>
        <v>0</v>
      </c>
      <c r="AA18" s="17" t="s">
        <v>77</v>
      </c>
      <c r="AB18" s="18" t="s">
        <v>2</v>
      </c>
      <c r="AC18" s="19">
        <f t="shared" si="6"/>
        <v>0</v>
      </c>
      <c r="AD18" s="28"/>
      <c r="AE18" s="26"/>
      <c r="AF18" s="19"/>
      <c r="AG18" s="21">
        <f t="shared" si="13"/>
        <v>30</v>
      </c>
      <c r="AH18" s="22">
        <f>'9.Spieltag'!AJ18</f>
        <v>93</v>
      </c>
      <c r="AI18" s="29">
        <f>'9.Spieltag'!AK18</f>
        <v>13</v>
      </c>
      <c r="AJ18" s="24">
        <f t="shared" si="14"/>
        <v>123</v>
      </c>
      <c r="AK18" s="25">
        <f t="shared" si="9"/>
        <v>11</v>
      </c>
      <c r="AL18" s="1"/>
    </row>
    <row r="19" spans="1:38" ht="24.95" customHeight="1" thickBot="1">
      <c r="A19" s="29">
        <f t="shared" si="10"/>
        <v>8</v>
      </c>
      <c r="B19" s="21" t="str">
        <f>'9.Spieltag'!B19</f>
        <v>Tanja04</v>
      </c>
      <c r="C19" s="17" t="s">
        <v>78</v>
      </c>
      <c r="D19" s="18" t="s">
        <v>78</v>
      </c>
      <c r="E19" s="19" t="str">
        <f t="shared" si="1"/>
        <v>5</v>
      </c>
      <c r="F19" s="17" t="s">
        <v>77</v>
      </c>
      <c r="G19" s="18" t="s">
        <v>78</v>
      </c>
      <c r="H19" s="19">
        <f t="shared" si="2"/>
        <v>0</v>
      </c>
      <c r="I19" s="17" t="s">
        <v>13</v>
      </c>
      <c r="J19" s="18" t="s">
        <v>78</v>
      </c>
      <c r="K19" s="19" t="str">
        <f t="shared" si="3"/>
        <v>2</v>
      </c>
      <c r="L19" s="17" t="s">
        <v>78</v>
      </c>
      <c r="M19" s="18" t="s">
        <v>13</v>
      </c>
      <c r="N19" s="66" t="str">
        <f t="shared" si="4"/>
        <v>2</v>
      </c>
      <c r="O19" s="17" t="s">
        <v>13</v>
      </c>
      <c r="P19" s="18" t="s">
        <v>77</v>
      </c>
      <c r="Q19" s="19">
        <f t="shared" si="5"/>
        <v>0</v>
      </c>
      <c r="R19" s="17" t="s">
        <v>78</v>
      </c>
      <c r="S19" s="18" t="s">
        <v>2</v>
      </c>
      <c r="T19" s="19">
        <f t="shared" si="11"/>
        <v>8</v>
      </c>
      <c r="U19" s="17" t="s">
        <v>78</v>
      </c>
      <c r="V19" s="18" t="s">
        <v>78</v>
      </c>
      <c r="W19" s="66">
        <f t="shared" si="15"/>
        <v>0</v>
      </c>
      <c r="X19" s="17" t="s">
        <v>13</v>
      </c>
      <c r="Y19" s="18" t="s">
        <v>77</v>
      </c>
      <c r="Z19" s="19">
        <f t="shared" si="12"/>
        <v>0</v>
      </c>
      <c r="AA19" s="17" t="s">
        <v>77</v>
      </c>
      <c r="AB19" s="18" t="s">
        <v>78</v>
      </c>
      <c r="AC19" s="19">
        <f t="shared" si="6"/>
        <v>0</v>
      </c>
      <c r="AD19" s="28"/>
      <c r="AE19" s="26"/>
      <c r="AF19" s="19"/>
      <c r="AG19" s="21">
        <f t="shared" si="13"/>
        <v>17</v>
      </c>
      <c r="AH19" s="22">
        <f>'9.Spieltag'!AJ19</f>
        <v>119</v>
      </c>
      <c r="AI19" s="29">
        <f>'9.Spieltag'!AK19</f>
        <v>7</v>
      </c>
      <c r="AJ19" s="24">
        <f t="shared" si="14"/>
        <v>136</v>
      </c>
      <c r="AK19" s="25">
        <f t="shared" si="9"/>
        <v>8</v>
      </c>
      <c r="AL19" s="1"/>
    </row>
    <row r="20" spans="1:38" ht="24.95" customHeight="1" thickBot="1">
      <c r="A20" s="29">
        <f t="shared" si="10"/>
        <v>3</v>
      </c>
      <c r="B20" s="21" t="str">
        <f>'9.Spieltag'!B20</f>
        <v>UltraGE</v>
      </c>
      <c r="C20" s="17" t="s">
        <v>13</v>
      </c>
      <c r="D20" s="18" t="s">
        <v>78</v>
      </c>
      <c r="E20" s="19">
        <f t="shared" si="1"/>
        <v>0</v>
      </c>
      <c r="F20" s="17" t="s">
        <v>13</v>
      </c>
      <c r="G20" s="18" t="s">
        <v>78</v>
      </c>
      <c r="H20" s="19" t="str">
        <f t="shared" si="2"/>
        <v>5</v>
      </c>
      <c r="I20" s="17" t="s">
        <v>78</v>
      </c>
      <c r="J20" s="18" t="s">
        <v>13</v>
      </c>
      <c r="K20" s="19">
        <f t="shared" si="3"/>
        <v>0</v>
      </c>
      <c r="L20" s="17" t="s">
        <v>78</v>
      </c>
      <c r="M20" s="18" t="s">
        <v>13</v>
      </c>
      <c r="N20" s="66" t="str">
        <f t="shared" si="4"/>
        <v>2</v>
      </c>
      <c r="O20" s="17" t="s">
        <v>13</v>
      </c>
      <c r="P20" s="18" t="s">
        <v>78</v>
      </c>
      <c r="Q20" s="19">
        <f t="shared" si="5"/>
        <v>0</v>
      </c>
      <c r="R20" s="17" t="s">
        <v>78</v>
      </c>
      <c r="S20" s="18" t="s">
        <v>13</v>
      </c>
      <c r="T20" s="19">
        <f t="shared" si="11"/>
        <v>12</v>
      </c>
      <c r="U20" s="17" t="s">
        <v>78</v>
      </c>
      <c r="V20" s="18" t="s">
        <v>13</v>
      </c>
      <c r="W20" s="66" t="str">
        <f t="shared" si="15"/>
        <v>3</v>
      </c>
      <c r="X20" s="17" t="s">
        <v>2</v>
      </c>
      <c r="Y20" s="18" t="s">
        <v>78</v>
      </c>
      <c r="Z20" s="19">
        <f t="shared" si="12"/>
        <v>0</v>
      </c>
      <c r="AA20" s="17" t="s">
        <v>78</v>
      </c>
      <c r="AB20" s="18" t="s">
        <v>13</v>
      </c>
      <c r="AC20" s="19">
        <f t="shared" si="6"/>
        <v>0</v>
      </c>
      <c r="AD20" s="28"/>
      <c r="AE20" s="26"/>
      <c r="AF20" s="19"/>
      <c r="AG20" s="21">
        <f t="shared" si="13"/>
        <v>22</v>
      </c>
      <c r="AH20" s="22">
        <f>'9.Spieltag'!AJ20</f>
        <v>129</v>
      </c>
      <c r="AI20" s="29">
        <f>'9.Spieltag'!AK20</f>
        <v>3</v>
      </c>
      <c r="AJ20" s="24">
        <f t="shared" si="14"/>
        <v>151</v>
      </c>
      <c r="AK20" s="25">
        <f t="shared" si="9"/>
        <v>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3</v>
      </c>
      <c r="F21" s="17"/>
      <c r="G21" s="18"/>
      <c r="H21" s="19">
        <f t="shared" si="2"/>
        <v>0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 t="str">
        <f t="shared" si="5"/>
        <v>3</v>
      </c>
      <c r="R21" s="17"/>
      <c r="S21" s="18"/>
      <c r="T21" s="19">
        <f t="shared" ref="T21:T27" si="16">IF(OR(EXACT($R$7,R21)*(EXACT($S$7,S21)))=TRUE,$AO$9,IF(($S$7-$R$7=S21-R21),$AO$8,IF(OR(EXACT($R$7&gt;$S$7,R21&gt;S21)*EXACT($R$7=$S$7,R21=S21)*EXACT($R$7&lt;$S$7,R21&lt;S21)),$AO$7,0)))</f>
        <v>0</v>
      </c>
      <c r="U21" s="17"/>
      <c r="V21" s="18"/>
      <c r="W21" s="66">
        <f t="shared" si="15"/>
        <v>0</v>
      </c>
      <c r="X21" s="17"/>
      <c r="Y21" s="18"/>
      <c r="Z21" s="19" t="str">
        <f t="shared" si="12"/>
        <v>3</v>
      </c>
      <c r="AA21" s="17"/>
      <c r="AB21" s="18"/>
      <c r="AC21" s="19" t="str">
        <f t="shared" si="6"/>
        <v>3</v>
      </c>
      <c r="AD21" s="28"/>
      <c r="AE21" s="26"/>
      <c r="AF21" s="19"/>
      <c r="AG21" s="21">
        <f t="shared" si="13"/>
        <v>12</v>
      </c>
      <c r="AH21" s="22">
        <f>'9.Spieltag'!AJ21</f>
        <v>24</v>
      </c>
      <c r="AI21" s="29">
        <f>'9.Spieltag'!AK21</f>
        <v>14</v>
      </c>
      <c r="AJ21" s="24">
        <f t="shared" si="14"/>
        <v>36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3</v>
      </c>
      <c r="F22" s="17"/>
      <c r="G22" s="18"/>
      <c r="H22" s="19">
        <f t="shared" si="2"/>
        <v>0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 t="str">
        <f t="shared" si="5"/>
        <v>3</v>
      </c>
      <c r="R22" s="17"/>
      <c r="S22" s="18"/>
      <c r="T22" s="19">
        <f t="shared" si="16"/>
        <v>0</v>
      </c>
      <c r="U22" s="17"/>
      <c r="V22" s="18"/>
      <c r="W22" s="66">
        <f t="shared" si="15"/>
        <v>0</v>
      </c>
      <c r="X22" s="17"/>
      <c r="Y22" s="18"/>
      <c r="Z22" s="19" t="str">
        <f t="shared" si="12"/>
        <v>3</v>
      </c>
      <c r="AA22" s="17"/>
      <c r="AB22" s="18"/>
      <c r="AC22" s="19" t="str">
        <f t="shared" si="6"/>
        <v>3</v>
      </c>
      <c r="AD22" s="28"/>
      <c r="AE22" s="26"/>
      <c r="AF22" s="19"/>
      <c r="AG22" s="21">
        <f t="shared" si="13"/>
        <v>12</v>
      </c>
      <c r="AH22" s="22">
        <f>'9.Spieltag'!AJ22</f>
        <v>24</v>
      </c>
      <c r="AI22" s="29">
        <f>'9.Spieltag'!AK22</f>
        <v>14</v>
      </c>
      <c r="AJ22" s="24">
        <f t="shared" si="14"/>
        <v>36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3</v>
      </c>
      <c r="F23" s="17"/>
      <c r="G23" s="18"/>
      <c r="H23" s="19">
        <f t="shared" si="2"/>
        <v>0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 t="str">
        <f t="shared" si="5"/>
        <v>3</v>
      </c>
      <c r="R23" s="17"/>
      <c r="S23" s="18"/>
      <c r="T23" s="19">
        <f t="shared" si="16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 t="str">
        <f t="shared" si="12"/>
        <v>3</v>
      </c>
      <c r="AA23" s="17"/>
      <c r="AB23" s="18"/>
      <c r="AC23" s="19" t="str">
        <f t="shared" si="6"/>
        <v>3</v>
      </c>
      <c r="AD23" s="28"/>
      <c r="AE23" s="26"/>
      <c r="AF23" s="19"/>
      <c r="AG23" s="21">
        <f t="shared" si="13"/>
        <v>12</v>
      </c>
      <c r="AH23" s="22">
        <f>'9.Spieltag'!AJ23</f>
        <v>24</v>
      </c>
      <c r="AI23" s="29">
        <f>'9.Spieltag'!AK23</f>
        <v>14</v>
      </c>
      <c r="AJ23" s="24">
        <f t="shared" si="14"/>
        <v>36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3</v>
      </c>
      <c r="F24" s="17"/>
      <c r="G24" s="18"/>
      <c r="H24" s="19">
        <f t="shared" si="2"/>
        <v>0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 t="str">
        <f t="shared" si="5"/>
        <v>3</v>
      </c>
      <c r="R24" s="17"/>
      <c r="S24" s="18"/>
      <c r="T24" s="19">
        <f t="shared" si="16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 t="str">
        <f t="shared" si="12"/>
        <v>3</v>
      </c>
      <c r="AA24" s="17"/>
      <c r="AB24" s="18"/>
      <c r="AC24" s="19" t="str">
        <f t="shared" si="6"/>
        <v>3</v>
      </c>
      <c r="AD24" s="28"/>
      <c r="AE24" s="26"/>
      <c r="AF24" s="19"/>
      <c r="AG24" s="21">
        <f t="shared" si="13"/>
        <v>12</v>
      </c>
      <c r="AH24" s="22">
        <f>'9.Spieltag'!AJ24</f>
        <v>24</v>
      </c>
      <c r="AI24" s="29">
        <f>'9.Spieltag'!AK24</f>
        <v>14</v>
      </c>
      <c r="AJ24" s="24">
        <f t="shared" si="14"/>
        <v>36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3</v>
      </c>
      <c r="F25" s="17"/>
      <c r="G25" s="18"/>
      <c r="H25" s="19">
        <f t="shared" si="2"/>
        <v>0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 t="str">
        <f t="shared" si="5"/>
        <v>3</v>
      </c>
      <c r="R25" s="17"/>
      <c r="S25" s="18"/>
      <c r="T25" s="19">
        <f t="shared" si="16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 t="str">
        <f t="shared" si="12"/>
        <v>3</v>
      </c>
      <c r="AA25" s="17"/>
      <c r="AB25" s="18"/>
      <c r="AC25" s="19" t="str">
        <f t="shared" si="6"/>
        <v>3</v>
      </c>
      <c r="AD25" s="28"/>
      <c r="AE25" s="26"/>
      <c r="AF25" s="19"/>
      <c r="AG25" s="21">
        <f t="shared" si="13"/>
        <v>12</v>
      </c>
      <c r="AH25" s="22">
        <f>'9.Spieltag'!AJ25</f>
        <v>24</v>
      </c>
      <c r="AI25" s="29">
        <f>'9.Spieltag'!AK25</f>
        <v>14</v>
      </c>
      <c r="AJ25" s="24">
        <f t="shared" si="14"/>
        <v>36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3</v>
      </c>
      <c r="F26" s="17"/>
      <c r="G26" s="18"/>
      <c r="H26" s="19">
        <f t="shared" si="2"/>
        <v>0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 t="str">
        <f t="shared" si="5"/>
        <v>3</v>
      </c>
      <c r="R26" s="17"/>
      <c r="S26" s="18"/>
      <c r="T26" s="19">
        <f t="shared" si="16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 t="str">
        <f t="shared" si="12"/>
        <v>3</v>
      </c>
      <c r="AA26" s="17"/>
      <c r="AB26" s="18"/>
      <c r="AC26" s="19" t="str">
        <f t="shared" si="6"/>
        <v>3</v>
      </c>
      <c r="AD26" s="28"/>
      <c r="AE26" s="26"/>
      <c r="AF26" s="19"/>
      <c r="AG26" s="21">
        <f t="shared" ref="AG26" si="17">E26+H26+K26+N26+Q26+T26+W26+Z26+AC26+AF26</f>
        <v>12</v>
      </c>
      <c r="AH26" s="22">
        <f>'9.Spieltag'!AJ26</f>
        <v>24</v>
      </c>
      <c r="AI26" s="29">
        <f>'9.Spieltag'!AK26</f>
        <v>14</v>
      </c>
      <c r="AJ26" s="24">
        <f t="shared" ref="AJ26" si="18">AG26+AH26</f>
        <v>36</v>
      </c>
      <c r="AK26" s="25">
        <f t="shared" si="9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2"/>
        <v>0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 t="str">
        <f t="shared" si="5"/>
        <v>3</v>
      </c>
      <c r="R27" s="17"/>
      <c r="S27" s="18"/>
      <c r="T27" s="19">
        <f t="shared" si="16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 t="str">
        <f t="shared" si="12"/>
        <v>3</v>
      </c>
      <c r="AA27" s="17"/>
      <c r="AB27" s="18"/>
      <c r="AC27" s="19" t="str">
        <f t="shared" si="6"/>
        <v>3</v>
      </c>
      <c r="AD27" s="28"/>
      <c r="AE27" s="26"/>
      <c r="AF27" s="19"/>
      <c r="AG27" s="21">
        <f t="shared" ref="AG27" si="20">E27+H27+K27+N27+Q27+T27+W27+Z27+AC27+AF27</f>
        <v>12</v>
      </c>
      <c r="AH27" s="22">
        <f>'9.Spieltag'!AJ27</f>
        <v>24</v>
      </c>
      <c r="AI27" s="29">
        <f>'9.Spieltag'!AK27</f>
        <v>14</v>
      </c>
      <c r="AJ27" s="24">
        <f t="shared" ref="AJ27" si="21">AG27+AH27</f>
        <v>36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0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9" priority="4" rank="3"/>
  </conditionalFormatting>
  <conditionalFormatting sqref="B8:B27">
    <cfRule type="expression" dxfId="138" priority="3">
      <formula>($AG8&gt;40)</formula>
    </cfRule>
  </conditionalFormatting>
  <conditionalFormatting sqref="L4 F6 C6 O6 R4 AA4 AA6 L6 I4 I6 C4 R6 F4 O4 U6 U4 X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C2" s="1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25</v>
      </c>
      <c r="B4" s="16"/>
      <c r="C4" s="68" t="s">
        <v>11</v>
      </c>
      <c r="F4" s="68" t="s">
        <v>65</v>
      </c>
      <c r="I4" s="68" t="s">
        <v>73</v>
      </c>
      <c r="L4" s="68" t="s">
        <v>75</v>
      </c>
      <c r="O4" s="68" t="s">
        <v>64</v>
      </c>
      <c r="R4" s="68" t="s">
        <v>68</v>
      </c>
      <c r="U4" s="68" t="s">
        <v>69</v>
      </c>
      <c r="X4" s="68" t="s">
        <v>71</v>
      </c>
      <c r="AA4" s="68" t="s">
        <v>72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66</v>
      </c>
      <c r="F6" s="68" t="s">
        <v>70</v>
      </c>
      <c r="I6" s="68" t="s">
        <v>62</v>
      </c>
      <c r="L6" s="68" t="s">
        <v>60</v>
      </c>
      <c r="O6" s="68" t="s">
        <v>61</v>
      </c>
      <c r="R6" s="68" t="s">
        <v>74</v>
      </c>
      <c r="U6" s="68" t="s">
        <v>67</v>
      </c>
      <c r="X6" s="68" t="s">
        <v>63</v>
      </c>
      <c r="AA6" s="68" t="s">
        <v>12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2</v>
      </c>
      <c r="D7" s="72" t="s">
        <v>77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2</v>
      </c>
      <c r="J7" s="72" t="s">
        <v>78</v>
      </c>
      <c r="K7" s="73" t="s">
        <v>1</v>
      </c>
      <c r="L7" s="72" t="s">
        <v>78</v>
      </c>
      <c r="M7" s="72" t="s">
        <v>13</v>
      </c>
      <c r="N7" s="73" t="s">
        <v>1</v>
      </c>
      <c r="O7" s="72" t="s">
        <v>91</v>
      </c>
      <c r="P7" s="72" t="s">
        <v>77</v>
      </c>
      <c r="Q7" s="73" t="s">
        <v>1</v>
      </c>
      <c r="R7" s="72" t="s">
        <v>91</v>
      </c>
      <c r="S7" s="72" t="s">
        <v>77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2</v>
      </c>
      <c r="Y7" s="72" t="s">
        <v>78</v>
      </c>
      <c r="Z7" s="73" t="s">
        <v>1</v>
      </c>
      <c r="AA7" s="72" t="s">
        <v>13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13</v>
      </c>
      <c r="B8" s="21" t="str">
        <f>'10.Spieltag'!B8</f>
        <v>Franzi04</v>
      </c>
      <c r="C8" s="17" t="s">
        <v>13</v>
      </c>
      <c r="D8" s="18" t="s">
        <v>78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 t="str">
        <f t="shared" ref="K8:K27" si="2">IF(OR(EXACT($I$7,I8)*(EXACT($J$7,J8)))=TRUE,$AO$9,IF(($J$7-$I$7=J8-I8),$AO$8,IF(OR(EXACT($I$7&gt;$J$7,I8&gt;J8)*EXACT($I$7=$J$7,I8=J8)*EXACT($I$7&lt;$J$7,I8&lt;J8)),$AO$7,0)))</f>
        <v>2</v>
      </c>
      <c r="L8" s="17"/>
      <c r="M8" s="18"/>
      <c r="N8" s="66"/>
      <c r="O8" s="17" t="s">
        <v>13</v>
      </c>
      <c r="P8" s="18" t="s">
        <v>78</v>
      </c>
      <c r="Q8" s="19" t="str">
        <f t="shared" ref="Q8:Q27" si="3">IF(OR(EXACT($O$7,O8)*(EXACT($P$7,P8)))=TRUE,$AO$9,IF(($P$7-$O$7=P8-O8),$AO$8,IF(OR(EXACT($O$7&gt;$P$7,O8&gt;P8)*EXACT($O$7=$P$7,O8=P8)*EXACT($O$7&lt;$P$7,O8&lt;P8)),$AO$7,0)))</f>
        <v>2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2</v>
      </c>
      <c r="U8" s="17"/>
      <c r="V8" s="18"/>
      <c r="W8" s="66"/>
      <c r="X8" s="17" t="s">
        <v>13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78</v>
      </c>
      <c r="AB8" s="18" t="s">
        <v>13</v>
      </c>
      <c r="AC8" s="19">
        <f t="shared" ref="AC8:AC27" si="4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5">E8+H8+K8+N8+Q8+T8+W8+Z8+AC8+AF8</f>
        <v>17</v>
      </c>
      <c r="AH8" s="22">
        <f>'10.Spieltag'!AJ8</f>
        <v>123</v>
      </c>
      <c r="AI8" s="29">
        <f>'10.Spieltag'!AK8</f>
        <v>11</v>
      </c>
      <c r="AJ8" s="24">
        <f t="shared" ref="AJ8" si="6">AG8+AH8</f>
        <v>140</v>
      </c>
      <c r="AK8" s="25">
        <f t="shared" ref="AK8:AK27" si="7">RANK(AJ8,$AJ$8:$AJ$27)</f>
        <v>13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8">AK9</f>
        <v>11</v>
      </c>
      <c r="B9" s="21" t="str">
        <f>'10.Spieltag'!B9</f>
        <v>jupp04</v>
      </c>
      <c r="C9" s="17" t="s">
        <v>13</v>
      </c>
      <c r="D9" s="18" t="s">
        <v>78</v>
      </c>
      <c r="E9" s="19">
        <f t="shared" ref="E9:E20" si="9">IF(OR(EXACT($C$7,C9)*(EXACT($D$7,D9)))=TRUE,$AO$9,IF(($D$7-$C$7=D9-C9),$AO$8,IF(OR(EXACT($C$7&gt;$D$7,C9&gt;D9)*EXACT($C$7=$D$7,C9=D9)*EXACT($C$7&lt;$D$7,C9&lt;D9)),$AO$7,0)))*4</f>
        <v>8</v>
      </c>
      <c r="F9" s="17" t="s">
        <v>78</v>
      </c>
      <c r="G9" s="18" t="s">
        <v>13</v>
      </c>
      <c r="H9" s="19">
        <f t="shared" si="1"/>
        <v>0</v>
      </c>
      <c r="I9" s="17" t="s">
        <v>13</v>
      </c>
      <c r="J9" s="18" t="s">
        <v>78</v>
      </c>
      <c r="K9" s="19" t="str">
        <f t="shared" si="2"/>
        <v>2</v>
      </c>
      <c r="L9" s="17" t="s">
        <v>78</v>
      </c>
      <c r="M9" s="18" t="s">
        <v>13</v>
      </c>
      <c r="N9" s="66" t="str">
        <f t="shared" ref="N9:N27" si="10">IF(OR(EXACT($L$7,L9)*(EXACT($M$7,M9)))=TRUE,$AO$9,IF(($M$7-$L$7=M9-L9),$AO$8,IF(OR(EXACT($L$7&gt;$M$7,L9&gt;M9)*EXACT($L$7=$M$7,L9=M9)*EXACT($L$7&lt;$M$7,L9&lt;M9)),$AO$7,0)))</f>
        <v>5</v>
      </c>
      <c r="O9" s="17" t="s">
        <v>2</v>
      </c>
      <c r="P9" s="18" t="s">
        <v>78</v>
      </c>
      <c r="Q9" s="19" t="str">
        <f t="shared" si="3"/>
        <v>2</v>
      </c>
      <c r="R9" s="17" t="s">
        <v>2</v>
      </c>
      <c r="S9" s="18" t="s">
        <v>78</v>
      </c>
      <c r="T9" s="19" t="str">
        <f t="shared" ref="T9:T27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78</v>
      </c>
      <c r="W9" s="66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78</v>
      </c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 t="s">
        <v>78</v>
      </c>
      <c r="AB9" s="18" t="s">
        <v>13</v>
      </c>
      <c r="AC9" s="19">
        <f t="shared" si="4"/>
        <v>0</v>
      </c>
      <c r="AD9" s="28"/>
      <c r="AE9" s="26"/>
      <c r="AF9" s="19"/>
      <c r="AG9" s="21">
        <f t="shared" ref="AG9:AG25" si="13">E9+H9+K9+N9+Q9+T9+W9+Z9+AC9+AF9</f>
        <v>27</v>
      </c>
      <c r="AH9" s="22">
        <f>'10.Spieltag'!AJ9</f>
        <v>118</v>
      </c>
      <c r="AI9" s="29">
        <f>'10.Spieltag'!AK9</f>
        <v>13</v>
      </c>
      <c r="AJ9" s="24">
        <f t="shared" ref="AJ9:AJ25" si="14">AG9+AH9</f>
        <v>145</v>
      </c>
      <c r="AK9" s="25">
        <f t="shared" si="7"/>
        <v>11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>AK10</f>
        <v>9</v>
      </c>
      <c r="B10" s="21" t="str">
        <f>'10.Spieltag'!B10</f>
        <v>Lola04</v>
      </c>
      <c r="C10" s="17" t="s">
        <v>2</v>
      </c>
      <c r="D10" s="18" t="s">
        <v>78</v>
      </c>
      <c r="E10" s="19">
        <f t="shared" si="9"/>
        <v>8</v>
      </c>
      <c r="F10" s="17" t="s">
        <v>13</v>
      </c>
      <c r="G10" s="18" t="s">
        <v>78</v>
      </c>
      <c r="H10" s="19">
        <f t="shared" si="1"/>
        <v>0</v>
      </c>
      <c r="I10" s="17" t="s">
        <v>78</v>
      </c>
      <c r="J10" s="18" t="s">
        <v>77</v>
      </c>
      <c r="K10" s="19" t="str">
        <f t="shared" si="2"/>
        <v>2</v>
      </c>
      <c r="L10" s="17" t="s">
        <v>78</v>
      </c>
      <c r="M10" s="18" t="s">
        <v>13</v>
      </c>
      <c r="N10" s="66" t="str">
        <f t="shared" si="10"/>
        <v>5</v>
      </c>
      <c r="O10" s="17" t="s">
        <v>2</v>
      </c>
      <c r="P10" s="18" t="s">
        <v>77</v>
      </c>
      <c r="Q10" s="19" t="str">
        <f t="shared" si="3"/>
        <v>2</v>
      </c>
      <c r="R10" s="17" t="s">
        <v>13</v>
      </c>
      <c r="S10" s="18" t="s">
        <v>78</v>
      </c>
      <c r="T10" s="19" t="str">
        <f t="shared" si="11"/>
        <v>2</v>
      </c>
      <c r="U10" s="17" t="s">
        <v>78</v>
      </c>
      <c r="V10" s="18" t="s">
        <v>77</v>
      </c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13</v>
      </c>
      <c r="Y10" s="18" t="s">
        <v>77</v>
      </c>
      <c r="Z10" s="19" t="str">
        <f t="shared" si="12"/>
        <v>3</v>
      </c>
      <c r="AA10" s="17" t="s">
        <v>78</v>
      </c>
      <c r="AB10" s="18" t="s">
        <v>13</v>
      </c>
      <c r="AC10" s="19">
        <f t="shared" si="4"/>
        <v>0</v>
      </c>
      <c r="AD10" s="28"/>
      <c r="AE10" s="26"/>
      <c r="AF10" s="19"/>
      <c r="AG10" s="21">
        <f t="shared" si="13"/>
        <v>27</v>
      </c>
      <c r="AH10" s="22">
        <f>'10.Spieltag'!AJ10</f>
        <v>133</v>
      </c>
      <c r="AI10" s="29">
        <f>'10.Spieltag'!AK10</f>
        <v>10</v>
      </c>
      <c r="AJ10" s="24">
        <f t="shared" si="14"/>
        <v>160</v>
      </c>
      <c r="AK10" s="25">
        <f t="shared" si="7"/>
        <v>9</v>
      </c>
      <c r="AL10" s="76"/>
      <c r="AM10" s="77"/>
      <c r="AN10" s="77"/>
      <c r="AO10" s="78"/>
    </row>
    <row r="11" spans="1:42" ht="24.95" customHeight="1" thickBot="1">
      <c r="A11" s="29">
        <f t="shared" si="8"/>
        <v>10</v>
      </c>
      <c r="B11" s="21" t="str">
        <f>'10.Spieltag'!B11</f>
        <v>Master1</v>
      </c>
      <c r="C11" s="17" t="s">
        <v>13</v>
      </c>
      <c r="D11" s="18" t="s">
        <v>77</v>
      </c>
      <c r="E11" s="19">
        <f t="shared" si="9"/>
        <v>8</v>
      </c>
      <c r="F11" s="17" t="s">
        <v>13</v>
      </c>
      <c r="G11" s="18" t="s">
        <v>77</v>
      </c>
      <c r="H11" s="19">
        <f t="shared" si="1"/>
        <v>0</v>
      </c>
      <c r="I11" s="17" t="s">
        <v>13</v>
      </c>
      <c r="J11" s="18" t="s">
        <v>77</v>
      </c>
      <c r="K11" s="19" t="str">
        <f t="shared" si="2"/>
        <v>3</v>
      </c>
      <c r="L11" s="17" t="s">
        <v>78</v>
      </c>
      <c r="M11" s="18" t="s">
        <v>13</v>
      </c>
      <c r="N11" s="66" t="str">
        <f t="shared" si="10"/>
        <v>5</v>
      </c>
      <c r="O11" s="17" t="s">
        <v>13</v>
      </c>
      <c r="P11" s="18" t="s">
        <v>77</v>
      </c>
      <c r="Q11" s="19" t="str">
        <f t="shared" si="3"/>
        <v>2</v>
      </c>
      <c r="R11" s="17" t="s">
        <v>78</v>
      </c>
      <c r="S11" s="18" t="s">
        <v>78</v>
      </c>
      <c r="T11" s="19">
        <f t="shared" si="11"/>
        <v>0</v>
      </c>
      <c r="U11" s="17" t="s">
        <v>78</v>
      </c>
      <c r="V11" s="18" t="s">
        <v>77</v>
      </c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 t="s">
        <v>78</v>
      </c>
      <c r="Y11" s="18" t="s">
        <v>13</v>
      </c>
      <c r="Z11" s="19">
        <f t="shared" si="12"/>
        <v>0</v>
      </c>
      <c r="AA11" s="17" t="s">
        <v>77</v>
      </c>
      <c r="AB11" s="18" t="s">
        <v>13</v>
      </c>
      <c r="AC11" s="19">
        <f t="shared" si="4"/>
        <v>0</v>
      </c>
      <c r="AD11" s="28"/>
      <c r="AE11" s="26"/>
      <c r="AF11" s="19"/>
      <c r="AG11" s="21">
        <f t="shared" si="13"/>
        <v>23</v>
      </c>
      <c r="AH11" s="22">
        <f>'10.Spieltag'!AJ11</f>
        <v>136</v>
      </c>
      <c r="AI11" s="29">
        <f>'10.Spieltag'!AK11</f>
        <v>8</v>
      </c>
      <c r="AJ11" s="24">
        <f t="shared" si="14"/>
        <v>159</v>
      </c>
      <c r="AK11" s="25">
        <f t="shared" si="7"/>
        <v>10</v>
      </c>
      <c r="AL11" s="1"/>
      <c r="AP11" s="67"/>
    </row>
    <row r="12" spans="1:42" ht="24.95" customHeight="1" thickBot="1">
      <c r="A12" s="29">
        <f t="shared" si="8"/>
        <v>3</v>
      </c>
      <c r="B12" s="21" t="str">
        <f>'10.Spieltag'!B12</f>
        <v>Mike04</v>
      </c>
      <c r="C12" s="17" t="s">
        <v>2</v>
      </c>
      <c r="D12" s="18" t="s">
        <v>78</v>
      </c>
      <c r="E12" s="19">
        <f t="shared" si="9"/>
        <v>8</v>
      </c>
      <c r="F12" s="17" t="s">
        <v>13</v>
      </c>
      <c r="G12" s="18" t="s">
        <v>2</v>
      </c>
      <c r="H12" s="19">
        <f t="shared" si="1"/>
        <v>0</v>
      </c>
      <c r="I12" s="17" t="s">
        <v>78</v>
      </c>
      <c r="J12" s="18" t="s">
        <v>13</v>
      </c>
      <c r="K12" s="19">
        <f t="shared" si="2"/>
        <v>0</v>
      </c>
      <c r="L12" s="17" t="s">
        <v>13</v>
      </c>
      <c r="M12" s="18" t="s">
        <v>78</v>
      </c>
      <c r="N12" s="66">
        <f t="shared" si="10"/>
        <v>0</v>
      </c>
      <c r="O12" s="17" t="s">
        <v>2</v>
      </c>
      <c r="P12" s="18" t="s">
        <v>78</v>
      </c>
      <c r="Q12" s="19" t="str">
        <f t="shared" si="3"/>
        <v>2</v>
      </c>
      <c r="R12" s="17" t="s">
        <v>78</v>
      </c>
      <c r="S12" s="18" t="s">
        <v>77</v>
      </c>
      <c r="T12" s="19" t="str">
        <f t="shared" si="11"/>
        <v>2</v>
      </c>
      <c r="U12" s="17" t="s">
        <v>13</v>
      </c>
      <c r="V12" s="18" t="s">
        <v>78</v>
      </c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3</v>
      </c>
      <c r="X12" s="17" t="s">
        <v>13</v>
      </c>
      <c r="Y12" s="18" t="s">
        <v>77</v>
      </c>
      <c r="Z12" s="19" t="str">
        <f t="shared" si="12"/>
        <v>3</v>
      </c>
      <c r="AA12" s="17" t="s">
        <v>78</v>
      </c>
      <c r="AB12" s="18" t="s">
        <v>77</v>
      </c>
      <c r="AC12" s="19">
        <f t="shared" si="4"/>
        <v>0</v>
      </c>
      <c r="AD12" s="28"/>
      <c r="AE12" s="26"/>
      <c r="AF12" s="19"/>
      <c r="AG12" s="21">
        <f t="shared" si="13"/>
        <v>18</v>
      </c>
      <c r="AH12" s="22">
        <f>'10.Spieltag'!AJ12</f>
        <v>152</v>
      </c>
      <c r="AI12" s="29">
        <f>'10.Spieltag'!AK12</f>
        <v>2</v>
      </c>
      <c r="AJ12" s="24">
        <f t="shared" si="14"/>
        <v>170</v>
      </c>
      <c r="AK12" s="25">
        <f t="shared" si="7"/>
        <v>3</v>
      </c>
      <c r="AL12" s="1"/>
    </row>
    <row r="13" spans="1:42" ht="24.95" customHeight="1" thickBot="1">
      <c r="A13" s="29">
        <f t="shared" si="8"/>
        <v>7</v>
      </c>
      <c r="B13" s="21" t="str">
        <f>'10.Spieltag'!B13</f>
        <v>Rainer04</v>
      </c>
      <c r="C13" s="17" t="s">
        <v>13</v>
      </c>
      <c r="D13" s="18" t="s">
        <v>77</v>
      </c>
      <c r="E13" s="19">
        <f t="shared" si="9"/>
        <v>8</v>
      </c>
      <c r="F13" s="17" t="s">
        <v>13</v>
      </c>
      <c r="G13" s="18" t="s">
        <v>77</v>
      </c>
      <c r="H13" s="19">
        <f t="shared" si="1"/>
        <v>0</v>
      </c>
      <c r="I13" s="17" t="s">
        <v>13</v>
      </c>
      <c r="J13" s="18" t="s">
        <v>78</v>
      </c>
      <c r="K13" s="19" t="str">
        <f t="shared" si="2"/>
        <v>2</v>
      </c>
      <c r="L13" s="17" t="s">
        <v>2</v>
      </c>
      <c r="M13" s="18" t="s">
        <v>13</v>
      </c>
      <c r="N13" s="66">
        <f t="shared" si="10"/>
        <v>0</v>
      </c>
      <c r="O13" s="17" t="s">
        <v>2</v>
      </c>
      <c r="P13" s="18" t="s">
        <v>78</v>
      </c>
      <c r="Q13" s="19" t="str">
        <f t="shared" si="3"/>
        <v>2</v>
      </c>
      <c r="R13" s="17" t="s">
        <v>78</v>
      </c>
      <c r="S13" s="18" t="s">
        <v>13</v>
      </c>
      <c r="T13" s="19">
        <f t="shared" si="11"/>
        <v>0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78</v>
      </c>
      <c r="Z13" s="19" t="str">
        <f t="shared" si="12"/>
        <v>2</v>
      </c>
      <c r="AA13" s="17" t="s">
        <v>78</v>
      </c>
      <c r="AB13" s="18" t="s">
        <v>2</v>
      </c>
      <c r="AC13" s="19">
        <f t="shared" si="4"/>
        <v>0</v>
      </c>
      <c r="AD13" s="27"/>
      <c r="AE13" s="26"/>
      <c r="AF13" s="19"/>
      <c r="AG13" s="21">
        <f t="shared" si="13"/>
        <v>19</v>
      </c>
      <c r="AH13" s="22">
        <f>'10.Spieltag'!AJ13</f>
        <v>142</v>
      </c>
      <c r="AI13" s="29">
        <f>'10.Spieltag'!AK13</f>
        <v>6</v>
      </c>
      <c r="AJ13" s="24">
        <f t="shared" si="14"/>
        <v>161</v>
      </c>
      <c r="AK13" s="25">
        <f t="shared" si="7"/>
        <v>7</v>
      </c>
      <c r="AL13" s="1"/>
    </row>
    <row r="14" spans="1:42" ht="24.95" customHeight="1" thickBot="1">
      <c r="A14" s="29">
        <f t="shared" si="8"/>
        <v>1</v>
      </c>
      <c r="B14" s="21" t="str">
        <f>'10.Spieltag'!B14</f>
        <v>Reinhold</v>
      </c>
      <c r="C14" s="17" t="s">
        <v>2</v>
      </c>
      <c r="D14" s="18" t="s">
        <v>77</v>
      </c>
      <c r="E14" s="19">
        <f t="shared" si="9"/>
        <v>20</v>
      </c>
      <c r="F14" s="17" t="s">
        <v>78</v>
      </c>
      <c r="G14" s="18" t="s">
        <v>78</v>
      </c>
      <c r="H14" s="19" t="str">
        <f t="shared" si="1"/>
        <v>5</v>
      </c>
      <c r="I14" s="17" t="s">
        <v>13</v>
      </c>
      <c r="J14" s="18" t="s">
        <v>2</v>
      </c>
      <c r="K14" s="19">
        <f t="shared" si="2"/>
        <v>0</v>
      </c>
      <c r="L14" s="17" t="s">
        <v>13</v>
      </c>
      <c r="M14" s="18" t="s">
        <v>13</v>
      </c>
      <c r="N14" s="66">
        <f t="shared" si="10"/>
        <v>0</v>
      </c>
      <c r="O14" s="17" t="s">
        <v>2</v>
      </c>
      <c r="P14" s="18" t="s">
        <v>78</v>
      </c>
      <c r="Q14" s="19" t="str">
        <f t="shared" si="3"/>
        <v>2</v>
      </c>
      <c r="R14" s="17" t="s">
        <v>2</v>
      </c>
      <c r="S14" s="18" t="s">
        <v>78</v>
      </c>
      <c r="T14" s="19" t="str">
        <f t="shared" si="11"/>
        <v>2</v>
      </c>
      <c r="U14" s="17" t="s">
        <v>78</v>
      </c>
      <c r="V14" s="18" t="s">
        <v>78</v>
      </c>
      <c r="W14" s="66">
        <f t="shared" si="15"/>
        <v>0</v>
      </c>
      <c r="X14" s="17" t="s">
        <v>13</v>
      </c>
      <c r="Y14" s="18" t="s">
        <v>13</v>
      </c>
      <c r="Z14" s="19">
        <f t="shared" si="12"/>
        <v>0</v>
      </c>
      <c r="AA14" s="17" t="s">
        <v>78</v>
      </c>
      <c r="AB14" s="18" t="s">
        <v>78</v>
      </c>
      <c r="AC14" s="19" t="str">
        <f t="shared" si="4"/>
        <v>3</v>
      </c>
      <c r="AD14" s="28"/>
      <c r="AE14" s="26"/>
      <c r="AF14" s="19"/>
      <c r="AG14" s="21">
        <f t="shared" si="13"/>
        <v>32</v>
      </c>
      <c r="AH14" s="22">
        <f>'10.Spieltag'!AJ14</f>
        <v>157</v>
      </c>
      <c r="AI14" s="29">
        <f>'10.Spieltag'!AK14</f>
        <v>1</v>
      </c>
      <c r="AJ14" s="24">
        <f t="shared" si="14"/>
        <v>189</v>
      </c>
      <c r="AK14" s="25">
        <f t="shared" si="7"/>
        <v>1</v>
      </c>
      <c r="AL14" s="1"/>
    </row>
    <row r="15" spans="1:42" ht="24.95" customHeight="1" thickBot="1">
      <c r="A15" s="29">
        <f t="shared" si="8"/>
        <v>7</v>
      </c>
      <c r="B15" s="21" t="str">
        <f>'10.Spieltag'!B15</f>
        <v>Ricardo04</v>
      </c>
      <c r="C15" s="17" t="s">
        <v>13</v>
      </c>
      <c r="D15" s="18" t="s">
        <v>77</v>
      </c>
      <c r="E15" s="19">
        <f t="shared" si="9"/>
        <v>8</v>
      </c>
      <c r="F15" s="17" t="s">
        <v>13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 t="str">
        <f t="shared" si="2"/>
        <v>2</v>
      </c>
      <c r="L15" s="17" t="s">
        <v>78</v>
      </c>
      <c r="M15" s="18" t="s">
        <v>13</v>
      </c>
      <c r="N15" s="66" t="str">
        <f t="shared" si="10"/>
        <v>5</v>
      </c>
      <c r="O15" s="17" t="s">
        <v>13</v>
      </c>
      <c r="P15" s="18" t="s">
        <v>78</v>
      </c>
      <c r="Q15" s="19" t="str">
        <f t="shared" si="3"/>
        <v>2</v>
      </c>
      <c r="R15" s="17" t="s">
        <v>13</v>
      </c>
      <c r="S15" s="18" t="s">
        <v>78</v>
      </c>
      <c r="T15" s="19" t="str">
        <f t="shared" si="11"/>
        <v>2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77</v>
      </c>
      <c r="Z15" s="19" t="str">
        <f t="shared" si="12"/>
        <v>3</v>
      </c>
      <c r="AA15" s="17" t="s">
        <v>78</v>
      </c>
      <c r="AB15" s="18" t="s">
        <v>77</v>
      </c>
      <c r="AC15" s="19">
        <f t="shared" si="4"/>
        <v>0</v>
      </c>
      <c r="AD15" s="28"/>
      <c r="AE15" s="26"/>
      <c r="AF15" s="19"/>
      <c r="AG15" s="21">
        <f t="shared" si="13"/>
        <v>22</v>
      </c>
      <c r="AH15" s="22">
        <f>'10.Spieltag'!AJ15</f>
        <v>139</v>
      </c>
      <c r="AI15" s="29">
        <f>'10.Spieltag'!AK15</f>
        <v>7</v>
      </c>
      <c r="AJ15" s="24">
        <f t="shared" si="14"/>
        <v>161</v>
      </c>
      <c r="AK15" s="25">
        <f t="shared" si="7"/>
        <v>7</v>
      </c>
      <c r="AL15" s="1"/>
    </row>
    <row r="16" spans="1:42" ht="24.95" customHeight="1" thickBot="1">
      <c r="A16" s="29">
        <f t="shared" si="8"/>
        <v>2</v>
      </c>
      <c r="B16" s="21" t="str">
        <f>'10.Spieltag'!B16</f>
        <v>schmiddi04</v>
      </c>
      <c r="C16" s="17" t="s">
        <v>2</v>
      </c>
      <c r="D16" s="18" t="s">
        <v>77</v>
      </c>
      <c r="E16" s="19">
        <f t="shared" si="9"/>
        <v>20</v>
      </c>
      <c r="F16" s="17" t="s">
        <v>77</v>
      </c>
      <c r="G16" s="18" t="s">
        <v>78</v>
      </c>
      <c r="H16" s="19">
        <f t="shared" si="1"/>
        <v>0</v>
      </c>
      <c r="I16" s="17" t="s">
        <v>77</v>
      </c>
      <c r="J16" s="18" t="s">
        <v>78</v>
      </c>
      <c r="K16" s="19">
        <f t="shared" si="2"/>
        <v>0</v>
      </c>
      <c r="L16" s="17" t="s">
        <v>77</v>
      </c>
      <c r="M16" s="18" t="s">
        <v>78</v>
      </c>
      <c r="N16" s="66" t="str">
        <f t="shared" si="10"/>
        <v>3</v>
      </c>
      <c r="O16" s="17" t="s">
        <v>13</v>
      </c>
      <c r="P16" s="18" t="s">
        <v>77</v>
      </c>
      <c r="Q16" s="19" t="str">
        <f t="shared" si="3"/>
        <v>2</v>
      </c>
      <c r="R16" s="17" t="s">
        <v>78</v>
      </c>
      <c r="S16" s="18" t="s">
        <v>78</v>
      </c>
      <c r="T16" s="19">
        <f t="shared" si="11"/>
        <v>0</v>
      </c>
      <c r="U16" s="17" t="s">
        <v>77</v>
      </c>
      <c r="V16" s="18" t="s">
        <v>13</v>
      </c>
      <c r="W16" s="66">
        <f t="shared" si="15"/>
        <v>0</v>
      </c>
      <c r="X16" s="17" t="s">
        <v>78</v>
      </c>
      <c r="Y16" s="18" t="s">
        <v>77</v>
      </c>
      <c r="Z16" s="19" t="str">
        <f t="shared" si="12"/>
        <v>2</v>
      </c>
      <c r="AA16" s="17" t="s">
        <v>78</v>
      </c>
      <c r="AB16" s="18" t="s">
        <v>13</v>
      </c>
      <c r="AC16" s="19">
        <f t="shared" si="4"/>
        <v>0</v>
      </c>
      <c r="AD16" s="28"/>
      <c r="AE16" s="26"/>
      <c r="AF16" s="19"/>
      <c r="AG16" s="21">
        <f t="shared" si="13"/>
        <v>27</v>
      </c>
      <c r="AH16" s="22">
        <f>'10.Spieltag'!AJ16</f>
        <v>148</v>
      </c>
      <c r="AI16" s="29">
        <f>'10.Spieltag'!AK16</f>
        <v>5</v>
      </c>
      <c r="AJ16" s="24">
        <f t="shared" si="14"/>
        <v>175</v>
      </c>
      <c r="AK16" s="25">
        <f t="shared" si="7"/>
        <v>2</v>
      </c>
      <c r="AL16" s="1"/>
    </row>
    <row r="17" spans="1:38" ht="24.95" customHeight="1" thickBot="1">
      <c r="A17" s="29">
        <f t="shared" si="8"/>
        <v>6</v>
      </c>
      <c r="B17" s="21" t="str">
        <f>'10.Spieltag'!B17</f>
        <v>shiny</v>
      </c>
      <c r="C17" s="17" t="s">
        <v>13</v>
      </c>
      <c r="D17" s="18" t="s">
        <v>77</v>
      </c>
      <c r="E17" s="19">
        <f t="shared" si="9"/>
        <v>8</v>
      </c>
      <c r="F17" s="17" t="s">
        <v>13</v>
      </c>
      <c r="G17" s="18" t="s">
        <v>77</v>
      </c>
      <c r="H17" s="19">
        <f t="shared" si="1"/>
        <v>0</v>
      </c>
      <c r="I17" s="17" t="s">
        <v>13</v>
      </c>
      <c r="J17" s="18" t="s">
        <v>78</v>
      </c>
      <c r="K17" s="19" t="str">
        <f t="shared" si="2"/>
        <v>2</v>
      </c>
      <c r="L17" s="17" t="s">
        <v>13</v>
      </c>
      <c r="M17" s="18" t="s">
        <v>78</v>
      </c>
      <c r="N17" s="66">
        <f t="shared" si="10"/>
        <v>0</v>
      </c>
      <c r="O17" s="17" t="s">
        <v>13</v>
      </c>
      <c r="P17" s="18" t="s">
        <v>78</v>
      </c>
      <c r="Q17" s="19" t="str">
        <f t="shared" si="3"/>
        <v>2</v>
      </c>
      <c r="R17" s="17" t="s">
        <v>13</v>
      </c>
      <c r="S17" s="18" t="s">
        <v>78</v>
      </c>
      <c r="T17" s="19" t="str">
        <f t="shared" si="11"/>
        <v>2</v>
      </c>
      <c r="U17" s="17" t="s">
        <v>78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2"/>
        <v>0</v>
      </c>
      <c r="AA17" s="17" t="s">
        <v>78</v>
      </c>
      <c r="AB17" s="18" t="s">
        <v>13</v>
      </c>
      <c r="AC17" s="19">
        <f t="shared" si="4"/>
        <v>0</v>
      </c>
      <c r="AD17" s="28"/>
      <c r="AE17" s="26"/>
      <c r="AF17" s="19"/>
      <c r="AG17" s="21">
        <f t="shared" si="13"/>
        <v>14</v>
      </c>
      <c r="AH17" s="22">
        <f>'10.Spieltag'!AJ17</f>
        <v>150</v>
      </c>
      <c r="AI17" s="29">
        <f>'10.Spieltag'!AK17</f>
        <v>4</v>
      </c>
      <c r="AJ17" s="24">
        <f t="shared" si="14"/>
        <v>164</v>
      </c>
      <c r="AK17" s="25">
        <f t="shared" si="7"/>
        <v>6</v>
      </c>
      <c r="AL17" s="1"/>
    </row>
    <row r="18" spans="1:38" ht="24.95" customHeight="1" thickBot="1">
      <c r="A18" s="29">
        <f t="shared" si="8"/>
        <v>12</v>
      </c>
      <c r="B18" s="21" t="str">
        <f>'10.Spieltag'!B18</f>
        <v>Skopp04</v>
      </c>
      <c r="C18" s="17" t="s">
        <v>78</v>
      </c>
      <c r="D18" s="18" t="s">
        <v>77</v>
      </c>
      <c r="E18" s="19">
        <f t="shared" si="9"/>
        <v>8</v>
      </c>
      <c r="F18" s="17" t="s">
        <v>78</v>
      </c>
      <c r="G18" s="18" t="s">
        <v>78</v>
      </c>
      <c r="H18" s="19" t="str">
        <f t="shared" si="1"/>
        <v>5</v>
      </c>
      <c r="I18" s="17" t="s">
        <v>77</v>
      </c>
      <c r="J18" s="18" t="s">
        <v>77</v>
      </c>
      <c r="K18" s="19">
        <f t="shared" si="2"/>
        <v>0</v>
      </c>
      <c r="L18" s="17" t="s">
        <v>13</v>
      </c>
      <c r="M18" s="18" t="s">
        <v>13</v>
      </c>
      <c r="N18" s="66">
        <f t="shared" si="10"/>
        <v>0</v>
      </c>
      <c r="O18" s="17" t="s">
        <v>2</v>
      </c>
      <c r="P18" s="18" t="s">
        <v>78</v>
      </c>
      <c r="Q18" s="19" t="str">
        <f t="shared" si="3"/>
        <v>2</v>
      </c>
      <c r="R18" s="17" t="s">
        <v>78</v>
      </c>
      <c r="S18" s="18" t="s">
        <v>77</v>
      </c>
      <c r="T18" s="19" t="str">
        <f t="shared" si="11"/>
        <v>2</v>
      </c>
      <c r="U18" s="17" t="s">
        <v>77</v>
      </c>
      <c r="V18" s="18" t="s">
        <v>13</v>
      </c>
      <c r="W18" s="66">
        <f t="shared" si="15"/>
        <v>0</v>
      </c>
      <c r="X18" s="17" t="s">
        <v>13</v>
      </c>
      <c r="Y18" s="18" t="s">
        <v>77</v>
      </c>
      <c r="Z18" s="19" t="str">
        <f t="shared" si="12"/>
        <v>3</v>
      </c>
      <c r="AA18" s="17" t="s">
        <v>77</v>
      </c>
      <c r="AB18" s="18" t="s">
        <v>2</v>
      </c>
      <c r="AC18" s="19">
        <f t="shared" si="4"/>
        <v>0</v>
      </c>
      <c r="AD18" s="28"/>
      <c r="AE18" s="26"/>
      <c r="AF18" s="19"/>
      <c r="AG18" s="21">
        <f t="shared" si="13"/>
        <v>20</v>
      </c>
      <c r="AH18" s="22">
        <f>'10.Spieltag'!AJ18</f>
        <v>123</v>
      </c>
      <c r="AI18" s="29">
        <f>'10.Spieltag'!AK18</f>
        <v>11</v>
      </c>
      <c r="AJ18" s="24">
        <f t="shared" si="14"/>
        <v>143</v>
      </c>
      <c r="AK18" s="25">
        <f t="shared" si="7"/>
        <v>12</v>
      </c>
      <c r="AL18" s="1"/>
    </row>
    <row r="19" spans="1:38" ht="24.95" customHeight="1" thickBot="1">
      <c r="A19" s="29">
        <f t="shared" si="8"/>
        <v>5</v>
      </c>
      <c r="B19" s="21" t="str">
        <f>'10.Spieltag'!B19</f>
        <v>Tanja04</v>
      </c>
      <c r="C19" s="17" t="s">
        <v>2</v>
      </c>
      <c r="D19" s="18" t="s">
        <v>77</v>
      </c>
      <c r="E19" s="19">
        <f t="shared" si="9"/>
        <v>20</v>
      </c>
      <c r="F19" s="17" t="s">
        <v>13</v>
      </c>
      <c r="G19" s="18" t="s">
        <v>78</v>
      </c>
      <c r="H19" s="19">
        <f t="shared" si="1"/>
        <v>0</v>
      </c>
      <c r="I19" s="17" t="s">
        <v>13</v>
      </c>
      <c r="J19" s="18" t="s">
        <v>78</v>
      </c>
      <c r="K19" s="19" t="str">
        <f t="shared" si="2"/>
        <v>2</v>
      </c>
      <c r="L19" s="17" t="s">
        <v>78</v>
      </c>
      <c r="M19" s="18" t="s">
        <v>78</v>
      </c>
      <c r="N19" s="66">
        <f t="shared" si="10"/>
        <v>0</v>
      </c>
      <c r="O19" s="17" t="s">
        <v>13</v>
      </c>
      <c r="P19" s="18" t="s">
        <v>77</v>
      </c>
      <c r="Q19" s="19" t="str">
        <f t="shared" si="3"/>
        <v>2</v>
      </c>
      <c r="R19" s="17" t="s">
        <v>13</v>
      </c>
      <c r="S19" s="18" t="s">
        <v>78</v>
      </c>
      <c r="T19" s="19" t="str">
        <f t="shared" si="11"/>
        <v>2</v>
      </c>
      <c r="U19" s="17" t="s">
        <v>13</v>
      </c>
      <c r="V19" s="18" t="s">
        <v>77</v>
      </c>
      <c r="W19" s="66" t="str">
        <f t="shared" si="15"/>
        <v>2</v>
      </c>
      <c r="X19" s="17" t="s">
        <v>78</v>
      </c>
      <c r="Y19" s="18" t="s">
        <v>77</v>
      </c>
      <c r="Z19" s="19" t="str">
        <f t="shared" si="12"/>
        <v>2</v>
      </c>
      <c r="AA19" s="17" t="s">
        <v>77</v>
      </c>
      <c r="AB19" s="18" t="s">
        <v>78</v>
      </c>
      <c r="AC19" s="19">
        <f t="shared" si="4"/>
        <v>0</v>
      </c>
      <c r="AD19" s="28"/>
      <c r="AE19" s="26"/>
      <c r="AF19" s="19"/>
      <c r="AG19" s="21">
        <f t="shared" si="13"/>
        <v>30</v>
      </c>
      <c r="AH19" s="22">
        <f>'10.Spieltag'!AJ19</f>
        <v>136</v>
      </c>
      <c r="AI19" s="29">
        <f>'10.Spieltag'!AK19</f>
        <v>8</v>
      </c>
      <c r="AJ19" s="24">
        <f t="shared" si="14"/>
        <v>166</v>
      </c>
      <c r="AK19" s="25">
        <f t="shared" si="7"/>
        <v>5</v>
      </c>
      <c r="AL19" s="1"/>
    </row>
    <row r="20" spans="1:38" ht="24.95" customHeight="1" thickBot="1">
      <c r="A20" s="29">
        <f t="shared" si="8"/>
        <v>4</v>
      </c>
      <c r="B20" s="21" t="str">
        <f>'10.Spieltag'!B20</f>
        <v>UltraGE</v>
      </c>
      <c r="C20" s="17" t="s">
        <v>2</v>
      </c>
      <c r="D20" s="18" t="s">
        <v>78</v>
      </c>
      <c r="E20" s="19">
        <f t="shared" si="9"/>
        <v>8</v>
      </c>
      <c r="F20" s="17" t="s">
        <v>78</v>
      </c>
      <c r="G20" s="18" t="s">
        <v>13</v>
      </c>
      <c r="H20" s="19">
        <f t="shared" si="1"/>
        <v>0</v>
      </c>
      <c r="I20" s="17" t="s">
        <v>13</v>
      </c>
      <c r="J20" s="18" t="s">
        <v>78</v>
      </c>
      <c r="K20" s="19" t="str">
        <f t="shared" si="2"/>
        <v>2</v>
      </c>
      <c r="L20" s="17" t="s">
        <v>13</v>
      </c>
      <c r="M20" s="18" t="s">
        <v>78</v>
      </c>
      <c r="N20" s="66">
        <f t="shared" si="10"/>
        <v>0</v>
      </c>
      <c r="O20" s="17" t="s">
        <v>2</v>
      </c>
      <c r="P20" s="18" t="s">
        <v>78</v>
      </c>
      <c r="Q20" s="19" t="str">
        <f t="shared" si="3"/>
        <v>2</v>
      </c>
      <c r="R20" s="17" t="s">
        <v>13</v>
      </c>
      <c r="S20" s="18" t="s">
        <v>78</v>
      </c>
      <c r="T20" s="19" t="str">
        <f t="shared" si="11"/>
        <v>2</v>
      </c>
      <c r="U20" s="17" t="s">
        <v>78</v>
      </c>
      <c r="V20" s="18" t="s">
        <v>78</v>
      </c>
      <c r="W20" s="66">
        <f t="shared" si="15"/>
        <v>0</v>
      </c>
      <c r="X20" s="17" t="s">
        <v>13</v>
      </c>
      <c r="Y20" s="18" t="s">
        <v>78</v>
      </c>
      <c r="Z20" s="19" t="str">
        <f t="shared" si="12"/>
        <v>2</v>
      </c>
      <c r="AA20" s="17" t="s">
        <v>78</v>
      </c>
      <c r="AB20" s="18" t="s">
        <v>13</v>
      </c>
      <c r="AC20" s="19">
        <f t="shared" si="4"/>
        <v>0</v>
      </c>
      <c r="AD20" s="28"/>
      <c r="AE20" s="26"/>
      <c r="AF20" s="19"/>
      <c r="AG20" s="21">
        <f t="shared" si="13"/>
        <v>16</v>
      </c>
      <c r="AH20" s="22">
        <f>'10.Spieltag'!AJ20</f>
        <v>151</v>
      </c>
      <c r="AI20" s="29">
        <f>'10.Spieltag'!AK20</f>
        <v>3</v>
      </c>
      <c r="AJ20" s="24">
        <f t="shared" si="14"/>
        <v>167</v>
      </c>
      <c r="AK20" s="25">
        <f t="shared" si="7"/>
        <v>4</v>
      </c>
      <c r="AL20" s="1"/>
    </row>
    <row r="21" spans="1:38" ht="24.95" customHeight="1" thickBot="1">
      <c r="A21" s="29">
        <f t="shared" si="8"/>
        <v>14</v>
      </c>
      <c r="B21" s="21"/>
      <c r="C21" s="17"/>
      <c r="D21" s="18"/>
      <c r="E21" s="19">
        <f t="shared" ref="E21:E26" si="16">IF(OR(EXACT($C$7,C21)*(EXACT($D$7,D21)))=TRUE,$AO$9,IF(($D$7-$C$7=D21-C21),$AO$8,IF(OR(EXACT($C$7&gt;$D$7,C21&gt;D21)*EXACT($C$7=$D$7,C21=D21)*EXACT($C$7&lt;$D$7,C21&lt;D21)),$AO$7,0)))</f>
        <v>0</v>
      </c>
      <c r="F21" s="17"/>
      <c r="G21" s="18"/>
      <c r="H21" s="19" t="str">
        <f t="shared" si="1"/>
        <v>3</v>
      </c>
      <c r="I21" s="17"/>
      <c r="J21" s="18"/>
      <c r="K21" s="19">
        <f t="shared" si="2"/>
        <v>0</v>
      </c>
      <c r="L21" s="17"/>
      <c r="M21" s="18"/>
      <c r="N21" s="66">
        <f t="shared" si="10"/>
        <v>0</v>
      </c>
      <c r="O21" s="17"/>
      <c r="P21" s="18"/>
      <c r="Q21" s="19">
        <f t="shared" si="3"/>
        <v>0</v>
      </c>
      <c r="R21" s="17"/>
      <c r="S21" s="18"/>
      <c r="T21" s="19">
        <f t="shared" si="11"/>
        <v>0</v>
      </c>
      <c r="U21" s="17"/>
      <c r="V21" s="18"/>
      <c r="W21" s="66">
        <f t="shared" si="15"/>
        <v>0</v>
      </c>
      <c r="X21" s="17"/>
      <c r="Y21" s="18"/>
      <c r="Z21" s="19">
        <f t="shared" si="12"/>
        <v>0</v>
      </c>
      <c r="AA21" s="17"/>
      <c r="AB21" s="18"/>
      <c r="AC21" s="19" t="str">
        <f t="shared" si="4"/>
        <v>3</v>
      </c>
      <c r="AD21" s="28"/>
      <c r="AE21" s="26"/>
      <c r="AF21" s="19"/>
      <c r="AG21" s="21">
        <f t="shared" si="13"/>
        <v>6</v>
      </c>
      <c r="AH21" s="22">
        <f>'10.Spieltag'!AJ21</f>
        <v>36</v>
      </c>
      <c r="AI21" s="29">
        <f>'10.Spieltag'!AK21</f>
        <v>14</v>
      </c>
      <c r="AJ21" s="24">
        <f t="shared" si="14"/>
        <v>42</v>
      </c>
      <c r="AK21" s="25">
        <f t="shared" si="7"/>
        <v>14</v>
      </c>
      <c r="AL21" s="1"/>
    </row>
    <row r="22" spans="1:38" ht="24.95" customHeight="1" thickBot="1">
      <c r="A22" s="29">
        <f t="shared" si="8"/>
        <v>14</v>
      </c>
      <c r="B22" s="21"/>
      <c r="C22" s="17"/>
      <c r="D22" s="18"/>
      <c r="E22" s="19">
        <f t="shared" si="16"/>
        <v>0</v>
      </c>
      <c r="F22" s="17"/>
      <c r="G22" s="18"/>
      <c r="H22" s="19" t="str">
        <f t="shared" si="1"/>
        <v>3</v>
      </c>
      <c r="I22" s="17"/>
      <c r="J22" s="18"/>
      <c r="K22" s="19">
        <f t="shared" si="2"/>
        <v>0</v>
      </c>
      <c r="L22" s="17"/>
      <c r="M22" s="18"/>
      <c r="N22" s="66">
        <f t="shared" si="10"/>
        <v>0</v>
      </c>
      <c r="O22" s="17"/>
      <c r="P22" s="18"/>
      <c r="Q22" s="19">
        <f t="shared" si="3"/>
        <v>0</v>
      </c>
      <c r="R22" s="17"/>
      <c r="S22" s="18"/>
      <c r="T22" s="19">
        <f t="shared" si="11"/>
        <v>0</v>
      </c>
      <c r="U22" s="17"/>
      <c r="V22" s="18"/>
      <c r="W22" s="66">
        <f t="shared" si="15"/>
        <v>0</v>
      </c>
      <c r="X22" s="17"/>
      <c r="Y22" s="18"/>
      <c r="Z22" s="19">
        <f t="shared" si="12"/>
        <v>0</v>
      </c>
      <c r="AA22" s="17"/>
      <c r="AB22" s="18"/>
      <c r="AC22" s="19" t="str">
        <f t="shared" si="4"/>
        <v>3</v>
      </c>
      <c r="AD22" s="28"/>
      <c r="AE22" s="26"/>
      <c r="AF22" s="19"/>
      <c r="AG22" s="21">
        <f t="shared" si="13"/>
        <v>6</v>
      </c>
      <c r="AH22" s="22">
        <f>'10.Spieltag'!AJ22</f>
        <v>36</v>
      </c>
      <c r="AI22" s="29">
        <f>'10.Spieltag'!AK22</f>
        <v>14</v>
      </c>
      <c r="AJ22" s="24">
        <f t="shared" si="14"/>
        <v>42</v>
      </c>
      <c r="AK22" s="25">
        <f t="shared" si="7"/>
        <v>14</v>
      </c>
      <c r="AL22" s="1"/>
    </row>
    <row r="23" spans="1:38" ht="24.95" customHeight="1" thickBot="1">
      <c r="A23" s="29">
        <f t="shared" si="8"/>
        <v>14</v>
      </c>
      <c r="B23" s="21"/>
      <c r="C23" s="17"/>
      <c r="D23" s="18"/>
      <c r="E23" s="19">
        <f t="shared" si="16"/>
        <v>0</v>
      </c>
      <c r="F23" s="17"/>
      <c r="G23" s="18"/>
      <c r="H23" s="19" t="str">
        <f t="shared" si="1"/>
        <v>3</v>
      </c>
      <c r="I23" s="17"/>
      <c r="J23" s="18"/>
      <c r="K23" s="19">
        <f t="shared" si="2"/>
        <v>0</v>
      </c>
      <c r="L23" s="17"/>
      <c r="M23" s="18"/>
      <c r="N23" s="66">
        <f t="shared" si="10"/>
        <v>0</v>
      </c>
      <c r="O23" s="17"/>
      <c r="P23" s="18"/>
      <c r="Q23" s="19">
        <f t="shared" si="3"/>
        <v>0</v>
      </c>
      <c r="R23" s="17"/>
      <c r="S23" s="18"/>
      <c r="T23" s="19">
        <f t="shared" si="11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2"/>
        <v>0</v>
      </c>
      <c r="AA23" s="17"/>
      <c r="AB23" s="18"/>
      <c r="AC23" s="19" t="str">
        <f t="shared" si="4"/>
        <v>3</v>
      </c>
      <c r="AD23" s="28"/>
      <c r="AE23" s="26"/>
      <c r="AF23" s="19"/>
      <c r="AG23" s="21">
        <f t="shared" si="13"/>
        <v>6</v>
      </c>
      <c r="AH23" s="22">
        <f>'10.Spieltag'!AJ23</f>
        <v>36</v>
      </c>
      <c r="AI23" s="29">
        <f>'10.Spieltag'!AK23</f>
        <v>14</v>
      </c>
      <c r="AJ23" s="24">
        <f t="shared" si="14"/>
        <v>42</v>
      </c>
      <c r="AK23" s="25">
        <f t="shared" si="7"/>
        <v>14</v>
      </c>
      <c r="AL23" s="1"/>
    </row>
    <row r="24" spans="1:38" ht="24.95" customHeight="1" thickBot="1">
      <c r="A24" s="29">
        <f t="shared" si="8"/>
        <v>14</v>
      </c>
      <c r="B24" s="21"/>
      <c r="C24" s="17"/>
      <c r="D24" s="18"/>
      <c r="E24" s="19">
        <f t="shared" si="16"/>
        <v>0</v>
      </c>
      <c r="F24" s="17"/>
      <c r="G24" s="18"/>
      <c r="H24" s="19" t="str">
        <f t="shared" si="1"/>
        <v>3</v>
      </c>
      <c r="I24" s="17"/>
      <c r="J24" s="18"/>
      <c r="K24" s="19">
        <f t="shared" si="2"/>
        <v>0</v>
      </c>
      <c r="L24" s="17"/>
      <c r="M24" s="18"/>
      <c r="N24" s="66">
        <f t="shared" si="10"/>
        <v>0</v>
      </c>
      <c r="O24" s="17"/>
      <c r="P24" s="18"/>
      <c r="Q24" s="19">
        <f t="shared" si="3"/>
        <v>0</v>
      </c>
      <c r="R24" s="17"/>
      <c r="S24" s="18"/>
      <c r="T24" s="19">
        <f t="shared" si="11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2"/>
        <v>0</v>
      </c>
      <c r="AA24" s="17"/>
      <c r="AB24" s="18"/>
      <c r="AC24" s="19" t="str">
        <f t="shared" si="4"/>
        <v>3</v>
      </c>
      <c r="AD24" s="28"/>
      <c r="AE24" s="26"/>
      <c r="AF24" s="19"/>
      <c r="AG24" s="21">
        <f t="shared" si="13"/>
        <v>6</v>
      </c>
      <c r="AH24" s="22">
        <f>'10.Spieltag'!AJ24</f>
        <v>36</v>
      </c>
      <c r="AI24" s="29">
        <f>'10.Spieltag'!AK24</f>
        <v>14</v>
      </c>
      <c r="AJ24" s="24">
        <f t="shared" si="14"/>
        <v>42</v>
      </c>
      <c r="AK24" s="25">
        <f t="shared" si="7"/>
        <v>14</v>
      </c>
      <c r="AL24" s="1"/>
    </row>
    <row r="25" spans="1:38" ht="24.95" customHeight="1" thickBot="1">
      <c r="A25" s="29">
        <f t="shared" si="8"/>
        <v>14</v>
      </c>
      <c r="B25" s="21"/>
      <c r="C25" s="17"/>
      <c r="D25" s="18"/>
      <c r="E25" s="19">
        <f t="shared" si="16"/>
        <v>0</v>
      </c>
      <c r="F25" s="17"/>
      <c r="G25" s="18"/>
      <c r="H25" s="19" t="str">
        <f t="shared" si="1"/>
        <v>3</v>
      </c>
      <c r="I25" s="17"/>
      <c r="J25" s="18"/>
      <c r="K25" s="19">
        <f t="shared" si="2"/>
        <v>0</v>
      </c>
      <c r="L25" s="17"/>
      <c r="M25" s="18"/>
      <c r="N25" s="66">
        <f t="shared" si="10"/>
        <v>0</v>
      </c>
      <c r="O25" s="17"/>
      <c r="P25" s="18"/>
      <c r="Q25" s="19">
        <f t="shared" si="3"/>
        <v>0</v>
      </c>
      <c r="R25" s="17"/>
      <c r="S25" s="18"/>
      <c r="T25" s="19">
        <f t="shared" si="11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2"/>
        <v>0</v>
      </c>
      <c r="AA25" s="17"/>
      <c r="AB25" s="18"/>
      <c r="AC25" s="19" t="str">
        <f t="shared" si="4"/>
        <v>3</v>
      </c>
      <c r="AD25" s="28"/>
      <c r="AE25" s="26"/>
      <c r="AF25" s="19"/>
      <c r="AG25" s="21">
        <f t="shared" si="13"/>
        <v>6</v>
      </c>
      <c r="AH25" s="22">
        <f>'10.Spieltag'!AJ25</f>
        <v>36</v>
      </c>
      <c r="AI25" s="29">
        <f>'10.Spieltag'!AK25</f>
        <v>14</v>
      </c>
      <c r="AJ25" s="24">
        <f t="shared" si="14"/>
        <v>42</v>
      </c>
      <c r="AK25" s="25">
        <f t="shared" si="7"/>
        <v>14</v>
      </c>
      <c r="AL25" s="1"/>
    </row>
    <row r="26" spans="1:38" ht="28.15" customHeight="1" thickBot="1">
      <c r="A26" s="29">
        <f t="shared" si="8"/>
        <v>14</v>
      </c>
      <c r="B26" s="21"/>
      <c r="C26" s="17"/>
      <c r="D26" s="18"/>
      <c r="E26" s="19">
        <f t="shared" si="16"/>
        <v>0</v>
      </c>
      <c r="F26" s="17"/>
      <c r="G26" s="18"/>
      <c r="H26" s="19" t="str">
        <f t="shared" si="1"/>
        <v>3</v>
      </c>
      <c r="I26" s="17"/>
      <c r="J26" s="18"/>
      <c r="K26" s="19">
        <f t="shared" si="2"/>
        <v>0</v>
      </c>
      <c r="L26" s="17"/>
      <c r="M26" s="18"/>
      <c r="N26" s="66">
        <f t="shared" si="10"/>
        <v>0</v>
      </c>
      <c r="O26" s="17"/>
      <c r="P26" s="18"/>
      <c r="Q26" s="19">
        <f t="shared" si="3"/>
        <v>0</v>
      </c>
      <c r="R26" s="17"/>
      <c r="S26" s="18"/>
      <c r="T26" s="19">
        <f t="shared" si="11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2"/>
        <v>0</v>
      </c>
      <c r="AA26" s="17"/>
      <c r="AB26" s="18"/>
      <c r="AC26" s="19" t="str">
        <f t="shared" si="4"/>
        <v>3</v>
      </c>
      <c r="AD26" s="28"/>
      <c r="AE26" s="26"/>
      <c r="AF26" s="19"/>
      <c r="AG26" s="21">
        <f t="shared" ref="AG26" si="17">E26+H26+K26+N26+Q26+T26+W26+Z26+AC26+AF26</f>
        <v>6</v>
      </c>
      <c r="AH26" s="22">
        <f>'10.Spieltag'!AJ26</f>
        <v>36</v>
      </c>
      <c r="AI26" s="29">
        <f>'10.Spieltag'!AK26</f>
        <v>14</v>
      </c>
      <c r="AJ26" s="24">
        <f t="shared" ref="AJ26" si="18">AG26+AH26</f>
        <v>42</v>
      </c>
      <c r="AK26" s="25">
        <f t="shared" si="7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>
        <f>IF(OR(EXACT($C$7,C27)*(EXACT($D$7,D27)))=TRUE,$AO$9,IF(($D$7-$C$7=D27-C27),$AO$8,IF(OR(EXACT($C$7&gt;$D$7,C27&gt;D27)*EXACT($C$7=$D$7,C27=D27)*EXACT($C$7&lt;$D$7,C27&lt;D27)),$AO$7,0)))</f>
        <v>0</v>
      </c>
      <c r="F27" s="17"/>
      <c r="G27" s="18"/>
      <c r="H27" s="19" t="str">
        <f t="shared" si="1"/>
        <v>3</v>
      </c>
      <c r="I27" s="17"/>
      <c r="J27" s="18"/>
      <c r="K27" s="19">
        <f t="shared" si="2"/>
        <v>0</v>
      </c>
      <c r="L27" s="17"/>
      <c r="M27" s="18"/>
      <c r="N27" s="66">
        <f t="shared" si="10"/>
        <v>0</v>
      </c>
      <c r="O27" s="17"/>
      <c r="P27" s="18"/>
      <c r="Q27" s="19">
        <f t="shared" si="3"/>
        <v>0</v>
      </c>
      <c r="R27" s="17"/>
      <c r="S27" s="18"/>
      <c r="T27" s="19">
        <f t="shared" si="11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2"/>
        <v>0</v>
      </c>
      <c r="AA27" s="17"/>
      <c r="AB27" s="18"/>
      <c r="AC27" s="19" t="str">
        <f t="shared" si="4"/>
        <v>3</v>
      </c>
      <c r="AD27" s="28"/>
      <c r="AE27" s="26"/>
      <c r="AF27" s="19"/>
      <c r="AG27" s="21">
        <f t="shared" ref="AG27" si="20">E27+H27+K27+N27+Q27+T27+W27+Z27+AC27+AF27</f>
        <v>6</v>
      </c>
      <c r="AH27" s="22">
        <f>'10.Spieltag'!AJ27</f>
        <v>36</v>
      </c>
      <c r="AI27" s="29">
        <f>'10.Spieltag'!AK27</f>
        <v>14</v>
      </c>
      <c r="AJ27" s="24">
        <f t="shared" ref="AJ27" si="21">AG27+AH27</f>
        <v>42</v>
      </c>
      <c r="AK27" s="25">
        <f t="shared" si="7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6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5" priority="4" rank="3"/>
  </conditionalFormatting>
  <conditionalFormatting sqref="B8:B27">
    <cfRule type="expression" dxfId="134" priority="3">
      <formula>($AG8&gt;40)</formula>
    </cfRule>
  </conditionalFormatting>
  <conditionalFormatting sqref="R6 C6 X6 U6 F4 F6 L4 I6 C4 L6 O4 R4 U4 O6 X4 AA4 I4 AA6">
    <cfRule type="cellIs" dxfId="13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A3" workbookViewId="0">
      <selection activeCell="C4" sqref="C4:AC6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26</v>
      </c>
      <c r="B4" s="16"/>
      <c r="C4" s="68" t="s">
        <v>12</v>
      </c>
      <c r="F4" s="68" t="s">
        <v>60</v>
      </c>
      <c r="I4" s="68" t="s">
        <v>62</v>
      </c>
      <c r="L4" s="68" t="s">
        <v>70</v>
      </c>
      <c r="O4" s="68" t="s">
        <v>74</v>
      </c>
      <c r="R4" s="68" t="s">
        <v>63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65</v>
      </c>
      <c r="I6" s="68" t="s">
        <v>75</v>
      </c>
      <c r="L6" s="68" t="s">
        <v>68</v>
      </c>
      <c r="O6" s="68" t="s">
        <v>11</v>
      </c>
      <c r="R6" s="68" t="s">
        <v>69</v>
      </c>
      <c r="U6" s="68" t="s">
        <v>72</v>
      </c>
      <c r="X6" s="68" t="s">
        <v>73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91</v>
      </c>
      <c r="K7" s="73" t="s">
        <v>1</v>
      </c>
      <c r="L7" s="72" t="s">
        <v>13</v>
      </c>
      <c r="M7" s="72" t="s">
        <v>77</v>
      </c>
      <c r="N7" s="73" t="s">
        <v>1</v>
      </c>
      <c r="O7" s="72" t="s">
        <v>78</v>
      </c>
      <c r="P7" s="72" t="s">
        <v>77</v>
      </c>
      <c r="Q7" s="73" t="s">
        <v>1</v>
      </c>
      <c r="R7" s="72" t="s">
        <v>78</v>
      </c>
      <c r="S7" s="72" t="s">
        <v>78</v>
      </c>
      <c r="T7" s="73" t="s">
        <v>1</v>
      </c>
      <c r="U7" s="72" t="s">
        <v>77</v>
      </c>
      <c r="V7" s="72" t="s">
        <v>78</v>
      </c>
      <c r="W7" s="73" t="s">
        <v>1</v>
      </c>
      <c r="X7" s="72" t="s">
        <v>13</v>
      </c>
      <c r="Y7" s="72" t="s">
        <v>78</v>
      </c>
      <c r="Z7" s="73" t="s">
        <v>1</v>
      </c>
      <c r="AA7" s="72" t="s">
        <v>77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12</v>
      </c>
      <c r="B8" s="21" t="str">
        <f>'11.Spieltag'!B8</f>
        <v>Franzi04</v>
      </c>
      <c r="C8" s="17" t="s">
        <v>13</v>
      </c>
      <c r="D8" s="18" t="s">
        <v>78</v>
      </c>
      <c r="E8" s="19">
        <f t="shared" ref="E8:E26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27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27" si="3"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13</v>
      </c>
      <c r="N8" s="66">
        <f t="shared" ref="N8:N27" si="4">IF(OR(EXACT($L$7,L8)*(EXACT($M$7,M8)))=TRUE,$AO$9,IF(($M$7-$L$7=M8-L8),$AO$8,IF(OR(EXACT($L$7&gt;$M$7,L8&gt;M8)*EXACT($L$7=$M$7,L8=M8)*EXACT($L$7&lt;$M$7,L8&lt;M8)),$AO$7,0)))</f>
        <v>0</v>
      </c>
      <c r="O8" s="17" t="s">
        <v>78</v>
      </c>
      <c r="P8" s="18" t="s">
        <v>2</v>
      </c>
      <c r="Q8" s="88">
        <f>IF(OR(EXACT($O$7,O8)*(EXACT($P$7,P8)))=TRUE,$AO$9,IF(($P$7-$O$7=P8-O8),$AO$8,IF(OR(EXACT($O$7&gt;$P$7,O8&gt;P8)*EXACT($O$7=$P$7,O8=P8)*EXACT($O$7&lt;$P$7,O8&lt;P8)),$AO$7,0)))*4</f>
        <v>0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77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77</v>
      </c>
      <c r="Z8" s="19" t="str">
        <f>IF(OR(EXACT($X$7,X8)*(EXACT($Y$7,Y8)))=TRUE,$AO$9,IF(($Y$7-$X$7=Y8-X8),$AO$8,IF(OR(EXACT($X$7&gt;$Y$7,X8&gt;Y8)*EXACT($X$7=$Y$7,X8=Y8)*EXACT($X$7&lt;$Y$7,X8&lt;Y8)),$AO$7,0)))</f>
        <v>3</v>
      </c>
      <c r="AA8" s="17" t="s">
        <v>77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6">E8+H8+K8+N8+Q8+T8+W8+Z8+AC8+AF8</f>
        <v>5</v>
      </c>
      <c r="AH8" s="22">
        <f>'11.Spieltag'!AJ8</f>
        <v>140</v>
      </c>
      <c r="AI8" s="29">
        <f>'11.Spieltag'!AK8</f>
        <v>13</v>
      </c>
      <c r="AJ8" s="24">
        <f t="shared" ref="AJ8" si="7">AG8+AH8</f>
        <v>145</v>
      </c>
      <c r="AK8" s="25">
        <f t="shared" ref="AK8:AK27" si="8">RANK(AJ8,$AJ$8:$AJ$27)</f>
        <v>12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12</v>
      </c>
      <c r="B9" s="21" t="str">
        <f>'11.Spieltag'!B9</f>
        <v>jupp04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88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'11.Spieltag'!AJ9</f>
        <v>145</v>
      </c>
      <c r="AI9" s="29">
        <f>'11.Spieltag'!AK9</f>
        <v>11</v>
      </c>
      <c r="AJ9" s="24">
        <f t="shared" ref="AJ9:AJ25" si="11">AG9+AH9</f>
        <v>145</v>
      </c>
      <c r="AK9" s="25">
        <f t="shared" si="8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9</v>
      </c>
      <c r="B10" s="21" t="str">
        <f>'11.Spieltag'!B10</f>
        <v>Lola04</v>
      </c>
      <c r="C10" s="17" t="s">
        <v>78</v>
      </c>
      <c r="D10" s="18" t="s">
        <v>13</v>
      </c>
      <c r="E10" s="19">
        <f t="shared" si="1"/>
        <v>0</v>
      </c>
      <c r="F10" s="17" t="s">
        <v>2</v>
      </c>
      <c r="G10" s="18" t="s">
        <v>77</v>
      </c>
      <c r="H10" s="19">
        <f t="shared" si="2"/>
        <v>0</v>
      </c>
      <c r="I10" s="17" t="s">
        <v>13</v>
      </c>
      <c r="J10" s="18" t="s">
        <v>78</v>
      </c>
      <c r="K10" s="19">
        <f t="shared" si="3"/>
        <v>0</v>
      </c>
      <c r="L10" s="17" t="s">
        <v>78</v>
      </c>
      <c r="M10" s="18" t="s">
        <v>91</v>
      </c>
      <c r="N10" s="66">
        <f t="shared" si="4"/>
        <v>0</v>
      </c>
      <c r="O10" s="17" t="s">
        <v>78</v>
      </c>
      <c r="P10" s="18" t="s">
        <v>13</v>
      </c>
      <c r="Q10" s="88">
        <f t="shared" ref="Q10:Q20" si="12">IF(OR(EXACT($O$7,O10)*(EXACT($P$7,P10)))=TRUE,$AO$9,IF(($P$7-$O$7=P10-O10),$AO$8,IF(OR(EXACT($O$7&gt;$P$7,O10&gt;P10)*EXACT($O$7=$P$7,O10=P10)*EXACT($O$7&lt;$P$7,O10&lt;P10)),$AO$7,0)))*4</f>
        <v>0</v>
      </c>
      <c r="R10" s="17" t="s">
        <v>13</v>
      </c>
      <c r="S10" s="18" t="s">
        <v>77</v>
      </c>
      <c r="T10" s="19">
        <f t="shared" ref="T10:T27" si="13"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78</v>
      </c>
      <c r="Y10" s="18" t="s">
        <v>13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78</v>
      </c>
      <c r="AB10" s="18" t="s">
        <v>91</v>
      </c>
      <c r="AC10" s="19" t="str">
        <f t="shared" si="5"/>
        <v>3</v>
      </c>
      <c r="AD10" s="28"/>
      <c r="AE10" s="26"/>
      <c r="AF10" s="19"/>
      <c r="AG10" s="21">
        <f t="shared" si="10"/>
        <v>3</v>
      </c>
      <c r="AH10" s="22">
        <f>'11.Spieltag'!AJ10</f>
        <v>160</v>
      </c>
      <c r="AI10" s="29">
        <f>'11.Spieltag'!AK10</f>
        <v>9</v>
      </c>
      <c r="AJ10" s="24">
        <f t="shared" si="11"/>
        <v>163</v>
      </c>
      <c r="AK10" s="25">
        <f t="shared" si="8"/>
        <v>9</v>
      </c>
      <c r="AL10" s="76"/>
      <c r="AM10" s="77"/>
      <c r="AN10" s="77"/>
      <c r="AO10" s="78"/>
    </row>
    <row r="11" spans="1:42" ht="24.95" customHeight="1" thickBot="1">
      <c r="A11" s="29">
        <f t="shared" si="9"/>
        <v>6</v>
      </c>
      <c r="B11" s="21" t="str">
        <f>'11.Spieltag'!B11</f>
        <v>Master1</v>
      </c>
      <c r="C11" s="17" t="s">
        <v>13</v>
      </c>
      <c r="D11" s="18" t="s">
        <v>2</v>
      </c>
      <c r="E11" s="19">
        <f t="shared" si="1"/>
        <v>0</v>
      </c>
      <c r="F11" s="17" t="s">
        <v>13</v>
      </c>
      <c r="G11" s="18" t="s">
        <v>78</v>
      </c>
      <c r="H11" s="19">
        <f t="shared" si="2"/>
        <v>0</v>
      </c>
      <c r="I11" s="17" t="s">
        <v>13</v>
      </c>
      <c r="J11" s="18" t="s">
        <v>13</v>
      </c>
      <c r="K11" s="19">
        <f t="shared" si="3"/>
        <v>0</v>
      </c>
      <c r="L11" s="17" t="s">
        <v>78</v>
      </c>
      <c r="M11" s="18" t="s">
        <v>13</v>
      </c>
      <c r="N11" s="66">
        <f t="shared" si="4"/>
        <v>0</v>
      </c>
      <c r="O11" s="17" t="s">
        <v>78</v>
      </c>
      <c r="P11" s="18" t="s">
        <v>13</v>
      </c>
      <c r="Q11" s="88">
        <f t="shared" si="12"/>
        <v>0</v>
      </c>
      <c r="R11" s="17" t="s">
        <v>13</v>
      </c>
      <c r="S11" s="18" t="s">
        <v>13</v>
      </c>
      <c r="T11" s="19" t="str">
        <f t="shared" si="13"/>
        <v>3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2</v>
      </c>
      <c r="Y11" s="18" t="s">
        <v>13</v>
      </c>
      <c r="Z11" s="19" t="str">
        <f t="shared" si="14"/>
        <v>3</v>
      </c>
      <c r="AA11" s="17" t="s">
        <v>77</v>
      </c>
      <c r="AB11" s="18" t="s">
        <v>13</v>
      </c>
      <c r="AC11" s="19" t="str">
        <f t="shared" si="5"/>
        <v>2</v>
      </c>
      <c r="AD11" s="28"/>
      <c r="AE11" s="26"/>
      <c r="AF11" s="19"/>
      <c r="AG11" s="21">
        <f t="shared" si="10"/>
        <v>8</v>
      </c>
      <c r="AH11" s="22">
        <f>'11.Spieltag'!AJ11</f>
        <v>159</v>
      </c>
      <c r="AI11" s="29">
        <f>'11.Spieltag'!AK11</f>
        <v>10</v>
      </c>
      <c r="AJ11" s="24">
        <f t="shared" si="11"/>
        <v>167</v>
      </c>
      <c r="AK11" s="25">
        <f t="shared" si="8"/>
        <v>6</v>
      </c>
      <c r="AL11" s="1"/>
      <c r="AP11" s="67"/>
    </row>
    <row r="12" spans="1:42" ht="24.95" customHeight="1" thickBot="1">
      <c r="A12" s="29">
        <f t="shared" si="9"/>
        <v>4</v>
      </c>
      <c r="B12" s="21" t="str">
        <f>'11.Spieltag'!B12</f>
        <v>Mike04</v>
      </c>
      <c r="C12" s="17" t="s">
        <v>13</v>
      </c>
      <c r="D12" s="18" t="s">
        <v>78</v>
      </c>
      <c r="E12" s="19">
        <f t="shared" si="1"/>
        <v>0</v>
      </c>
      <c r="F12" s="17" t="s">
        <v>13</v>
      </c>
      <c r="G12" s="18" t="s">
        <v>77</v>
      </c>
      <c r="H12" s="19">
        <f t="shared" si="2"/>
        <v>0</v>
      </c>
      <c r="I12" s="17" t="s">
        <v>13</v>
      </c>
      <c r="J12" s="18" t="s">
        <v>78</v>
      </c>
      <c r="K12" s="19">
        <f t="shared" si="3"/>
        <v>0</v>
      </c>
      <c r="L12" s="17" t="s">
        <v>78</v>
      </c>
      <c r="M12" s="18" t="s">
        <v>78</v>
      </c>
      <c r="N12" s="66">
        <f t="shared" si="4"/>
        <v>0</v>
      </c>
      <c r="O12" s="17" t="s">
        <v>77</v>
      </c>
      <c r="P12" s="18" t="s">
        <v>2</v>
      </c>
      <c r="Q12" s="88">
        <f t="shared" si="12"/>
        <v>0</v>
      </c>
      <c r="R12" s="17" t="s">
        <v>13</v>
      </c>
      <c r="S12" s="18" t="s">
        <v>77</v>
      </c>
      <c r="T12" s="19">
        <f t="shared" si="13"/>
        <v>0</v>
      </c>
      <c r="U12" s="17" t="s">
        <v>13</v>
      </c>
      <c r="V12" s="18" t="s">
        <v>77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13</v>
      </c>
      <c r="Z12" s="19">
        <f t="shared" si="14"/>
        <v>0</v>
      </c>
      <c r="AA12" s="17" t="s">
        <v>78</v>
      </c>
      <c r="AB12" s="18" t="s">
        <v>77</v>
      </c>
      <c r="AC12" s="19">
        <f t="shared" si="5"/>
        <v>0</v>
      </c>
      <c r="AD12" s="28"/>
      <c r="AE12" s="26"/>
      <c r="AF12" s="19"/>
      <c r="AG12" s="21">
        <f t="shared" si="10"/>
        <v>0</v>
      </c>
      <c r="AH12" s="22">
        <f>'11.Spieltag'!AJ12</f>
        <v>170</v>
      </c>
      <c r="AI12" s="29">
        <f>'11.Spieltag'!AK12</f>
        <v>3</v>
      </c>
      <c r="AJ12" s="24">
        <f t="shared" si="11"/>
        <v>170</v>
      </c>
      <c r="AK12" s="25">
        <f t="shared" si="8"/>
        <v>4</v>
      </c>
      <c r="AL12" s="1"/>
    </row>
    <row r="13" spans="1:42" ht="24.95" customHeight="1" thickBot="1">
      <c r="A13" s="29">
        <f t="shared" si="9"/>
        <v>8</v>
      </c>
      <c r="B13" s="21" t="str">
        <f>'11.Spieltag'!B13</f>
        <v>Rainer04</v>
      </c>
      <c r="C13" s="17" t="s">
        <v>13</v>
      </c>
      <c r="D13" s="18" t="s">
        <v>78</v>
      </c>
      <c r="E13" s="19">
        <f t="shared" si="1"/>
        <v>0</v>
      </c>
      <c r="F13" s="17" t="s">
        <v>2</v>
      </c>
      <c r="G13" s="18" t="s">
        <v>78</v>
      </c>
      <c r="H13" s="19">
        <f t="shared" si="2"/>
        <v>0</v>
      </c>
      <c r="I13" s="17" t="s">
        <v>78</v>
      </c>
      <c r="J13" s="18" t="s">
        <v>13</v>
      </c>
      <c r="K13" s="19" t="str">
        <f t="shared" si="3"/>
        <v>2</v>
      </c>
      <c r="L13" s="17" t="s">
        <v>78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88">
        <f t="shared" si="12"/>
        <v>0</v>
      </c>
      <c r="R13" s="17" t="s">
        <v>13</v>
      </c>
      <c r="S13" s="18" t="s">
        <v>77</v>
      </c>
      <c r="T13" s="19">
        <f t="shared" si="13"/>
        <v>0</v>
      </c>
      <c r="U13" s="17" t="s">
        <v>13</v>
      </c>
      <c r="V13" s="18" t="s">
        <v>77</v>
      </c>
      <c r="W13" s="66">
        <f t="shared" si="15"/>
        <v>0</v>
      </c>
      <c r="X13" s="17" t="s">
        <v>78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 t="str">
        <f t="shared" si="5"/>
        <v>2</v>
      </c>
      <c r="AD13" s="27"/>
      <c r="AE13" s="26"/>
      <c r="AF13" s="19"/>
      <c r="AG13" s="21">
        <f t="shared" si="10"/>
        <v>4</v>
      </c>
      <c r="AH13" s="22">
        <f>'11.Spieltag'!AJ13</f>
        <v>161</v>
      </c>
      <c r="AI13" s="29">
        <f>'11.Spieltag'!AK13</f>
        <v>7</v>
      </c>
      <c r="AJ13" s="24">
        <f t="shared" si="11"/>
        <v>165</v>
      </c>
      <c r="AK13" s="25">
        <f t="shared" si="8"/>
        <v>8</v>
      </c>
      <c r="AL13" s="1"/>
    </row>
    <row r="14" spans="1:42" ht="24.95" customHeight="1" thickBot="1">
      <c r="A14" s="29">
        <f t="shared" si="9"/>
        <v>2</v>
      </c>
      <c r="B14" s="21" t="str">
        <f>'11.Spieltag'!B14</f>
        <v>Reinhold</v>
      </c>
      <c r="C14" s="17" t="s">
        <v>91</v>
      </c>
      <c r="D14" s="18" t="s">
        <v>13</v>
      </c>
      <c r="E14" s="19">
        <f t="shared" si="1"/>
        <v>0</v>
      </c>
      <c r="F14" s="17" t="s">
        <v>91</v>
      </c>
      <c r="G14" s="18" t="s">
        <v>13</v>
      </c>
      <c r="H14" s="19">
        <f t="shared" si="2"/>
        <v>0</v>
      </c>
      <c r="I14" s="17" t="s">
        <v>13</v>
      </c>
      <c r="J14" s="18" t="s">
        <v>78</v>
      </c>
      <c r="K14" s="19">
        <f t="shared" si="3"/>
        <v>0</v>
      </c>
      <c r="L14" s="17" t="s">
        <v>78</v>
      </c>
      <c r="M14" s="18" t="s">
        <v>2</v>
      </c>
      <c r="N14" s="66">
        <f t="shared" si="4"/>
        <v>0</v>
      </c>
      <c r="O14" s="17" t="s">
        <v>77</v>
      </c>
      <c r="P14" s="18" t="s">
        <v>13</v>
      </c>
      <c r="Q14" s="88">
        <f t="shared" si="12"/>
        <v>0</v>
      </c>
      <c r="R14" s="17" t="s">
        <v>78</v>
      </c>
      <c r="S14" s="18" t="s">
        <v>77</v>
      </c>
      <c r="T14" s="19">
        <f t="shared" si="13"/>
        <v>0</v>
      </c>
      <c r="U14" s="17" t="s">
        <v>2</v>
      </c>
      <c r="V14" s="18" t="s">
        <v>13</v>
      </c>
      <c r="W14" s="66">
        <f t="shared" si="15"/>
        <v>0</v>
      </c>
      <c r="X14" s="17" t="s">
        <v>78</v>
      </c>
      <c r="Y14" s="18" t="s">
        <v>78</v>
      </c>
      <c r="Z14" s="19">
        <f t="shared" si="14"/>
        <v>0</v>
      </c>
      <c r="AA14" s="17" t="s">
        <v>78</v>
      </c>
      <c r="AB14" s="18" t="s">
        <v>78</v>
      </c>
      <c r="AC14" s="19">
        <f t="shared" si="5"/>
        <v>0</v>
      </c>
      <c r="AD14" s="28"/>
      <c r="AE14" s="26"/>
      <c r="AF14" s="19"/>
      <c r="AG14" s="21">
        <f t="shared" si="10"/>
        <v>0</v>
      </c>
      <c r="AH14" s="22">
        <f>'11.Spieltag'!AJ14</f>
        <v>189</v>
      </c>
      <c r="AI14" s="29">
        <f>'11.Spieltag'!AK14</f>
        <v>1</v>
      </c>
      <c r="AJ14" s="24">
        <f t="shared" si="11"/>
        <v>189</v>
      </c>
      <c r="AK14" s="25">
        <f t="shared" si="8"/>
        <v>2</v>
      </c>
      <c r="AL14" s="1"/>
    </row>
    <row r="15" spans="1:42" ht="24.95" customHeight="1" thickBot="1">
      <c r="A15" s="29">
        <f t="shared" si="9"/>
        <v>9</v>
      </c>
      <c r="B15" s="21" t="str">
        <f>'11.Spieltag'!B15</f>
        <v>Ricardo04</v>
      </c>
      <c r="C15" s="17" t="s">
        <v>78</v>
      </c>
      <c r="D15" s="18" t="s">
        <v>13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77</v>
      </c>
      <c r="P15" s="18" t="s">
        <v>13</v>
      </c>
      <c r="Q15" s="88">
        <f t="shared" si="12"/>
        <v>0</v>
      </c>
      <c r="R15" s="17" t="s">
        <v>13</v>
      </c>
      <c r="S15" s="18" t="s">
        <v>78</v>
      </c>
      <c r="T15" s="19">
        <f t="shared" si="13"/>
        <v>0</v>
      </c>
      <c r="U15" s="17" t="s">
        <v>13</v>
      </c>
      <c r="V15" s="18" t="s">
        <v>78</v>
      </c>
      <c r="W15" s="66">
        <f t="shared" si="15"/>
        <v>0</v>
      </c>
      <c r="X15" s="17" t="s">
        <v>77</v>
      </c>
      <c r="Y15" s="18" t="s">
        <v>78</v>
      </c>
      <c r="Z15" s="19">
        <f t="shared" si="14"/>
        <v>0</v>
      </c>
      <c r="AA15" s="17" t="s">
        <v>77</v>
      </c>
      <c r="AB15" s="18" t="s">
        <v>13</v>
      </c>
      <c r="AC15" s="19" t="str">
        <f t="shared" si="5"/>
        <v>2</v>
      </c>
      <c r="AD15" s="28"/>
      <c r="AE15" s="26"/>
      <c r="AF15" s="19"/>
      <c r="AG15" s="21">
        <f t="shared" si="10"/>
        <v>2</v>
      </c>
      <c r="AH15" s="22">
        <f>'11.Spieltag'!AJ15</f>
        <v>161</v>
      </c>
      <c r="AI15" s="29">
        <f>'11.Spieltag'!AK15</f>
        <v>7</v>
      </c>
      <c r="AJ15" s="24">
        <f t="shared" si="11"/>
        <v>163</v>
      </c>
      <c r="AK15" s="25">
        <f t="shared" si="8"/>
        <v>9</v>
      </c>
      <c r="AL15" s="1"/>
    </row>
    <row r="16" spans="1:42" ht="24.95" customHeight="1" thickBot="1">
      <c r="A16" s="29">
        <f t="shared" si="9"/>
        <v>1</v>
      </c>
      <c r="B16" s="21" t="str">
        <f>'11.Spieltag'!B16</f>
        <v>schmiddi04</v>
      </c>
      <c r="C16" s="17" t="s">
        <v>78</v>
      </c>
      <c r="D16" s="18" t="s">
        <v>78</v>
      </c>
      <c r="E16" s="19" t="str">
        <f t="shared" si="1"/>
        <v>5</v>
      </c>
      <c r="F16" s="17" t="s">
        <v>78</v>
      </c>
      <c r="G16" s="18" t="s">
        <v>77</v>
      </c>
      <c r="H16" s="19">
        <f t="shared" si="2"/>
        <v>0</v>
      </c>
      <c r="I16" s="17" t="s">
        <v>78</v>
      </c>
      <c r="J16" s="18" t="s">
        <v>78</v>
      </c>
      <c r="K16" s="19">
        <f t="shared" si="3"/>
        <v>0</v>
      </c>
      <c r="L16" s="17" t="s">
        <v>77</v>
      </c>
      <c r="M16" s="18" t="s">
        <v>13</v>
      </c>
      <c r="N16" s="66">
        <f t="shared" si="4"/>
        <v>0</v>
      </c>
      <c r="O16" s="17" t="s">
        <v>77</v>
      </c>
      <c r="P16" s="18" t="s">
        <v>2</v>
      </c>
      <c r="Q16" s="88">
        <f t="shared" si="12"/>
        <v>0</v>
      </c>
      <c r="R16" s="17" t="s">
        <v>2</v>
      </c>
      <c r="S16" s="18" t="s">
        <v>78</v>
      </c>
      <c r="T16" s="19">
        <f t="shared" si="13"/>
        <v>0</v>
      </c>
      <c r="U16" s="17" t="s">
        <v>77</v>
      </c>
      <c r="V16" s="18" t="s">
        <v>78</v>
      </c>
      <c r="W16" s="66" t="str">
        <f t="shared" si="15"/>
        <v>5</v>
      </c>
      <c r="X16" s="17" t="s">
        <v>13</v>
      </c>
      <c r="Y16" s="18" t="s">
        <v>78</v>
      </c>
      <c r="Z16" s="19" t="str">
        <f t="shared" si="14"/>
        <v>5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0"/>
        <v>15</v>
      </c>
      <c r="AH16" s="22">
        <f>'11.Spieltag'!AJ16</f>
        <v>175</v>
      </c>
      <c r="AI16" s="29">
        <f>'11.Spieltag'!AK16</f>
        <v>2</v>
      </c>
      <c r="AJ16" s="24">
        <f t="shared" si="11"/>
        <v>190</v>
      </c>
      <c r="AK16" s="25">
        <f t="shared" si="8"/>
        <v>1</v>
      </c>
      <c r="AL16" s="1"/>
    </row>
    <row r="17" spans="1:38" ht="24.95" customHeight="1" thickBot="1">
      <c r="A17" s="29">
        <f t="shared" si="9"/>
        <v>5</v>
      </c>
      <c r="B17" s="21" t="str">
        <f>'11.Spieltag'!B17</f>
        <v>shiny</v>
      </c>
      <c r="C17" s="17" t="s">
        <v>78</v>
      </c>
      <c r="D17" s="18" t="s">
        <v>2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78</v>
      </c>
      <c r="J17" s="18" t="s">
        <v>13</v>
      </c>
      <c r="K17" s="19" t="str">
        <f t="shared" si="3"/>
        <v>2</v>
      </c>
      <c r="L17" s="17" t="s">
        <v>78</v>
      </c>
      <c r="M17" s="18" t="s">
        <v>13</v>
      </c>
      <c r="N17" s="66">
        <f t="shared" si="4"/>
        <v>0</v>
      </c>
      <c r="O17" s="17" t="s">
        <v>78</v>
      </c>
      <c r="P17" s="18" t="s">
        <v>13</v>
      </c>
      <c r="Q17" s="88">
        <f t="shared" si="12"/>
        <v>0</v>
      </c>
      <c r="R17" s="17" t="s">
        <v>13</v>
      </c>
      <c r="S17" s="18" t="s">
        <v>77</v>
      </c>
      <c r="T17" s="19">
        <f t="shared" si="13"/>
        <v>0</v>
      </c>
      <c r="U17" s="17" t="s">
        <v>13</v>
      </c>
      <c r="V17" s="18" t="s">
        <v>78</v>
      </c>
      <c r="W17" s="66">
        <f t="shared" si="15"/>
        <v>0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 t="str">
        <f t="shared" si="5"/>
        <v>2</v>
      </c>
      <c r="AD17" s="28"/>
      <c r="AE17" s="26"/>
      <c r="AF17" s="19"/>
      <c r="AG17" s="21">
        <f t="shared" si="10"/>
        <v>4</v>
      </c>
      <c r="AH17" s="22">
        <f>'11.Spieltag'!AJ17</f>
        <v>164</v>
      </c>
      <c r="AI17" s="29">
        <f>'11.Spieltag'!AK17</f>
        <v>6</v>
      </c>
      <c r="AJ17" s="24">
        <f t="shared" si="11"/>
        <v>168</v>
      </c>
      <c r="AK17" s="25">
        <f t="shared" si="8"/>
        <v>5</v>
      </c>
      <c r="AL17" s="1"/>
    </row>
    <row r="18" spans="1:38" ht="24.95" customHeight="1" thickBot="1">
      <c r="A18" s="29">
        <f t="shared" si="9"/>
        <v>11</v>
      </c>
      <c r="B18" s="21" t="str">
        <f>'11.Spieltag'!B18</f>
        <v>Skopp04</v>
      </c>
      <c r="C18" s="17" t="s">
        <v>78</v>
      </c>
      <c r="D18" s="18" t="s">
        <v>2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78</v>
      </c>
      <c r="J18" s="18" t="s">
        <v>13</v>
      </c>
      <c r="K18" s="19" t="str">
        <f t="shared" si="3"/>
        <v>2</v>
      </c>
      <c r="L18" s="17" t="s">
        <v>77</v>
      </c>
      <c r="M18" s="18" t="s">
        <v>78</v>
      </c>
      <c r="N18" s="66">
        <f t="shared" si="4"/>
        <v>0</v>
      </c>
      <c r="O18" s="17" t="s">
        <v>78</v>
      </c>
      <c r="P18" s="18" t="s">
        <v>13</v>
      </c>
      <c r="Q18" s="88">
        <f t="shared" si="12"/>
        <v>0</v>
      </c>
      <c r="R18" s="17" t="s">
        <v>78</v>
      </c>
      <c r="S18" s="18" t="s">
        <v>77</v>
      </c>
      <c r="T18" s="19">
        <f t="shared" si="13"/>
        <v>0</v>
      </c>
      <c r="U18" s="17" t="s">
        <v>2</v>
      </c>
      <c r="V18" s="18" t="s">
        <v>13</v>
      </c>
      <c r="W18" s="66">
        <f t="shared" si="15"/>
        <v>0</v>
      </c>
      <c r="X18" s="17" t="s">
        <v>13</v>
      </c>
      <c r="Y18" s="18" t="s">
        <v>13</v>
      </c>
      <c r="Z18" s="19">
        <f t="shared" si="14"/>
        <v>0</v>
      </c>
      <c r="AA18" s="17" t="s">
        <v>78</v>
      </c>
      <c r="AB18" s="18" t="s">
        <v>2</v>
      </c>
      <c r="AC18" s="19" t="str">
        <f t="shared" si="5"/>
        <v>2</v>
      </c>
      <c r="AD18" s="28"/>
      <c r="AE18" s="26"/>
      <c r="AF18" s="19"/>
      <c r="AG18" s="21">
        <f t="shared" si="10"/>
        <v>4</v>
      </c>
      <c r="AH18" s="22">
        <f>'11.Spieltag'!AJ18</f>
        <v>143</v>
      </c>
      <c r="AI18" s="29">
        <f>'11.Spieltag'!AK18</f>
        <v>12</v>
      </c>
      <c r="AJ18" s="24">
        <f t="shared" si="11"/>
        <v>147</v>
      </c>
      <c r="AK18" s="25">
        <f t="shared" si="8"/>
        <v>11</v>
      </c>
      <c r="AL18" s="1"/>
    </row>
    <row r="19" spans="1:38" ht="24.95" customHeight="1" thickBot="1">
      <c r="A19" s="29">
        <f t="shared" si="9"/>
        <v>7</v>
      </c>
      <c r="B19" s="21" t="str">
        <f>'11.Spieltag'!B19</f>
        <v>Tanja04</v>
      </c>
      <c r="C19" s="17" t="s">
        <v>78</v>
      </c>
      <c r="D19" s="18" t="s">
        <v>13</v>
      </c>
      <c r="E19" s="19">
        <f t="shared" si="1"/>
        <v>0</v>
      </c>
      <c r="F19" s="17" t="s">
        <v>13</v>
      </c>
      <c r="G19" s="18" t="s">
        <v>77</v>
      </c>
      <c r="H19" s="19">
        <f t="shared" si="2"/>
        <v>0</v>
      </c>
      <c r="I19" s="17" t="s">
        <v>78</v>
      </c>
      <c r="J19" s="18" t="s">
        <v>77</v>
      </c>
      <c r="K19" s="19">
        <f t="shared" si="3"/>
        <v>0</v>
      </c>
      <c r="L19" s="17" t="s">
        <v>78</v>
      </c>
      <c r="M19" s="18" t="s">
        <v>13</v>
      </c>
      <c r="N19" s="66">
        <f t="shared" si="4"/>
        <v>0</v>
      </c>
      <c r="O19" s="17" t="s">
        <v>77</v>
      </c>
      <c r="P19" s="18" t="s">
        <v>13</v>
      </c>
      <c r="Q19" s="88">
        <f t="shared" si="12"/>
        <v>0</v>
      </c>
      <c r="R19" s="17" t="s">
        <v>13</v>
      </c>
      <c r="S19" s="18" t="s">
        <v>77</v>
      </c>
      <c r="T19" s="19">
        <f t="shared" si="13"/>
        <v>0</v>
      </c>
      <c r="U19" s="17" t="s">
        <v>13</v>
      </c>
      <c r="V19" s="18" t="s">
        <v>77</v>
      </c>
      <c r="W19" s="66">
        <f t="shared" si="15"/>
        <v>0</v>
      </c>
      <c r="X19" s="17" t="s">
        <v>77</v>
      </c>
      <c r="Y19" s="18" t="s">
        <v>13</v>
      </c>
      <c r="Z19" s="19">
        <f t="shared" si="14"/>
        <v>0</v>
      </c>
      <c r="AA19" s="17" t="s">
        <v>78</v>
      </c>
      <c r="AB19" s="18" t="s">
        <v>78</v>
      </c>
      <c r="AC19" s="19">
        <f t="shared" si="5"/>
        <v>0</v>
      </c>
      <c r="AD19" s="28"/>
      <c r="AE19" s="26"/>
      <c r="AF19" s="19"/>
      <c r="AG19" s="21">
        <f t="shared" si="10"/>
        <v>0</v>
      </c>
      <c r="AH19" s="22">
        <f>'11.Spieltag'!AJ19</f>
        <v>166</v>
      </c>
      <c r="AI19" s="29">
        <f>'11.Spieltag'!AK19</f>
        <v>5</v>
      </c>
      <c r="AJ19" s="24">
        <f t="shared" si="11"/>
        <v>166</v>
      </c>
      <c r="AK19" s="25">
        <f t="shared" si="8"/>
        <v>7</v>
      </c>
      <c r="AL19" s="1"/>
    </row>
    <row r="20" spans="1:38" ht="24.95" customHeight="1" thickBot="1">
      <c r="A20" s="29">
        <f t="shared" si="9"/>
        <v>3</v>
      </c>
      <c r="B20" s="21" t="str">
        <f>'11.Spieltag'!B20</f>
        <v>UltraGE</v>
      </c>
      <c r="C20" s="17" t="s">
        <v>78</v>
      </c>
      <c r="D20" s="18" t="s">
        <v>13</v>
      </c>
      <c r="E20" s="19">
        <f t="shared" si="1"/>
        <v>0</v>
      </c>
      <c r="F20" s="17" t="s">
        <v>2</v>
      </c>
      <c r="G20" s="18" t="s">
        <v>78</v>
      </c>
      <c r="H20" s="19">
        <f t="shared" si="2"/>
        <v>0</v>
      </c>
      <c r="I20" s="17" t="s">
        <v>78</v>
      </c>
      <c r="J20" s="18" t="s">
        <v>13</v>
      </c>
      <c r="K20" s="19" t="str">
        <f t="shared" si="3"/>
        <v>2</v>
      </c>
      <c r="L20" s="17" t="s">
        <v>78</v>
      </c>
      <c r="M20" s="18" t="s">
        <v>13</v>
      </c>
      <c r="N20" s="66">
        <f t="shared" si="4"/>
        <v>0</v>
      </c>
      <c r="O20" s="17" t="s">
        <v>78</v>
      </c>
      <c r="P20" s="18" t="s">
        <v>2</v>
      </c>
      <c r="Q20" s="88">
        <f t="shared" si="12"/>
        <v>0</v>
      </c>
      <c r="R20" s="17" t="s">
        <v>13</v>
      </c>
      <c r="S20" s="18" t="s">
        <v>78</v>
      </c>
      <c r="T20" s="19">
        <f t="shared" si="13"/>
        <v>0</v>
      </c>
      <c r="U20" s="17" t="s">
        <v>13</v>
      </c>
      <c r="V20" s="18" t="s">
        <v>77</v>
      </c>
      <c r="W20" s="66">
        <f t="shared" si="15"/>
        <v>0</v>
      </c>
      <c r="X20" s="17" t="s">
        <v>78</v>
      </c>
      <c r="Y20" s="18" t="s">
        <v>13</v>
      </c>
      <c r="Z20" s="19">
        <f t="shared" si="14"/>
        <v>0</v>
      </c>
      <c r="AA20" s="17" t="s">
        <v>77</v>
      </c>
      <c r="AB20" s="18" t="s">
        <v>2</v>
      </c>
      <c r="AC20" s="19" t="str">
        <f t="shared" si="5"/>
        <v>5</v>
      </c>
      <c r="AD20" s="28"/>
      <c r="AE20" s="26"/>
      <c r="AF20" s="19"/>
      <c r="AG20" s="21">
        <f t="shared" si="10"/>
        <v>7</v>
      </c>
      <c r="AH20" s="22">
        <f>'11.Spieltag'!AJ20</f>
        <v>167</v>
      </c>
      <c r="AI20" s="29">
        <f>'11.Spieltag'!AK20</f>
        <v>4</v>
      </c>
      <c r="AJ20" s="24">
        <f t="shared" si="11"/>
        <v>174</v>
      </c>
      <c r="AK20" s="25">
        <f t="shared" si="8"/>
        <v>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1"/>
        <v>3</v>
      </c>
      <c r="F21" s="17"/>
      <c r="G21" s="18"/>
      <c r="H21" s="19" t="str">
        <f t="shared" si="2"/>
        <v>3</v>
      </c>
      <c r="I21" s="17"/>
      <c r="J21" s="18"/>
      <c r="K21" s="19">
        <f t="shared" si="3"/>
        <v>0</v>
      </c>
      <c r="L21" s="17"/>
      <c r="M21" s="18"/>
      <c r="N21" s="66">
        <f t="shared" si="4"/>
        <v>0</v>
      </c>
      <c r="O21" s="17"/>
      <c r="P21" s="18"/>
      <c r="Q21" s="19">
        <f t="shared" ref="Q21:Q27" si="16">IF(OR(EXACT($O$7,O21)*(EXACT($P$7,P21)))=TRUE,$AO$9,IF(($P$7-$O$7=P21-O21),$AO$8,IF(OR(EXACT($O$7&gt;$P$7,O21&gt;P21)*EXACT($O$7=$P$7,O21=P21)*EXACT($O$7&lt;$P$7,O21&lt;P21)),$AO$7,0)))</f>
        <v>0</v>
      </c>
      <c r="R21" s="17"/>
      <c r="S21" s="18"/>
      <c r="T21" s="19" t="str">
        <f t="shared" si="13"/>
        <v>3</v>
      </c>
      <c r="U21" s="17"/>
      <c r="V21" s="18"/>
      <c r="W21" s="66">
        <f t="shared" si="15"/>
        <v>0</v>
      </c>
      <c r="X21" s="17"/>
      <c r="Y21" s="18"/>
      <c r="Z21" s="19">
        <f t="shared" si="14"/>
        <v>0</v>
      </c>
      <c r="AA21" s="17"/>
      <c r="AB21" s="18"/>
      <c r="AC21" s="19">
        <f t="shared" si="5"/>
        <v>0</v>
      </c>
      <c r="AD21" s="28"/>
      <c r="AE21" s="26"/>
      <c r="AF21" s="19"/>
      <c r="AG21" s="21">
        <f t="shared" si="10"/>
        <v>9</v>
      </c>
      <c r="AH21" s="22">
        <f>'11.Spieltag'!AJ21</f>
        <v>42</v>
      </c>
      <c r="AI21" s="29">
        <f>'11.Spieltag'!AK21</f>
        <v>14</v>
      </c>
      <c r="AJ21" s="24">
        <f t="shared" si="11"/>
        <v>51</v>
      </c>
      <c r="AK21" s="25">
        <f t="shared" si="8"/>
        <v>14</v>
      </c>
      <c r="AL21" s="1"/>
    </row>
    <row r="22" spans="1:38" ht="24.95" customHeight="1" thickBot="1">
      <c r="A22" s="29">
        <f>AK22</f>
        <v>14</v>
      </c>
      <c r="B22" s="21"/>
      <c r="C22" s="17"/>
      <c r="D22" s="18"/>
      <c r="E22" s="19" t="str">
        <f t="shared" si="1"/>
        <v>3</v>
      </c>
      <c r="F22" s="17"/>
      <c r="G22" s="18"/>
      <c r="H22" s="19" t="str">
        <f t="shared" si="2"/>
        <v>3</v>
      </c>
      <c r="I22" s="17"/>
      <c r="J22" s="18"/>
      <c r="K22" s="19">
        <f t="shared" si="3"/>
        <v>0</v>
      </c>
      <c r="L22" s="17"/>
      <c r="M22" s="18"/>
      <c r="N22" s="66">
        <f t="shared" si="4"/>
        <v>0</v>
      </c>
      <c r="O22" s="17"/>
      <c r="P22" s="18"/>
      <c r="Q22" s="19">
        <f t="shared" si="16"/>
        <v>0</v>
      </c>
      <c r="R22" s="17"/>
      <c r="S22" s="18"/>
      <c r="T22" s="19" t="str">
        <f t="shared" si="13"/>
        <v>3</v>
      </c>
      <c r="U22" s="17"/>
      <c r="V22" s="18"/>
      <c r="W22" s="66">
        <f t="shared" si="15"/>
        <v>0</v>
      </c>
      <c r="X22" s="17"/>
      <c r="Y22" s="18"/>
      <c r="Z22" s="19">
        <f t="shared" si="14"/>
        <v>0</v>
      </c>
      <c r="AA22" s="17"/>
      <c r="AB22" s="18"/>
      <c r="AC22" s="19">
        <f t="shared" si="5"/>
        <v>0</v>
      </c>
      <c r="AD22" s="28"/>
      <c r="AE22" s="26"/>
      <c r="AF22" s="19"/>
      <c r="AG22" s="21">
        <f t="shared" si="10"/>
        <v>9</v>
      </c>
      <c r="AH22" s="22">
        <f>'11.Spieltag'!AJ22</f>
        <v>42</v>
      </c>
      <c r="AI22" s="29">
        <f>'11.Spieltag'!AK22</f>
        <v>14</v>
      </c>
      <c r="AJ22" s="24">
        <f t="shared" si="11"/>
        <v>51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1"/>
        <v>3</v>
      </c>
      <c r="F23" s="17"/>
      <c r="G23" s="18"/>
      <c r="H23" s="19" t="str">
        <f t="shared" si="2"/>
        <v>3</v>
      </c>
      <c r="I23" s="17"/>
      <c r="J23" s="18"/>
      <c r="K23" s="19">
        <f t="shared" si="3"/>
        <v>0</v>
      </c>
      <c r="L23" s="17"/>
      <c r="M23" s="18"/>
      <c r="N23" s="66">
        <f t="shared" si="4"/>
        <v>0</v>
      </c>
      <c r="O23" s="17"/>
      <c r="P23" s="18"/>
      <c r="Q23" s="19">
        <f t="shared" si="16"/>
        <v>0</v>
      </c>
      <c r="R23" s="17"/>
      <c r="S23" s="18"/>
      <c r="T23" s="19" t="str">
        <f t="shared" si="13"/>
        <v>3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4"/>
        <v>0</v>
      </c>
      <c r="AA23" s="17"/>
      <c r="AB23" s="18"/>
      <c r="AC23" s="19">
        <f t="shared" si="5"/>
        <v>0</v>
      </c>
      <c r="AD23" s="28"/>
      <c r="AE23" s="26"/>
      <c r="AF23" s="19"/>
      <c r="AG23" s="21">
        <f t="shared" si="10"/>
        <v>9</v>
      </c>
      <c r="AH23" s="22">
        <f>'11.Spieltag'!AJ23</f>
        <v>42</v>
      </c>
      <c r="AI23" s="29">
        <f>'11.Spieltag'!AK23</f>
        <v>14</v>
      </c>
      <c r="AJ23" s="24">
        <f t="shared" si="11"/>
        <v>51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1"/>
        <v>3</v>
      </c>
      <c r="F24" s="17"/>
      <c r="G24" s="18"/>
      <c r="H24" s="19" t="str">
        <f t="shared" si="2"/>
        <v>3</v>
      </c>
      <c r="I24" s="17"/>
      <c r="J24" s="18"/>
      <c r="K24" s="19">
        <f t="shared" si="3"/>
        <v>0</v>
      </c>
      <c r="L24" s="17"/>
      <c r="M24" s="18"/>
      <c r="N24" s="66">
        <f t="shared" si="4"/>
        <v>0</v>
      </c>
      <c r="O24" s="17"/>
      <c r="P24" s="18"/>
      <c r="Q24" s="19">
        <f t="shared" si="16"/>
        <v>0</v>
      </c>
      <c r="R24" s="17"/>
      <c r="S24" s="18"/>
      <c r="T24" s="19" t="str">
        <f t="shared" si="13"/>
        <v>3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4"/>
        <v>0</v>
      </c>
      <c r="AA24" s="17"/>
      <c r="AB24" s="18"/>
      <c r="AC24" s="19">
        <f t="shared" si="5"/>
        <v>0</v>
      </c>
      <c r="AD24" s="28"/>
      <c r="AE24" s="26"/>
      <c r="AF24" s="19"/>
      <c r="AG24" s="21">
        <f t="shared" si="10"/>
        <v>9</v>
      </c>
      <c r="AH24" s="22">
        <f>'11.Spieltag'!AJ24</f>
        <v>42</v>
      </c>
      <c r="AI24" s="29">
        <f>'11.Spieltag'!AK24</f>
        <v>14</v>
      </c>
      <c r="AJ24" s="24">
        <f t="shared" si="11"/>
        <v>51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1"/>
        <v>3</v>
      </c>
      <c r="F25" s="17"/>
      <c r="G25" s="18"/>
      <c r="H25" s="19" t="str">
        <f t="shared" si="2"/>
        <v>3</v>
      </c>
      <c r="I25" s="17"/>
      <c r="J25" s="18"/>
      <c r="K25" s="19">
        <f t="shared" si="3"/>
        <v>0</v>
      </c>
      <c r="L25" s="17"/>
      <c r="M25" s="18"/>
      <c r="N25" s="66">
        <f t="shared" si="4"/>
        <v>0</v>
      </c>
      <c r="O25" s="17"/>
      <c r="P25" s="18"/>
      <c r="Q25" s="19">
        <f t="shared" si="16"/>
        <v>0</v>
      </c>
      <c r="R25" s="17"/>
      <c r="S25" s="18"/>
      <c r="T25" s="19" t="str">
        <f t="shared" si="13"/>
        <v>3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4"/>
        <v>0</v>
      </c>
      <c r="AA25" s="17"/>
      <c r="AB25" s="18"/>
      <c r="AC25" s="19">
        <f t="shared" si="5"/>
        <v>0</v>
      </c>
      <c r="AD25" s="28"/>
      <c r="AE25" s="26"/>
      <c r="AF25" s="19"/>
      <c r="AG25" s="21">
        <f t="shared" si="10"/>
        <v>9</v>
      </c>
      <c r="AH25" s="22">
        <f>'11.Spieltag'!AJ25</f>
        <v>42</v>
      </c>
      <c r="AI25" s="29">
        <f>'11.Spieltag'!AK25</f>
        <v>14</v>
      </c>
      <c r="AJ25" s="24">
        <f t="shared" si="11"/>
        <v>51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1"/>
        <v>3</v>
      </c>
      <c r="F26" s="17"/>
      <c r="G26" s="18"/>
      <c r="H26" s="19" t="str">
        <f t="shared" si="2"/>
        <v>3</v>
      </c>
      <c r="I26" s="17"/>
      <c r="J26" s="18"/>
      <c r="K26" s="19">
        <f t="shared" si="3"/>
        <v>0</v>
      </c>
      <c r="L26" s="17"/>
      <c r="M26" s="18"/>
      <c r="N26" s="66">
        <f t="shared" si="4"/>
        <v>0</v>
      </c>
      <c r="O26" s="17"/>
      <c r="P26" s="18"/>
      <c r="Q26" s="19">
        <f t="shared" si="16"/>
        <v>0</v>
      </c>
      <c r="R26" s="17"/>
      <c r="S26" s="18"/>
      <c r="T26" s="19" t="str">
        <f t="shared" si="13"/>
        <v>3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4"/>
        <v>0</v>
      </c>
      <c r="AA26" s="17"/>
      <c r="AB26" s="18"/>
      <c r="AC26" s="19">
        <f t="shared" si="5"/>
        <v>0</v>
      </c>
      <c r="AD26" s="28"/>
      <c r="AE26" s="26"/>
      <c r="AF26" s="19"/>
      <c r="AG26" s="21">
        <f t="shared" ref="AG26" si="17">E26+H26+K26+N26+Q26+T26+W26+Z26+AC26+AF26</f>
        <v>9</v>
      </c>
      <c r="AH26" s="22">
        <f>'11.Spieltag'!AJ26</f>
        <v>42</v>
      </c>
      <c r="AI26" s="29">
        <f>'11.Spieltag'!AK26</f>
        <v>14</v>
      </c>
      <c r="AJ26" s="24">
        <f t="shared" ref="AJ26" si="18">AG26+AH26</f>
        <v>51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 t="str">
        <f t="shared" si="2"/>
        <v>3</v>
      </c>
      <c r="I27" s="17"/>
      <c r="J27" s="18"/>
      <c r="K27" s="19">
        <f t="shared" si="3"/>
        <v>0</v>
      </c>
      <c r="L27" s="17"/>
      <c r="M27" s="18"/>
      <c r="N27" s="66">
        <f t="shared" si="4"/>
        <v>0</v>
      </c>
      <c r="O27" s="17"/>
      <c r="P27" s="18"/>
      <c r="Q27" s="19">
        <f t="shared" si="16"/>
        <v>0</v>
      </c>
      <c r="R27" s="17"/>
      <c r="S27" s="18"/>
      <c r="T27" s="19" t="str">
        <f t="shared" si="13"/>
        <v>3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4"/>
        <v>0</v>
      </c>
      <c r="AA27" s="17"/>
      <c r="AB27" s="18"/>
      <c r="AC27" s="19">
        <f t="shared" si="5"/>
        <v>0</v>
      </c>
      <c r="AD27" s="28"/>
      <c r="AE27" s="26"/>
      <c r="AF27" s="19"/>
      <c r="AG27" s="21">
        <f t="shared" ref="AG27" si="20">E27+H27+K27+N27+Q27+T27+W27+Z27+AC27+AF27</f>
        <v>9</v>
      </c>
      <c r="AH27" s="22">
        <f>'11.Spieltag'!AJ27</f>
        <v>42</v>
      </c>
      <c r="AI27" s="29">
        <f>'11.Spieltag'!AK27</f>
        <v>14</v>
      </c>
      <c r="AJ27" s="24">
        <f t="shared" ref="AJ27" si="21">AG27+AH27</f>
        <v>51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2" priority="4" rank="3"/>
  </conditionalFormatting>
  <conditionalFormatting sqref="B8:B27">
    <cfRule type="expression" dxfId="131" priority="3">
      <formula>($AG8&gt;40)</formula>
    </cfRule>
  </conditionalFormatting>
  <conditionalFormatting sqref="R6 X6 AA6 R4 AA4 F6 L4 I6 C6 I4 F4 U4 O4 L6 C4 O6 X4 U6">
    <cfRule type="cellIs" dxfId="13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abSelected="1" workbookViewId="0">
      <selection activeCell="AT10" sqref="AT1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28</v>
      </c>
      <c r="B4" s="16"/>
      <c r="C4" s="68" t="s">
        <v>11</v>
      </c>
      <c r="F4" s="68" t="s">
        <v>65</v>
      </c>
      <c r="I4" s="68" t="s">
        <v>73</v>
      </c>
      <c r="L4" s="68" t="s">
        <v>62</v>
      </c>
      <c r="O4" s="68" t="s">
        <v>75</v>
      </c>
      <c r="R4" s="68" t="s">
        <v>64</v>
      </c>
      <c r="U4" s="68" t="s">
        <v>68</v>
      </c>
      <c r="X4" s="68" t="s">
        <v>69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70</v>
      </c>
      <c r="F6" s="68" t="s">
        <v>66</v>
      </c>
      <c r="I6" s="68" t="s">
        <v>63</v>
      </c>
      <c r="L6" s="68" t="s">
        <v>60</v>
      </c>
      <c r="O6" s="68" t="s">
        <v>67</v>
      </c>
      <c r="R6" s="68" t="s">
        <v>72</v>
      </c>
      <c r="U6" s="68" t="s">
        <v>12</v>
      </c>
      <c r="X6" s="68" t="s">
        <v>74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13</v>
      </c>
      <c r="D7" s="72" t="s">
        <v>91</v>
      </c>
      <c r="E7" s="73" t="s">
        <v>1</v>
      </c>
      <c r="F7" s="72" t="s">
        <v>13</v>
      </c>
      <c r="G7" s="72" t="s">
        <v>78</v>
      </c>
      <c r="H7" s="73" t="s">
        <v>1</v>
      </c>
      <c r="I7" s="72" t="s">
        <v>78</v>
      </c>
      <c r="J7" s="72" t="s">
        <v>78</v>
      </c>
      <c r="K7" s="73" t="s">
        <v>1</v>
      </c>
      <c r="L7" s="72" t="s">
        <v>78</v>
      </c>
      <c r="M7" s="72" t="s">
        <v>78</v>
      </c>
      <c r="N7" s="73" t="s">
        <v>1</v>
      </c>
      <c r="O7" s="72" t="s">
        <v>13</v>
      </c>
      <c r="P7" s="72" t="s">
        <v>78</v>
      </c>
      <c r="Q7" s="73" t="s">
        <v>1</v>
      </c>
      <c r="R7" s="72" t="s">
        <v>2</v>
      </c>
      <c r="S7" s="72" t="s">
        <v>78</v>
      </c>
      <c r="T7" s="73" t="s">
        <v>1</v>
      </c>
      <c r="U7" s="72" t="s">
        <v>78</v>
      </c>
      <c r="V7" s="72" t="s">
        <v>13</v>
      </c>
      <c r="W7" s="73" t="s">
        <v>1</v>
      </c>
      <c r="X7" s="72" t="s">
        <v>13</v>
      </c>
      <c r="Y7" s="72" t="s">
        <v>77</v>
      </c>
      <c r="Z7" s="73" t="s">
        <v>1</v>
      </c>
      <c r="AA7" s="72" t="s">
        <v>13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v>1</v>
      </c>
      <c r="B8" s="21" t="s">
        <v>82</v>
      </c>
      <c r="C8" s="17" t="s">
        <v>78</v>
      </c>
      <c r="D8" s="18" t="s">
        <v>77</v>
      </c>
      <c r="E8" s="88">
        <v>0</v>
      </c>
      <c r="F8" s="17" t="s">
        <v>78</v>
      </c>
      <c r="G8" s="18" t="s">
        <v>77</v>
      </c>
      <c r="H8" s="19" t="s">
        <v>2</v>
      </c>
      <c r="I8" s="17" t="s">
        <v>2</v>
      </c>
      <c r="J8" s="18" t="s">
        <v>78</v>
      </c>
      <c r="K8" s="19">
        <v>0</v>
      </c>
      <c r="L8" s="17" t="s">
        <v>91</v>
      </c>
      <c r="M8" s="18" t="s">
        <v>91</v>
      </c>
      <c r="N8" s="66" t="s">
        <v>2</v>
      </c>
      <c r="O8" s="17" t="s">
        <v>2</v>
      </c>
      <c r="P8" s="18" t="s">
        <v>78</v>
      </c>
      <c r="Q8" s="19" t="s">
        <v>13</v>
      </c>
      <c r="R8" s="17" t="s">
        <v>13</v>
      </c>
      <c r="S8" s="18" t="s">
        <v>77</v>
      </c>
      <c r="T8" s="19" t="s">
        <v>2</v>
      </c>
      <c r="U8" s="17" t="s">
        <v>78</v>
      </c>
      <c r="V8" s="18" t="s">
        <v>77</v>
      </c>
      <c r="W8" s="66">
        <v>0</v>
      </c>
      <c r="X8" s="17" t="s">
        <v>2</v>
      </c>
      <c r="Y8" s="18" t="s">
        <v>78</v>
      </c>
      <c r="Z8" s="19" t="s">
        <v>2</v>
      </c>
      <c r="AA8" s="17" t="s">
        <v>13</v>
      </c>
      <c r="AB8" s="18" t="s">
        <v>77</v>
      </c>
      <c r="AC8" s="19">
        <v>0</v>
      </c>
      <c r="AD8" s="20"/>
      <c r="AE8" s="18"/>
      <c r="AF8" s="19"/>
      <c r="AG8" s="21">
        <v>14</v>
      </c>
      <c r="AH8" s="22">
        <v>189</v>
      </c>
      <c r="AI8" s="29">
        <v>2</v>
      </c>
      <c r="AJ8" s="24">
        <v>203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v>2</v>
      </c>
      <c r="B9" s="21" t="s">
        <v>83</v>
      </c>
      <c r="C9" s="17" t="s">
        <v>2</v>
      </c>
      <c r="D9" s="18" t="s">
        <v>77</v>
      </c>
      <c r="E9" s="88">
        <v>0</v>
      </c>
      <c r="F9" s="17" t="s">
        <v>78</v>
      </c>
      <c r="G9" s="18" t="s">
        <v>78</v>
      </c>
      <c r="H9" s="19">
        <v>0</v>
      </c>
      <c r="I9" s="17" t="s">
        <v>77</v>
      </c>
      <c r="J9" s="18" t="s">
        <v>78</v>
      </c>
      <c r="K9" s="19">
        <v>0</v>
      </c>
      <c r="L9" s="17" t="s">
        <v>77</v>
      </c>
      <c r="M9" s="18" t="s">
        <v>78</v>
      </c>
      <c r="N9" s="66">
        <v>0</v>
      </c>
      <c r="O9" s="17" t="s">
        <v>13</v>
      </c>
      <c r="P9" s="18" t="s">
        <v>78</v>
      </c>
      <c r="Q9" s="19" t="s">
        <v>14</v>
      </c>
      <c r="R9" s="17" t="s">
        <v>13</v>
      </c>
      <c r="S9" s="18" t="s">
        <v>77</v>
      </c>
      <c r="T9" s="19" t="s">
        <v>2</v>
      </c>
      <c r="U9" s="17" t="s">
        <v>78</v>
      </c>
      <c r="V9" s="18" t="s">
        <v>78</v>
      </c>
      <c r="W9" s="66">
        <v>0</v>
      </c>
      <c r="X9" s="17" t="s">
        <v>77</v>
      </c>
      <c r="Y9" s="18" t="s">
        <v>78</v>
      </c>
      <c r="Z9" s="19">
        <v>0</v>
      </c>
      <c r="AA9" s="17" t="s">
        <v>13</v>
      </c>
      <c r="AB9" s="18" t="s">
        <v>77</v>
      </c>
      <c r="AC9" s="19">
        <v>0</v>
      </c>
      <c r="AD9" s="28"/>
      <c r="AE9" s="26"/>
      <c r="AF9" s="19"/>
      <c r="AG9" s="21">
        <v>8</v>
      </c>
      <c r="AH9" s="22">
        <v>190</v>
      </c>
      <c r="AI9" s="29">
        <v>1</v>
      </c>
      <c r="AJ9" s="24">
        <v>198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v>3</v>
      </c>
      <c r="B10" s="21" t="s">
        <v>76</v>
      </c>
      <c r="C10" s="17" t="s">
        <v>13</v>
      </c>
      <c r="D10" s="18" t="s">
        <v>77</v>
      </c>
      <c r="E10" s="88">
        <v>0</v>
      </c>
      <c r="F10" s="17" t="s">
        <v>13</v>
      </c>
      <c r="G10" s="18" t="s">
        <v>77</v>
      </c>
      <c r="H10" s="19" t="s">
        <v>13</v>
      </c>
      <c r="I10" s="17" t="s">
        <v>13</v>
      </c>
      <c r="J10" s="18" t="s">
        <v>78</v>
      </c>
      <c r="K10" s="19">
        <v>0</v>
      </c>
      <c r="L10" s="17" t="s">
        <v>78</v>
      </c>
      <c r="M10" s="18" t="s">
        <v>13</v>
      </c>
      <c r="N10" s="66">
        <v>0</v>
      </c>
      <c r="O10" s="17" t="s">
        <v>13</v>
      </c>
      <c r="P10" s="18" t="s">
        <v>77</v>
      </c>
      <c r="Q10" s="19" t="s">
        <v>13</v>
      </c>
      <c r="R10" s="17" t="s">
        <v>13</v>
      </c>
      <c r="S10" s="18" t="s">
        <v>77</v>
      </c>
      <c r="T10" s="19" t="s">
        <v>2</v>
      </c>
      <c r="U10" s="17" t="s">
        <v>13</v>
      </c>
      <c r="V10" s="18" t="s">
        <v>78</v>
      </c>
      <c r="W10" s="66">
        <v>0</v>
      </c>
      <c r="X10" s="17" t="s">
        <v>78</v>
      </c>
      <c r="Y10" s="18" t="s">
        <v>77</v>
      </c>
      <c r="Z10" s="19" t="s">
        <v>13</v>
      </c>
      <c r="AA10" s="17" t="s">
        <v>77</v>
      </c>
      <c r="AB10" s="18" t="s">
        <v>78</v>
      </c>
      <c r="AC10" s="19" t="s">
        <v>2</v>
      </c>
      <c r="AD10" s="28"/>
      <c r="AE10" s="26"/>
      <c r="AF10" s="19"/>
      <c r="AG10" s="21">
        <v>12</v>
      </c>
      <c r="AH10" s="22">
        <v>170</v>
      </c>
      <c r="AI10" s="29">
        <v>4</v>
      </c>
      <c r="AJ10" s="24">
        <v>182</v>
      </c>
      <c r="AK10" s="25">
        <v>3</v>
      </c>
      <c r="AL10" s="76"/>
      <c r="AM10" s="77"/>
      <c r="AN10" s="77"/>
      <c r="AO10" s="78"/>
    </row>
    <row r="11" spans="1:42" ht="24.95" customHeight="1" thickBot="1">
      <c r="A11" s="29">
        <v>3</v>
      </c>
      <c r="B11" s="21" t="s">
        <v>84</v>
      </c>
      <c r="C11" s="17" t="s">
        <v>13</v>
      </c>
      <c r="D11" s="18" t="s">
        <v>78</v>
      </c>
      <c r="E11" s="88">
        <v>0</v>
      </c>
      <c r="F11" s="17" t="s">
        <v>13</v>
      </c>
      <c r="G11" s="18" t="s">
        <v>78</v>
      </c>
      <c r="H11" s="19" t="s">
        <v>14</v>
      </c>
      <c r="I11" s="17" t="s">
        <v>13</v>
      </c>
      <c r="J11" s="18" t="s">
        <v>78</v>
      </c>
      <c r="K11" s="19">
        <v>0</v>
      </c>
      <c r="L11" s="17" t="s">
        <v>78</v>
      </c>
      <c r="M11" s="18" t="s">
        <v>13</v>
      </c>
      <c r="N11" s="66">
        <v>0</v>
      </c>
      <c r="O11" s="17" t="s">
        <v>13</v>
      </c>
      <c r="P11" s="18" t="s">
        <v>78</v>
      </c>
      <c r="Q11" s="19" t="s">
        <v>14</v>
      </c>
      <c r="R11" s="17" t="s">
        <v>13</v>
      </c>
      <c r="S11" s="18" t="s">
        <v>78</v>
      </c>
      <c r="T11" s="19" t="s">
        <v>13</v>
      </c>
      <c r="U11" s="17" t="s">
        <v>13</v>
      </c>
      <c r="V11" s="18" t="s">
        <v>78</v>
      </c>
      <c r="W11" s="66">
        <v>0</v>
      </c>
      <c r="X11" s="17" t="s">
        <v>13</v>
      </c>
      <c r="Y11" s="18" t="s">
        <v>78</v>
      </c>
      <c r="Z11" s="19" t="s">
        <v>13</v>
      </c>
      <c r="AA11" s="17" t="s">
        <v>13</v>
      </c>
      <c r="AB11" s="18" t="s">
        <v>78</v>
      </c>
      <c r="AC11" s="19">
        <v>0</v>
      </c>
      <c r="AD11" s="28"/>
      <c r="AE11" s="26"/>
      <c r="AF11" s="19"/>
      <c r="AG11" s="21">
        <v>14</v>
      </c>
      <c r="AH11" s="22">
        <v>168</v>
      </c>
      <c r="AI11" s="29">
        <v>5</v>
      </c>
      <c r="AJ11" s="24">
        <v>182</v>
      </c>
      <c r="AK11" s="25">
        <v>3</v>
      </c>
      <c r="AL11" s="1"/>
      <c r="AP11" s="67"/>
    </row>
    <row r="12" spans="1:42" ht="24.95" customHeight="1" thickBot="1">
      <c r="A12" s="29">
        <v>5</v>
      </c>
      <c r="B12" s="21" t="s">
        <v>86</v>
      </c>
      <c r="C12" s="17" t="s">
        <v>2</v>
      </c>
      <c r="D12" s="18" t="s">
        <v>78</v>
      </c>
      <c r="E12" s="88">
        <v>0</v>
      </c>
      <c r="F12" s="17" t="s">
        <v>13</v>
      </c>
      <c r="G12" s="18" t="s">
        <v>78</v>
      </c>
      <c r="H12" s="19" t="s">
        <v>14</v>
      </c>
      <c r="I12" s="17" t="s">
        <v>2</v>
      </c>
      <c r="J12" s="18" t="s">
        <v>78</v>
      </c>
      <c r="K12" s="19">
        <v>0</v>
      </c>
      <c r="L12" s="17" t="s">
        <v>13</v>
      </c>
      <c r="M12" s="18" t="s">
        <v>13</v>
      </c>
      <c r="N12" s="66" t="s">
        <v>2</v>
      </c>
      <c r="O12" s="17" t="s">
        <v>2</v>
      </c>
      <c r="P12" s="18" t="s">
        <v>77</v>
      </c>
      <c r="Q12" s="19" t="s">
        <v>13</v>
      </c>
      <c r="R12" s="17" t="s">
        <v>13</v>
      </c>
      <c r="S12" s="18" t="s">
        <v>77</v>
      </c>
      <c r="T12" s="19" t="s">
        <v>2</v>
      </c>
      <c r="U12" s="17" t="s">
        <v>78</v>
      </c>
      <c r="V12" s="18" t="s">
        <v>77</v>
      </c>
      <c r="W12" s="66">
        <v>0</v>
      </c>
      <c r="X12" s="17" t="s">
        <v>78</v>
      </c>
      <c r="Y12" s="18" t="s">
        <v>13</v>
      </c>
      <c r="Z12" s="19">
        <v>0</v>
      </c>
      <c r="AA12" s="17" t="s">
        <v>2</v>
      </c>
      <c r="AB12" s="18" t="s">
        <v>78</v>
      </c>
      <c r="AC12" s="19">
        <v>0</v>
      </c>
      <c r="AD12" s="28"/>
      <c r="AE12" s="26"/>
      <c r="AF12" s="19"/>
      <c r="AG12" s="21">
        <v>13</v>
      </c>
      <c r="AH12" s="22">
        <v>167</v>
      </c>
      <c r="AI12" s="29">
        <v>6</v>
      </c>
      <c r="AJ12" s="24">
        <v>180</v>
      </c>
      <c r="AK12" s="25">
        <v>5</v>
      </c>
      <c r="AL12" s="1"/>
    </row>
    <row r="13" spans="1:42" ht="24.95" customHeight="1" thickBot="1">
      <c r="A13" s="29">
        <v>6</v>
      </c>
      <c r="B13" s="21" t="s">
        <v>80</v>
      </c>
      <c r="C13" s="17" t="s">
        <v>2</v>
      </c>
      <c r="D13" s="18" t="s">
        <v>78</v>
      </c>
      <c r="E13" s="88">
        <v>0</v>
      </c>
      <c r="F13" s="17" t="s">
        <v>78</v>
      </c>
      <c r="G13" s="18" t="s">
        <v>13</v>
      </c>
      <c r="H13" s="19">
        <v>0</v>
      </c>
      <c r="I13" s="17" t="s">
        <v>13</v>
      </c>
      <c r="J13" s="18" t="s">
        <v>78</v>
      </c>
      <c r="K13" s="19">
        <v>0</v>
      </c>
      <c r="L13" s="17" t="s">
        <v>78</v>
      </c>
      <c r="M13" s="18" t="s">
        <v>13</v>
      </c>
      <c r="N13" s="66">
        <v>0</v>
      </c>
      <c r="O13" s="17" t="s">
        <v>2</v>
      </c>
      <c r="P13" s="18" t="s">
        <v>78</v>
      </c>
      <c r="Q13" s="19" t="s">
        <v>13</v>
      </c>
      <c r="R13" s="17" t="s">
        <v>2</v>
      </c>
      <c r="S13" s="18" t="s">
        <v>77</v>
      </c>
      <c r="T13" s="19" t="s">
        <v>13</v>
      </c>
      <c r="U13" s="17" t="s">
        <v>13</v>
      </c>
      <c r="V13" s="18" t="s">
        <v>78</v>
      </c>
      <c r="W13" s="66">
        <v>0</v>
      </c>
      <c r="X13" s="17" t="s">
        <v>78</v>
      </c>
      <c r="Y13" s="18" t="s">
        <v>13</v>
      </c>
      <c r="Z13" s="19">
        <v>0</v>
      </c>
      <c r="AA13" s="17" t="s">
        <v>2</v>
      </c>
      <c r="AB13" s="18" t="s">
        <v>78</v>
      </c>
      <c r="AC13" s="19">
        <v>0</v>
      </c>
      <c r="AD13" s="28"/>
      <c r="AE13" s="26"/>
      <c r="AF13" s="19"/>
      <c r="AG13" s="21">
        <v>4</v>
      </c>
      <c r="AH13" s="22">
        <v>174</v>
      </c>
      <c r="AI13" s="29">
        <v>3</v>
      </c>
      <c r="AJ13" s="24">
        <v>178</v>
      </c>
      <c r="AK13" s="25">
        <v>6</v>
      </c>
      <c r="AL13" s="1"/>
    </row>
    <row r="14" spans="1:42" ht="24.95" customHeight="1" thickBot="1">
      <c r="A14" s="29">
        <v>7</v>
      </c>
      <c r="B14" s="21" t="s">
        <v>90</v>
      </c>
      <c r="C14" s="17" t="s">
        <v>13</v>
      </c>
      <c r="D14" s="18" t="s">
        <v>78</v>
      </c>
      <c r="E14" s="88">
        <v>0</v>
      </c>
      <c r="F14" s="17" t="s">
        <v>13</v>
      </c>
      <c r="G14" s="18" t="s">
        <v>78</v>
      </c>
      <c r="H14" s="19" t="s">
        <v>14</v>
      </c>
      <c r="I14" s="17" t="s">
        <v>13</v>
      </c>
      <c r="J14" s="18" t="s">
        <v>78</v>
      </c>
      <c r="K14" s="19">
        <v>0</v>
      </c>
      <c r="L14" s="17" t="s">
        <v>78</v>
      </c>
      <c r="M14" s="18" t="s">
        <v>78</v>
      </c>
      <c r="N14" s="66" t="s">
        <v>14</v>
      </c>
      <c r="O14" s="17" t="s">
        <v>13</v>
      </c>
      <c r="P14" s="18" t="s">
        <v>77</v>
      </c>
      <c r="Q14" s="19" t="s">
        <v>13</v>
      </c>
      <c r="R14" s="17" t="s">
        <v>2</v>
      </c>
      <c r="S14" s="18" t="s">
        <v>77</v>
      </c>
      <c r="T14" s="19" t="s">
        <v>13</v>
      </c>
      <c r="U14" s="17" t="s">
        <v>13</v>
      </c>
      <c r="V14" s="18" t="s">
        <v>78</v>
      </c>
      <c r="W14" s="66">
        <v>0</v>
      </c>
      <c r="X14" s="17" t="s">
        <v>78</v>
      </c>
      <c r="Y14" s="18" t="s">
        <v>2</v>
      </c>
      <c r="Z14" s="19">
        <v>0</v>
      </c>
      <c r="AA14" s="17" t="s">
        <v>2</v>
      </c>
      <c r="AB14" s="18" t="s">
        <v>77</v>
      </c>
      <c r="AC14" s="19">
        <v>0</v>
      </c>
      <c r="AD14" s="28"/>
      <c r="AE14" s="26"/>
      <c r="AF14" s="19"/>
      <c r="AG14" s="21">
        <v>14</v>
      </c>
      <c r="AH14" s="22">
        <v>163</v>
      </c>
      <c r="AI14" s="29">
        <v>9</v>
      </c>
      <c r="AJ14" s="24">
        <v>177</v>
      </c>
      <c r="AK14" s="25">
        <v>7</v>
      </c>
      <c r="AL14" s="1"/>
    </row>
    <row r="15" spans="1:42" ht="24.95" customHeight="1" thickBot="1">
      <c r="A15" s="29">
        <v>8</v>
      </c>
      <c r="B15" s="21" t="s">
        <v>79</v>
      </c>
      <c r="C15" s="17" t="s">
        <v>2</v>
      </c>
      <c r="D15" s="18" t="s">
        <v>77</v>
      </c>
      <c r="E15" s="88">
        <v>0</v>
      </c>
      <c r="F15" s="17" t="s">
        <v>13</v>
      </c>
      <c r="G15" s="18" t="s">
        <v>78</v>
      </c>
      <c r="H15" s="19" t="s">
        <v>14</v>
      </c>
      <c r="I15" s="17" t="s">
        <v>13</v>
      </c>
      <c r="J15" s="18" t="s">
        <v>77</v>
      </c>
      <c r="K15" s="19">
        <v>0</v>
      </c>
      <c r="L15" s="17" t="s">
        <v>13</v>
      </c>
      <c r="M15" s="18" t="s">
        <v>78</v>
      </c>
      <c r="N15" s="66">
        <v>0</v>
      </c>
      <c r="O15" s="17" t="s">
        <v>13</v>
      </c>
      <c r="P15" s="18" t="s">
        <v>77</v>
      </c>
      <c r="Q15" s="19" t="s">
        <v>13</v>
      </c>
      <c r="R15" s="17" t="s">
        <v>2</v>
      </c>
      <c r="S15" s="18" t="s">
        <v>77</v>
      </c>
      <c r="T15" s="19" t="s">
        <v>13</v>
      </c>
      <c r="U15" s="17" t="s">
        <v>78</v>
      </c>
      <c r="V15" s="18" t="s">
        <v>78</v>
      </c>
      <c r="W15" s="66">
        <v>0</v>
      </c>
      <c r="X15" s="17" t="s">
        <v>78</v>
      </c>
      <c r="Y15" s="18" t="s">
        <v>13</v>
      </c>
      <c r="Z15" s="19">
        <v>0</v>
      </c>
      <c r="AA15" s="17" t="s">
        <v>13</v>
      </c>
      <c r="AB15" s="18" t="s">
        <v>78</v>
      </c>
      <c r="AC15" s="19">
        <v>0</v>
      </c>
      <c r="AD15" s="28"/>
      <c r="AE15" s="26"/>
      <c r="AF15" s="19"/>
      <c r="AG15" s="21">
        <v>9</v>
      </c>
      <c r="AH15" s="22">
        <v>166</v>
      </c>
      <c r="AI15" s="29">
        <v>7</v>
      </c>
      <c r="AJ15" s="24">
        <v>175</v>
      </c>
      <c r="AK15" s="25">
        <v>8</v>
      </c>
      <c r="AL15" s="1"/>
    </row>
    <row r="16" spans="1:42" ht="24.95" customHeight="1" thickBot="1">
      <c r="A16" s="29">
        <v>9</v>
      </c>
      <c r="B16" s="21" t="s">
        <v>89</v>
      </c>
      <c r="C16" s="17" t="s">
        <v>13</v>
      </c>
      <c r="D16" s="18" t="s">
        <v>78</v>
      </c>
      <c r="E16" s="88">
        <v>0</v>
      </c>
      <c r="F16" s="17"/>
      <c r="G16" s="18"/>
      <c r="H16" s="19"/>
      <c r="I16" s="17"/>
      <c r="J16" s="18"/>
      <c r="K16" s="19"/>
      <c r="L16" s="17" t="s">
        <v>13</v>
      </c>
      <c r="M16" s="18" t="s">
        <v>13</v>
      </c>
      <c r="N16" s="66" t="s">
        <v>2</v>
      </c>
      <c r="O16" s="17"/>
      <c r="P16" s="18"/>
      <c r="Q16" s="19"/>
      <c r="R16" s="17" t="s">
        <v>2</v>
      </c>
      <c r="S16" s="18" t="s">
        <v>77</v>
      </c>
      <c r="T16" s="19" t="s">
        <v>13</v>
      </c>
      <c r="U16" s="17"/>
      <c r="V16" s="18"/>
      <c r="W16" s="66"/>
      <c r="X16" s="17" t="s">
        <v>78</v>
      </c>
      <c r="Y16" s="18" t="s">
        <v>2</v>
      </c>
      <c r="Z16" s="19">
        <v>0</v>
      </c>
      <c r="AA16" s="17"/>
      <c r="AB16" s="18"/>
      <c r="AC16" s="19"/>
      <c r="AD16" s="27"/>
      <c r="AE16" s="26"/>
      <c r="AF16" s="19"/>
      <c r="AG16" s="21">
        <v>5</v>
      </c>
      <c r="AH16" s="22">
        <v>165</v>
      </c>
      <c r="AI16" s="29">
        <v>8</v>
      </c>
      <c r="AJ16" s="24">
        <v>170</v>
      </c>
      <c r="AK16" s="25">
        <v>9</v>
      </c>
      <c r="AL16" s="1"/>
    </row>
    <row r="17" spans="1:38" ht="24.95" customHeight="1" thickBot="1">
      <c r="A17" s="29">
        <v>10</v>
      </c>
      <c r="B17" s="21" t="s">
        <v>88</v>
      </c>
      <c r="C17" s="17"/>
      <c r="D17" s="18"/>
      <c r="E17" s="88"/>
      <c r="F17" s="17"/>
      <c r="G17" s="18"/>
      <c r="H17" s="19"/>
      <c r="I17" s="17"/>
      <c r="J17" s="18"/>
      <c r="K17" s="19"/>
      <c r="L17" s="17"/>
      <c r="M17" s="18"/>
      <c r="N17" s="66"/>
      <c r="O17" s="17"/>
      <c r="P17" s="18"/>
      <c r="Q17" s="19"/>
      <c r="R17" s="17"/>
      <c r="S17" s="18"/>
      <c r="T17" s="19"/>
      <c r="U17" s="17"/>
      <c r="V17" s="18"/>
      <c r="W17" s="66"/>
      <c r="X17" s="17"/>
      <c r="Y17" s="18"/>
      <c r="Z17" s="19"/>
      <c r="AA17" s="17"/>
      <c r="AB17" s="18"/>
      <c r="AC17" s="19"/>
      <c r="AD17" s="28"/>
      <c r="AE17" s="26"/>
      <c r="AF17" s="19"/>
      <c r="AG17" s="21">
        <v>0</v>
      </c>
      <c r="AH17" s="22">
        <v>163</v>
      </c>
      <c r="AI17" s="29">
        <v>9</v>
      </c>
      <c r="AJ17" s="24">
        <v>163</v>
      </c>
      <c r="AK17" s="25">
        <v>10</v>
      </c>
      <c r="AL17" s="1"/>
    </row>
    <row r="18" spans="1:38" ht="24.95" customHeight="1" thickBot="1">
      <c r="A18" s="29">
        <v>11</v>
      </c>
      <c r="B18" s="21" t="s">
        <v>87</v>
      </c>
      <c r="C18" s="17" t="s">
        <v>13</v>
      </c>
      <c r="D18" s="18" t="s">
        <v>78</v>
      </c>
      <c r="E18" s="88">
        <v>0</v>
      </c>
      <c r="F18" s="17" t="s">
        <v>13</v>
      </c>
      <c r="G18" s="18" t="s">
        <v>78</v>
      </c>
      <c r="H18" s="19" t="s">
        <v>14</v>
      </c>
      <c r="I18" s="17" t="s">
        <v>13</v>
      </c>
      <c r="J18" s="18" t="s">
        <v>78</v>
      </c>
      <c r="K18" s="19">
        <v>0</v>
      </c>
      <c r="L18" s="17" t="s">
        <v>78</v>
      </c>
      <c r="M18" s="18" t="s">
        <v>13</v>
      </c>
      <c r="N18" s="66">
        <v>0</v>
      </c>
      <c r="O18" s="17" t="s">
        <v>2</v>
      </c>
      <c r="P18" s="18" t="s">
        <v>78</v>
      </c>
      <c r="Q18" s="19" t="s">
        <v>13</v>
      </c>
      <c r="R18" s="17" t="s">
        <v>2</v>
      </c>
      <c r="S18" s="18" t="s">
        <v>77</v>
      </c>
      <c r="T18" s="19" t="s">
        <v>13</v>
      </c>
      <c r="U18" s="17" t="s">
        <v>13</v>
      </c>
      <c r="V18" s="18" t="s">
        <v>78</v>
      </c>
      <c r="W18" s="66">
        <v>0</v>
      </c>
      <c r="X18" s="17" t="s">
        <v>78</v>
      </c>
      <c r="Y18" s="18" t="s">
        <v>13</v>
      </c>
      <c r="Z18" s="19">
        <v>0</v>
      </c>
      <c r="AA18" s="17" t="s">
        <v>13</v>
      </c>
      <c r="AB18" s="18" t="s">
        <v>78</v>
      </c>
      <c r="AC18" s="19">
        <v>0</v>
      </c>
      <c r="AD18" s="28"/>
      <c r="AE18" s="26"/>
      <c r="AF18" s="19"/>
      <c r="AG18" s="21">
        <v>9</v>
      </c>
      <c r="AH18" s="22">
        <v>145</v>
      </c>
      <c r="AI18" s="29">
        <v>12</v>
      </c>
      <c r="AJ18" s="24">
        <v>154</v>
      </c>
      <c r="AK18" s="25">
        <v>11</v>
      </c>
      <c r="AL18" s="1"/>
    </row>
    <row r="19" spans="1:38" ht="24.95" customHeight="1" thickBot="1">
      <c r="A19" s="29">
        <v>11</v>
      </c>
      <c r="B19" s="21" t="s">
        <v>81</v>
      </c>
      <c r="C19" s="17" t="s">
        <v>13</v>
      </c>
      <c r="D19" s="18" t="s">
        <v>78</v>
      </c>
      <c r="E19" s="88">
        <v>0</v>
      </c>
      <c r="F19" s="17" t="s">
        <v>78</v>
      </c>
      <c r="G19" s="18" t="s">
        <v>77</v>
      </c>
      <c r="H19" s="19" t="s">
        <v>2</v>
      </c>
      <c r="I19" s="17" t="s">
        <v>13</v>
      </c>
      <c r="J19" s="18" t="s">
        <v>77</v>
      </c>
      <c r="K19" s="19">
        <v>0</v>
      </c>
      <c r="L19" s="17" t="s">
        <v>78</v>
      </c>
      <c r="M19" s="18" t="s">
        <v>2</v>
      </c>
      <c r="N19" s="66">
        <v>0</v>
      </c>
      <c r="O19" s="17" t="s">
        <v>13</v>
      </c>
      <c r="P19" s="18" t="s">
        <v>77</v>
      </c>
      <c r="Q19" s="19" t="s">
        <v>13</v>
      </c>
      <c r="R19" s="17" t="s">
        <v>2</v>
      </c>
      <c r="S19" s="18" t="s">
        <v>77</v>
      </c>
      <c r="T19" s="19" t="s">
        <v>13</v>
      </c>
      <c r="U19" s="17" t="s">
        <v>13</v>
      </c>
      <c r="V19" s="18" t="s">
        <v>78</v>
      </c>
      <c r="W19" s="66">
        <v>0</v>
      </c>
      <c r="X19" s="17" t="s">
        <v>77</v>
      </c>
      <c r="Y19" s="18" t="s">
        <v>77</v>
      </c>
      <c r="Z19" s="19">
        <v>0</v>
      </c>
      <c r="AA19" s="17" t="s">
        <v>2</v>
      </c>
      <c r="AB19" s="18" t="s">
        <v>78</v>
      </c>
      <c r="AC19" s="19">
        <v>0</v>
      </c>
      <c r="AD19" s="28"/>
      <c r="AE19" s="26"/>
      <c r="AF19" s="19"/>
      <c r="AG19" s="21">
        <v>7</v>
      </c>
      <c r="AH19" s="22">
        <v>147</v>
      </c>
      <c r="AI19" s="29">
        <v>11</v>
      </c>
      <c r="AJ19" s="24">
        <v>154</v>
      </c>
      <c r="AK19" s="25">
        <v>11</v>
      </c>
      <c r="AL19" s="1"/>
    </row>
    <row r="20" spans="1:38" ht="24.95" customHeight="1" thickBot="1">
      <c r="A20" s="29">
        <v>13</v>
      </c>
      <c r="B20" s="21" t="s">
        <v>85</v>
      </c>
      <c r="C20" s="17"/>
      <c r="D20" s="18"/>
      <c r="E20" s="88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v>0</v>
      </c>
      <c r="AH20" s="22">
        <v>145</v>
      </c>
      <c r="AI20" s="29">
        <v>12</v>
      </c>
      <c r="AJ20" s="24">
        <v>145</v>
      </c>
      <c r="AK20" s="25">
        <v>13</v>
      </c>
      <c r="AL20" s="1"/>
    </row>
    <row r="21" spans="1:38" ht="24.95" customHeight="1" thickBot="1">
      <c r="A21" s="29">
        <v>14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/>
      <c r="AH21" s="22">
        <v>51</v>
      </c>
      <c r="AI21" s="29">
        <v>14</v>
      </c>
      <c r="AJ21" s="24">
        <v>51</v>
      </c>
      <c r="AK21" s="25">
        <v>14</v>
      </c>
      <c r="AL21" s="1"/>
    </row>
    <row r="22" spans="1:38" ht="24.95" customHeight="1" thickBot="1">
      <c r="A22" s="29">
        <v>14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/>
      <c r="AH22" s="22">
        <v>51</v>
      </c>
      <c r="AI22" s="29">
        <v>14</v>
      </c>
      <c r="AJ22" s="24">
        <v>51</v>
      </c>
      <c r="AK22" s="25">
        <v>14</v>
      </c>
      <c r="AL22" s="1"/>
    </row>
    <row r="23" spans="1:38" ht="24.95" customHeight="1" thickBot="1">
      <c r="A23" s="29">
        <v>14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/>
      <c r="AH23" s="22">
        <v>51</v>
      </c>
      <c r="AI23" s="29">
        <v>14</v>
      </c>
      <c r="AJ23" s="24">
        <v>51</v>
      </c>
      <c r="AK23" s="25">
        <v>14</v>
      </c>
      <c r="AL23" s="1"/>
    </row>
    <row r="24" spans="1:38" ht="24.95" customHeight="1" thickBot="1">
      <c r="A24" s="29">
        <v>14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/>
      <c r="AH24" s="22">
        <v>51</v>
      </c>
      <c r="AI24" s="29">
        <v>14</v>
      </c>
      <c r="AJ24" s="24">
        <v>51</v>
      </c>
      <c r="AK24" s="25">
        <v>14</v>
      </c>
      <c r="AL24" s="1"/>
    </row>
    <row r="25" spans="1:38" ht="24.95" customHeight="1" thickBot="1">
      <c r="A25" s="29">
        <v>14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/>
      <c r="AH25" s="22">
        <v>51</v>
      </c>
      <c r="AI25" s="29">
        <v>14</v>
      </c>
      <c r="AJ25" s="24">
        <v>51</v>
      </c>
      <c r="AK25" s="25">
        <v>14</v>
      </c>
      <c r="AL25" s="1"/>
    </row>
    <row r="26" spans="1:38" ht="28.15" customHeight="1" thickBot="1">
      <c r="A26" s="29">
        <v>14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>
        <v>51</v>
      </c>
      <c r="AI26" s="29">
        <v>14</v>
      </c>
      <c r="AJ26" s="24">
        <v>51</v>
      </c>
      <c r="AK26" s="25">
        <v>14</v>
      </c>
      <c r="AL26" s="1"/>
    </row>
    <row r="27" spans="1:38" ht="28.15" customHeight="1" thickBot="1">
      <c r="A27" s="29">
        <v>14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>
        <v>51</v>
      </c>
      <c r="AI27" s="29">
        <v>14</v>
      </c>
      <c r="AJ27" s="24">
        <v>51</v>
      </c>
      <c r="AK27" s="25"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9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8" priority="4" rank="3"/>
  </conditionalFormatting>
  <conditionalFormatting sqref="B8:B27">
    <cfRule type="expression" dxfId="127" priority="3">
      <formula>($AG8&gt;40)</formula>
    </cfRule>
  </conditionalFormatting>
  <conditionalFormatting sqref="R6 X6 X4 AA4 I6 O6 C6 R4 L4 C4 L6 F4 F6 O4 I4 U6 U4 AA6">
    <cfRule type="cellIs" dxfId="12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1" workbookViewId="0">
      <selection activeCell="Q30" sqref="Q3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27</v>
      </c>
      <c r="B4" s="16"/>
      <c r="C4" s="68" t="s">
        <v>12</v>
      </c>
      <c r="F4" s="68" t="s">
        <v>60</v>
      </c>
      <c r="I4" s="68" t="s">
        <v>70</v>
      </c>
      <c r="L4" s="68" t="s">
        <v>74</v>
      </c>
      <c r="O4" s="68" t="s">
        <v>63</v>
      </c>
      <c r="R4" s="68" t="s">
        <v>72</v>
      </c>
      <c r="U4" s="68" t="s">
        <v>66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11</v>
      </c>
      <c r="F6" s="68" t="s">
        <v>71</v>
      </c>
      <c r="I6" s="68" t="s">
        <v>64</v>
      </c>
      <c r="L6" s="68" t="s">
        <v>65</v>
      </c>
      <c r="O6" s="68" t="s">
        <v>75</v>
      </c>
      <c r="R6" s="68" t="s">
        <v>68</v>
      </c>
      <c r="U6" s="68" t="s">
        <v>73</v>
      </c>
      <c r="X6" s="68" t="s">
        <v>69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78</v>
      </c>
      <c r="E7" s="73" t="s">
        <v>1</v>
      </c>
      <c r="F7" s="72" t="s">
        <v>91</v>
      </c>
      <c r="G7" s="72" t="s">
        <v>78</v>
      </c>
      <c r="H7" s="73" t="s">
        <v>1</v>
      </c>
      <c r="I7" s="72" t="s">
        <v>91</v>
      </c>
      <c r="J7" s="72" t="s">
        <v>77</v>
      </c>
      <c r="K7" s="73" t="s">
        <v>1</v>
      </c>
      <c r="L7" s="72" t="s">
        <v>13</v>
      </c>
      <c r="M7" s="72" t="s">
        <v>78</v>
      </c>
      <c r="N7" s="73" t="s">
        <v>1</v>
      </c>
      <c r="O7" s="72" t="s">
        <v>77</v>
      </c>
      <c r="P7" s="72" t="s">
        <v>77</v>
      </c>
      <c r="Q7" s="73" t="s">
        <v>1</v>
      </c>
      <c r="R7" s="72" t="s">
        <v>78</v>
      </c>
      <c r="S7" s="72" t="s">
        <v>13</v>
      </c>
      <c r="T7" s="73" t="s">
        <v>1</v>
      </c>
      <c r="U7" s="72" t="s">
        <v>78</v>
      </c>
      <c r="V7" s="72" t="s">
        <v>77</v>
      </c>
      <c r="W7" s="73" t="s">
        <v>1</v>
      </c>
      <c r="X7" s="72" t="s">
        <v>78</v>
      </c>
      <c r="Y7" s="72" t="s">
        <v>13</v>
      </c>
      <c r="Z7" s="73" t="s">
        <v>1</v>
      </c>
      <c r="AA7" s="72" t="s">
        <v>78</v>
      </c>
      <c r="AB7" s="72" t="s">
        <v>78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 t="s">
        <v>78</v>
      </c>
      <c r="D8" s="18" t="s">
        <v>13</v>
      </c>
      <c r="E8" s="88">
        <f>IF(OR(EXACT($C$7,C8)*(EXACT($D$7,D8)))=TRUE,$AO$9,IF(($D$7-$C$7=D8-C8),$AO$8,IF(OR(EXACT($C$7&gt;$D$7,C8&gt;D8)*EXACT($C$7=$D$7,C8=D8)*EXACT($C$7&lt;$D$7,C8&lt;D8)),$AO$7,0)))*4</f>
        <v>0</v>
      </c>
      <c r="F8" s="17" t="s">
        <v>78</v>
      </c>
      <c r="G8" s="18" t="s">
        <v>13</v>
      </c>
      <c r="H8" s="19">
        <f t="shared" ref="H8:H27" si="1">IF(OR(EXACT($F$7,F8)*(EXACT($G$7,G8)))=TRUE,$AO$9,IF(($G$7-$F$7=G8-F8),$AO$8,IF(OR(EXACT($F$7&gt;$G$7,F8&gt;G8)*EXACT($F$7=$G$7,F8=G8)*EXACT($F$7&lt;$G$7,F8&lt;G8)),$AO$7,0)))</f>
        <v>0</v>
      </c>
      <c r="I8" s="17" t="s">
        <v>78</v>
      </c>
      <c r="J8" s="18" t="s">
        <v>2</v>
      </c>
      <c r="K8" s="19">
        <f t="shared" ref="K8:K27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 t="s">
        <v>78</v>
      </c>
      <c r="P8" s="18" t="s">
        <v>13</v>
      </c>
      <c r="Q8" s="19">
        <f t="shared" ref="Q8:Q27" si="4">IF(OR(EXACT($O$7,O8)*(EXACT($P$7,P8)))=TRUE,$AO$9,IF(($P$7-$O$7=P8-O8),$AO$8,IF(OR(EXACT($O$7&gt;$P$7,O8&gt;P8)*EXACT($O$7=$P$7,O8=P8)*EXACT($O$7&lt;$P$7,O8&lt;P8)),$AO$7,0)))</f>
        <v>0</v>
      </c>
      <c r="R8" s="17" t="s">
        <v>78</v>
      </c>
      <c r="S8" s="18" t="s">
        <v>13</v>
      </c>
      <c r="T8" s="19" t="str">
        <f>IF(OR(EXACT($R$7,R8)*(EXACT($S$7,S8)))=TRUE,$AO$9,IF(($S$7-$R$7=S8-R8),$AO$8,IF(OR(EXACT($R$7&gt;$S$7,R8&gt;S8)*EXACT($R$7=$S$7,R8=S8)*EXACT($R$7&lt;$S$7,R8&lt;S8)),$AO$7,0)))</f>
        <v>5</v>
      </c>
      <c r="U8" s="17" t="s">
        <v>78</v>
      </c>
      <c r="V8" s="18" t="s">
        <v>2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13</v>
      </c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6">E8+H8+K8+N8+Q8+T8+W8+Z8+AC8+AF8</f>
        <v>13</v>
      </c>
      <c r="AH8" s="22">
        <f>'13.Spieltag'!AJ8</f>
        <v>203</v>
      </c>
      <c r="AI8" s="29">
        <f>'13.Spieltag'!AK8</f>
        <v>1</v>
      </c>
      <c r="AJ8" s="24">
        <f t="shared" ref="AJ8" si="7">AG8+AH8</f>
        <v>216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 t="str">
        <f>'13.Spieltag'!B9</f>
        <v>schmiddi04</v>
      </c>
      <c r="C9" s="17"/>
      <c r="D9" s="18"/>
      <c r="E9" s="88"/>
      <c r="F9" s="17"/>
      <c r="G9" s="18"/>
      <c r="H9" s="19"/>
      <c r="I9" s="17"/>
      <c r="J9" s="18"/>
      <c r="K9" s="19"/>
      <c r="L9" s="17"/>
      <c r="M9" s="18"/>
      <c r="N9" s="66"/>
      <c r="O9" s="17"/>
      <c r="P9" s="18"/>
      <c r="Q9" s="19"/>
      <c r="R9" s="17"/>
      <c r="S9" s="18"/>
      <c r="T9" s="19"/>
      <c r="U9" s="17"/>
      <c r="V9" s="18"/>
      <c r="W9" s="66"/>
      <c r="X9" s="17"/>
      <c r="Y9" s="18"/>
      <c r="Z9" s="19"/>
      <c r="AA9" s="17"/>
      <c r="AB9" s="18"/>
      <c r="AC9" s="19"/>
      <c r="AD9" s="28"/>
      <c r="AE9" s="26"/>
      <c r="AF9" s="19"/>
      <c r="AG9" s="21">
        <f t="shared" ref="AG9:AG25" si="10">E9+H9+K9+N9+Q9+T9+W9+Z9+AC9+AF9</f>
        <v>0</v>
      </c>
      <c r="AH9" s="22">
        <f>'13.Spieltag'!AJ9</f>
        <v>198</v>
      </c>
      <c r="AI9" s="29">
        <f>'13.Spieltag'!AK9</f>
        <v>2</v>
      </c>
      <c r="AJ9" s="24">
        <f t="shared" ref="AJ9:AJ25" si="11">AG9+AH9</f>
        <v>198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5</v>
      </c>
      <c r="B10" s="21" t="str">
        <f>'13.Spieltag'!B10</f>
        <v>Mike04</v>
      </c>
      <c r="C10" s="17" t="s">
        <v>77</v>
      </c>
      <c r="D10" s="18" t="s">
        <v>78</v>
      </c>
      <c r="E10" s="88">
        <f t="shared" ref="E10:E20" si="12">IF(OR(EXACT($C$7,C10)*(EXACT($D$7,D10)))=TRUE,$AO$9,IF(($D$7-$C$7=D10-C10),$AO$8,IF(OR(EXACT($C$7&gt;$D$7,C10&gt;D10)*EXACT($C$7=$D$7,C10=D10)*EXACT($C$7&lt;$D$7,C10&lt;D10)),$AO$7,0)))*4</f>
        <v>0</v>
      </c>
      <c r="F10" s="17" t="s">
        <v>78</v>
      </c>
      <c r="G10" s="18" t="s">
        <v>78</v>
      </c>
      <c r="H10" s="19">
        <f t="shared" si="1"/>
        <v>0</v>
      </c>
      <c r="I10" s="17" t="s">
        <v>13</v>
      </c>
      <c r="J10" s="18" t="s">
        <v>13</v>
      </c>
      <c r="K10" s="19">
        <f t="shared" si="2"/>
        <v>0</v>
      </c>
      <c r="L10" s="17" t="s">
        <v>13</v>
      </c>
      <c r="M10" s="18" t="s">
        <v>77</v>
      </c>
      <c r="N10" s="66" t="str">
        <f t="shared" si="3"/>
        <v>2</v>
      </c>
      <c r="O10" s="17" t="s">
        <v>78</v>
      </c>
      <c r="P10" s="18" t="s">
        <v>77</v>
      </c>
      <c r="Q10" s="19">
        <f t="shared" si="4"/>
        <v>0</v>
      </c>
      <c r="R10" s="17" t="s">
        <v>13</v>
      </c>
      <c r="S10" s="18" t="s">
        <v>2</v>
      </c>
      <c r="T10" s="19" t="str">
        <f t="shared" ref="T10:T27" si="13">IF(OR(EXACT($R$7,R10)*(EXACT($S$7,S10)))=TRUE,$AO$9,IF(($S$7-$R$7=S10-R10),$AO$8,IF(OR(EXACT($R$7&gt;$S$7,R10&gt;S10)*EXACT($R$7=$S$7,R10=S10)*EXACT($R$7&lt;$S$7,R10&lt;S10)),$AO$7,0)))</f>
        <v>3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13</v>
      </c>
      <c r="Y10" s="18" t="s">
        <v>77</v>
      </c>
      <c r="Z10" s="19">
        <f t="shared" ref="Z10:Z27" si="14">IF(OR(EXACT($X$7,X10)*(EXACT($Y$7,Y10)))=TRUE,$AO$9,IF(($Y$7-$X$7=Y10-X10),$AO$8,IF(OR(EXACT($X$7&gt;$Y$7,X10&gt;Y10)*EXACT($X$7=$Y$7,X10=Y10)*EXACT($X$7&lt;$Y$7,X10&lt;Y10)),$AO$7,0)))</f>
        <v>0</v>
      </c>
      <c r="AA10" s="17" t="s">
        <v>13</v>
      </c>
      <c r="AB10" s="18" t="s">
        <v>77</v>
      </c>
      <c r="AC10" s="19">
        <f t="shared" si="5"/>
        <v>0</v>
      </c>
      <c r="AD10" s="28"/>
      <c r="AE10" s="26"/>
      <c r="AF10" s="19"/>
      <c r="AG10" s="21">
        <f t="shared" si="10"/>
        <v>8</v>
      </c>
      <c r="AH10" s="22">
        <f>'13.Spieltag'!AJ10</f>
        <v>182</v>
      </c>
      <c r="AI10" s="29">
        <f>'13.Spieltag'!AK10</f>
        <v>3</v>
      </c>
      <c r="AJ10" s="24">
        <f t="shared" si="11"/>
        <v>190</v>
      </c>
      <c r="AK10" s="25">
        <f t="shared" si="8"/>
        <v>5</v>
      </c>
      <c r="AL10" s="76"/>
      <c r="AM10" s="77"/>
      <c r="AN10" s="77"/>
      <c r="AO10" s="78"/>
    </row>
    <row r="11" spans="1:42" ht="24.95" customHeight="1" thickBot="1">
      <c r="A11" s="29">
        <f t="shared" si="9"/>
        <v>7</v>
      </c>
      <c r="B11" s="21" t="str">
        <f>'13.Spieltag'!B11</f>
        <v>shiny</v>
      </c>
      <c r="C11" s="17" t="s">
        <v>78</v>
      </c>
      <c r="D11" s="18" t="s">
        <v>13</v>
      </c>
      <c r="E11" s="88">
        <f t="shared" si="12"/>
        <v>0</v>
      </c>
      <c r="F11" s="17" t="s">
        <v>13</v>
      </c>
      <c r="G11" s="18" t="s">
        <v>2</v>
      </c>
      <c r="H11" s="19">
        <f t="shared" si="1"/>
        <v>0</v>
      </c>
      <c r="I11" s="17" t="s">
        <v>13</v>
      </c>
      <c r="J11" s="18" t="s">
        <v>13</v>
      </c>
      <c r="K11" s="19">
        <f t="shared" si="2"/>
        <v>0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2</v>
      </c>
      <c r="Q11" s="19">
        <f t="shared" si="4"/>
        <v>0</v>
      </c>
      <c r="R11" s="17" t="s">
        <v>78</v>
      </c>
      <c r="S11" s="18" t="s">
        <v>13</v>
      </c>
      <c r="T11" s="19" t="str">
        <f t="shared" si="13"/>
        <v>5</v>
      </c>
      <c r="U11" s="17" t="s">
        <v>78</v>
      </c>
      <c r="V11" s="18" t="s">
        <v>78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13</v>
      </c>
      <c r="Y11" s="18" t="s">
        <v>13</v>
      </c>
      <c r="Z11" s="19">
        <f t="shared" si="14"/>
        <v>0</v>
      </c>
      <c r="AA11" s="17" t="s">
        <v>78</v>
      </c>
      <c r="AB11" s="18" t="s">
        <v>2</v>
      </c>
      <c r="AC11" s="19">
        <f t="shared" si="5"/>
        <v>0</v>
      </c>
      <c r="AD11" s="28"/>
      <c r="AE11" s="26"/>
      <c r="AF11" s="19"/>
      <c r="AG11" s="21">
        <f t="shared" si="10"/>
        <v>7</v>
      </c>
      <c r="AH11" s="22">
        <f>'13.Spieltag'!AJ11</f>
        <v>182</v>
      </c>
      <c r="AI11" s="29">
        <f>'13.Spieltag'!AK11</f>
        <v>3</v>
      </c>
      <c r="AJ11" s="24">
        <f t="shared" si="11"/>
        <v>189</v>
      </c>
      <c r="AK11" s="25">
        <f t="shared" si="8"/>
        <v>7</v>
      </c>
      <c r="AL11" s="1"/>
      <c r="AP11" s="67"/>
    </row>
    <row r="12" spans="1:42" ht="24.95" customHeight="1" thickBot="1">
      <c r="A12" s="29">
        <f t="shared" si="9"/>
        <v>3</v>
      </c>
      <c r="B12" s="21" t="str">
        <f>'13.Spieltag'!B12</f>
        <v>Master1</v>
      </c>
      <c r="C12" s="17" t="s">
        <v>78</v>
      </c>
      <c r="D12" s="18" t="s">
        <v>2</v>
      </c>
      <c r="E12" s="88">
        <f t="shared" si="12"/>
        <v>0</v>
      </c>
      <c r="F12" s="17" t="s">
        <v>13</v>
      </c>
      <c r="G12" s="18" t="s">
        <v>77</v>
      </c>
      <c r="H12" s="19" t="str">
        <f t="shared" si="1"/>
        <v>2</v>
      </c>
      <c r="I12" s="17" t="s">
        <v>13</v>
      </c>
      <c r="J12" s="18" t="s">
        <v>78</v>
      </c>
      <c r="K12" s="19" t="str">
        <f t="shared" si="2"/>
        <v>2</v>
      </c>
      <c r="L12" s="17" t="s">
        <v>13</v>
      </c>
      <c r="M12" s="18" t="s">
        <v>77</v>
      </c>
      <c r="N12" s="66" t="str">
        <f t="shared" si="3"/>
        <v>2</v>
      </c>
      <c r="O12" s="17" t="s">
        <v>13</v>
      </c>
      <c r="P12" s="18" t="s">
        <v>78</v>
      </c>
      <c r="Q12" s="19">
        <f t="shared" si="4"/>
        <v>0</v>
      </c>
      <c r="R12" s="17" t="s">
        <v>78</v>
      </c>
      <c r="S12" s="18" t="s">
        <v>78</v>
      </c>
      <c r="T12" s="19">
        <f t="shared" si="13"/>
        <v>0</v>
      </c>
      <c r="U12" s="17" t="s">
        <v>78</v>
      </c>
      <c r="V12" s="18" t="s">
        <v>13</v>
      </c>
      <c r="W12" s="66">
        <f t="shared" ref="W12:W22" si="15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77</v>
      </c>
      <c r="Z12" s="19">
        <f t="shared" si="14"/>
        <v>0</v>
      </c>
      <c r="AA12" s="17" t="s">
        <v>78</v>
      </c>
      <c r="AB12" s="18" t="s">
        <v>78</v>
      </c>
      <c r="AC12" s="19" t="str">
        <f t="shared" si="5"/>
        <v>5</v>
      </c>
      <c r="AD12" s="28"/>
      <c r="AE12" s="26"/>
      <c r="AF12" s="19"/>
      <c r="AG12" s="21">
        <f t="shared" si="10"/>
        <v>11</v>
      </c>
      <c r="AH12" s="22">
        <f>'13.Spieltag'!AJ12</f>
        <v>180</v>
      </c>
      <c r="AI12" s="29">
        <f>'13.Spieltag'!AK12</f>
        <v>5</v>
      </c>
      <c r="AJ12" s="24">
        <f t="shared" si="11"/>
        <v>191</v>
      </c>
      <c r="AK12" s="25">
        <f t="shared" si="8"/>
        <v>3</v>
      </c>
      <c r="AL12" s="1"/>
    </row>
    <row r="13" spans="1:42" ht="24.95" customHeight="1" thickBot="1">
      <c r="A13" s="29">
        <f t="shared" si="9"/>
        <v>8</v>
      </c>
      <c r="B13" s="21" t="str">
        <f>'13.Spieltag'!B13</f>
        <v>UltraGE</v>
      </c>
      <c r="C13" s="17" t="s">
        <v>78</v>
      </c>
      <c r="D13" s="18" t="s">
        <v>13</v>
      </c>
      <c r="E13" s="88">
        <f t="shared" si="12"/>
        <v>0</v>
      </c>
      <c r="F13" s="17" t="s">
        <v>78</v>
      </c>
      <c r="G13" s="18" t="s">
        <v>13</v>
      </c>
      <c r="H13" s="19">
        <f t="shared" si="1"/>
        <v>0</v>
      </c>
      <c r="I13" s="17" t="s">
        <v>13</v>
      </c>
      <c r="J13" s="18" t="s">
        <v>2</v>
      </c>
      <c r="K13" s="19">
        <f t="shared" si="2"/>
        <v>0</v>
      </c>
      <c r="L13" s="17" t="s">
        <v>78</v>
      </c>
      <c r="M13" s="18" t="s">
        <v>78</v>
      </c>
      <c r="N13" s="66">
        <f t="shared" si="3"/>
        <v>0</v>
      </c>
      <c r="O13" s="17" t="s">
        <v>78</v>
      </c>
      <c r="P13" s="18" t="s">
        <v>13</v>
      </c>
      <c r="Q13" s="19">
        <f t="shared" si="4"/>
        <v>0</v>
      </c>
      <c r="R13" s="17" t="s">
        <v>78</v>
      </c>
      <c r="S13" s="18" t="s">
        <v>2</v>
      </c>
      <c r="T13" s="19" t="str">
        <f t="shared" si="13"/>
        <v>2</v>
      </c>
      <c r="U13" s="17" t="s">
        <v>78</v>
      </c>
      <c r="V13" s="18" t="s">
        <v>77</v>
      </c>
      <c r="W13" s="66" t="str">
        <f t="shared" si="15"/>
        <v>5</v>
      </c>
      <c r="X13" s="17" t="s">
        <v>13</v>
      </c>
      <c r="Y13" s="18" t="s">
        <v>13</v>
      </c>
      <c r="Z13" s="19">
        <f t="shared" si="14"/>
        <v>0</v>
      </c>
      <c r="AA13" s="17" t="s">
        <v>78</v>
      </c>
      <c r="AB13" s="18" t="s">
        <v>2</v>
      </c>
      <c r="AC13" s="19">
        <f t="shared" si="5"/>
        <v>0</v>
      </c>
      <c r="AD13" s="27"/>
      <c r="AE13" s="26"/>
      <c r="AF13" s="19"/>
      <c r="AG13" s="21">
        <f t="shared" si="10"/>
        <v>7</v>
      </c>
      <c r="AH13" s="22">
        <f>'13.Spieltag'!AJ13</f>
        <v>178</v>
      </c>
      <c r="AI13" s="29">
        <f>'13.Spieltag'!AK13</f>
        <v>6</v>
      </c>
      <c r="AJ13" s="24">
        <f t="shared" si="11"/>
        <v>185</v>
      </c>
      <c r="AK13" s="25">
        <f t="shared" si="8"/>
        <v>8</v>
      </c>
      <c r="AL13" s="1"/>
    </row>
    <row r="14" spans="1:42" ht="24.95" customHeight="1" thickBot="1">
      <c r="A14" s="29">
        <f t="shared" si="9"/>
        <v>3</v>
      </c>
      <c r="B14" s="21" t="str">
        <f>'13.Spieltag'!B14</f>
        <v>Lola04</v>
      </c>
      <c r="C14" s="17" t="s">
        <v>77</v>
      </c>
      <c r="D14" s="18" t="s">
        <v>13</v>
      </c>
      <c r="E14" s="88">
        <f t="shared" si="12"/>
        <v>0</v>
      </c>
      <c r="F14" s="17" t="s">
        <v>78</v>
      </c>
      <c r="G14" s="18" t="s">
        <v>77</v>
      </c>
      <c r="H14" s="19" t="str">
        <f t="shared" si="1"/>
        <v>2</v>
      </c>
      <c r="I14" s="17" t="s">
        <v>2</v>
      </c>
      <c r="J14" s="18" t="s">
        <v>13</v>
      </c>
      <c r="K14" s="19" t="str">
        <f t="shared" si="2"/>
        <v>2</v>
      </c>
      <c r="L14" s="17" t="s">
        <v>2</v>
      </c>
      <c r="M14" s="18" t="s">
        <v>78</v>
      </c>
      <c r="N14" s="66" t="str">
        <f t="shared" si="3"/>
        <v>2</v>
      </c>
      <c r="O14" s="17" t="s">
        <v>78</v>
      </c>
      <c r="P14" s="18" t="s">
        <v>78</v>
      </c>
      <c r="Q14" s="19" t="str">
        <f t="shared" si="4"/>
        <v>3</v>
      </c>
      <c r="R14" s="17" t="s">
        <v>78</v>
      </c>
      <c r="S14" s="18" t="s">
        <v>13</v>
      </c>
      <c r="T14" s="19" t="str">
        <f t="shared" si="13"/>
        <v>5</v>
      </c>
      <c r="U14" s="17" t="s">
        <v>13</v>
      </c>
      <c r="V14" s="18" t="s">
        <v>2</v>
      </c>
      <c r="W14" s="66">
        <f t="shared" si="15"/>
        <v>0</v>
      </c>
      <c r="X14" s="17" t="s">
        <v>2</v>
      </c>
      <c r="Y14" s="18" t="s">
        <v>78</v>
      </c>
      <c r="Z14" s="19">
        <f t="shared" si="14"/>
        <v>0</v>
      </c>
      <c r="AA14" s="17" t="s">
        <v>78</v>
      </c>
      <c r="AB14" s="18" t="s">
        <v>13</v>
      </c>
      <c r="AC14" s="19">
        <f t="shared" si="5"/>
        <v>0</v>
      </c>
      <c r="AD14" s="28"/>
      <c r="AE14" s="26"/>
      <c r="AF14" s="19"/>
      <c r="AG14" s="21">
        <f t="shared" si="10"/>
        <v>14</v>
      </c>
      <c r="AH14" s="22">
        <f>'13.Spieltag'!AJ14</f>
        <v>177</v>
      </c>
      <c r="AI14" s="29">
        <f>'13.Spieltag'!AK14</f>
        <v>7</v>
      </c>
      <c r="AJ14" s="24">
        <f t="shared" si="11"/>
        <v>191</v>
      </c>
      <c r="AK14" s="25">
        <f t="shared" si="8"/>
        <v>3</v>
      </c>
      <c r="AL14" s="1"/>
    </row>
    <row r="15" spans="1:42" ht="24.95" customHeight="1" thickBot="1">
      <c r="A15" s="29">
        <f t="shared" si="9"/>
        <v>5</v>
      </c>
      <c r="B15" s="21" t="str">
        <f>'13.Spieltag'!B15</f>
        <v>Tanja04</v>
      </c>
      <c r="C15" s="17" t="s">
        <v>78</v>
      </c>
      <c r="D15" s="18" t="s">
        <v>2</v>
      </c>
      <c r="E15" s="88">
        <f t="shared" si="12"/>
        <v>0</v>
      </c>
      <c r="F15" s="17" t="s">
        <v>13</v>
      </c>
      <c r="G15" s="18" t="s">
        <v>78</v>
      </c>
      <c r="H15" s="19" t="str">
        <f t="shared" si="1"/>
        <v>2</v>
      </c>
      <c r="I15" s="17" t="s">
        <v>78</v>
      </c>
      <c r="J15" s="18" t="s">
        <v>78</v>
      </c>
      <c r="K15" s="19">
        <f t="shared" si="2"/>
        <v>0</v>
      </c>
      <c r="L15" s="17" t="s">
        <v>77</v>
      </c>
      <c r="M15" s="18" t="s">
        <v>78</v>
      </c>
      <c r="N15" s="66">
        <f t="shared" si="3"/>
        <v>0</v>
      </c>
      <c r="O15" s="17" t="s">
        <v>78</v>
      </c>
      <c r="P15" s="18" t="s">
        <v>78</v>
      </c>
      <c r="Q15" s="19" t="str">
        <f t="shared" si="4"/>
        <v>3</v>
      </c>
      <c r="R15" s="17" t="s">
        <v>78</v>
      </c>
      <c r="S15" s="18" t="s">
        <v>13</v>
      </c>
      <c r="T15" s="19" t="str">
        <f t="shared" si="13"/>
        <v>5</v>
      </c>
      <c r="U15" s="17" t="s">
        <v>78</v>
      </c>
      <c r="V15" s="18" t="s">
        <v>13</v>
      </c>
      <c r="W15" s="66">
        <f t="shared" si="15"/>
        <v>0</v>
      </c>
      <c r="X15" s="17" t="s">
        <v>13</v>
      </c>
      <c r="Y15" s="18" t="s">
        <v>78</v>
      </c>
      <c r="Z15" s="19">
        <f t="shared" si="14"/>
        <v>0</v>
      </c>
      <c r="AA15" s="17" t="s">
        <v>78</v>
      </c>
      <c r="AB15" s="18" t="s">
        <v>78</v>
      </c>
      <c r="AC15" s="19" t="str">
        <f t="shared" si="5"/>
        <v>5</v>
      </c>
      <c r="AD15" s="28"/>
      <c r="AE15" s="26"/>
      <c r="AF15" s="19"/>
      <c r="AG15" s="21">
        <f t="shared" si="10"/>
        <v>15</v>
      </c>
      <c r="AH15" s="22">
        <f>'13.Spieltag'!AJ15</f>
        <v>175</v>
      </c>
      <c r="AI15" s="29">
        <f>'13.Spieltag'!AK15</f>
        <v>8</v>
      </c>
      <c r="AJ15" s="24">
        <f t="shared" si="11"/>
        <v>190</v>
      </c>
      <c r="AK15" s="25">
        <f t="shared" si="8"/>
        <v>5</v>
      </c>
      <c r="AL15" s="1"/>
    </row>
    <row r="16" spans="1:42" ht="24.95" customHeight="1" thickBot="1">
      <c r="A16" s="29">
        <f t="shared" si="9"/>
        <v>9</v>
      </c>
      <c r="B16" s="21" t="str">
        <f>'13.Spieltag'!B16</f>
        <v>Rainer04</v>
      </c>
      <c r="C16" s="17" t="s">
        <v>77</v>
      </c>
      <c r="D16" s="18" t="s">
        <v>2</v>
      </c>
      <c r="E16" s="88">
        <f t="shared" si="12"/>
        <v>0</v>
      </c>
      <c r="F16" s="17" t="s">
        <v>78</v>
      </c>
      <c r="G16" s="18" t="s">
        <v>77</v>
      </c>
      <c r="H16" s="19" t="str">
        <f t="shared" si="1"/>
        <v>2</v>
      </c>
      <c r="I16" s="17" t="s">
        <v>77</v>
      </c>
      <c r="J16" s="18" t="s">
        <v>13</v>
      </c>
      <c r="K16" s="19">
        <f t="shared" si="2"/>
        <v>0</v>
      </c>
      <c r="L16" s="17" t="s">
        <v>78</v>
      </c>
      <c r="M16" s="18" t="s">
        <v>78</v>
      </c>
      <c r="N16" s="66">
        <f t="shared" si="3"/>
        <v>0</v>
      </c>
      <c r="O16" s="17" t="s">
        <v>78</v>
      </c>
      <c r="P16" s="18" t="s">
        <v>77</v>
      </c>
      <c r="Q16" s="19">
        <f t="shared" si="4"/>
        <v>0</v>
      </c>
      <c r="R16" s="17" t="s">
        <v>78</v>
      </c>
      <c r="S16" s="18" t="s">
        <v>13</v>
      </c>
      <c r="T16" s="19" t="str">
        <f t="shared" si="13"/>
        <v>5</v>
      </c>
      <c r="U16" s="17" t="s">
        <v>13</v>
      </c>
      <c r="V16" s="18" t="s">
        <v>78</v>
      </c>
      <c r="W16" s="66" t="str">
        <f t="shared" si="15"/>
        <v>3</v>
      </c>
      <c r="X16" s="17" t="s">
        <v>77</v>
      </c>
      <c r="Y16" s="18" t="s">
        <v>78</v>
      </c>
      <c r="Z16" s="19" t="str">
        <f t="shared" si="14"/>
        <v>3</v>
      </c>
      <c r="AA16" s="17" t="s">
        <v>78</v>
      </c>
      <c r="AB16" s="18" t="s">
        <v>2</v>
      </c>
      <c r="AC16" s="19">
        <f t="shared" si="5"/>
        <v>0</v>
      </c>
      <c r="AD16" s="28"/>
      <c r="AE16" s="26"/>
      <c r="AF16" s="19"/>
      <c r="AG16" s="21">
        <f t="shared" si="10"/>
        <v>13</v>
      </c>
      <c r="AH16" s="22">
        <f>'13.Spieltag'!AJ16</f>
        <v>170</v>
      </c>
      <c r="AI16" s="29">
        <f>'13.Spieltag'!AK16</f>
        <v>9</v>
      </c>
      <c r="AJ16" s="24">
        <f t="shared" si="11"/>
        <v>183</v>
      </c>
      <c r="AK16" s="25">
        <f t="shared" si="8"/>
        <v>9</v>
      </c>
      <c r="AL16" s="1"/>
    </row>
    <row r="17" spans="1:38" ht="24.95" customHeight="1" thickBot="1">
      <c r="A17" s="29">
        <f t="shared" si="9"/>
        <v>11</v>
      </c>
      <c r="B17" s="21" t="str">
        <f>'13.Spieltag'!B17</f>
        <v>Ricardo04</v>
      </c>
      <c r="C17" s="17" t="s">
        <v>78</v>
      </c>
      <c r="D17" s="18" t="s">
        <v>13</v>
      </c>
      <c r="E17" s="88">
        <f t="shared" si="12"/>
        <v>0</v>
      </c>
      <c r="F17" s="17" t="s">
        <v>78</v>
      </c>
      <c r="G17" s="18" t="s">
        <v>13</v>
      </c>
      <c r="H17" s="19">
        <f t="shared" si="1"/>
        <v>0</v>
      </c>
      <c r="I17" s="17" t="s">
        <v>78</v>
      </c>
      <c r="J17" s="18" t="s">
        <v>13</v>
      </c>
      <c r="K17" s="19">
        <f t="shared" si="2"/>
        <v>0</v>
      </c>
      <c r="L17" s="17" t="s">
        <v>78</v>
      </c>
      <c r="M17" s="18" t="s">
        <v>78</v>
      </c>
      <c r="N17" s="66">
        <f t="shared" si="3"/>
        <v>0</v>
      </c>
      <c r="O17" s="17" t="s">
        <v>78</v>
      </c>
      <c r="P17" s="18" t="s">
        <v>78</v>
      </c>
      <c r="Q17" s="19" t="str">
        <f t="shared" si="4"/>
        <v>3</v>
      </c>
      <c r="R17" s="17" t="s">
        <v>78</v>
      </c>
      <c r="S17" s="18" t="s">
        <v>13</v>
      </c>
      <c r="T17" s="19" t="str">
        <f t="shared" si="13"/>
        <v>5</v>
      </c>
      <c r="U17" s="17" t="s">
        <v>13</v>
      </c>
      <c r="V17" s="18" t="s">
        <v>78</v>
      </c>
      <c r="W17" s="66" t="str">
        <f t="shared" si="15"/>
        <v>3</v>
      </c>
      <c r="X17" s="17" t="s">
        <v>78</v>
      </c>
      <c r="Y17" s="18" t="s">
        <v>78</v>
      </c>
      <c r="Z17" s="19">
        <f t="shared" si="14"/>
        <v>0</v>
      </c>
      <c r="AA17" s="17" t="s">
        <v>78</v>
      </c>
      <c r="AB17" s="18" t="s">
        <v>13</v>
      </c>
      <c r="AC17" s="19">
        <f t="shared" si="5"/>
        <v>0</v>
      </c>
      <c r="AD17" s="28"/>
      <c r="AE17" s="26"/>
      <c r="AF17" s="19"/>
      <c r="AG17" s="21">
        <f t="shared" si="10"/>
        <v>11</v>
      </c>
      <c r="AH17" s="22">
        <f>'13.Spieltag'!AJ17</f>
        <v>163</v>
      </c>
      <c r="AI17" s="29">
        <f>'13.Spieltag'!AK17</f>
        <v>10</v>
      </c>
      <c r="AJ17" s="24">
        <f t="shared" si="11"/>
        <v>174</v>
      </c>
      <c r="AK17" s="25">
        <f t="shared" si="8"/>
        <v>11</v>
      </c>
      <c r="AL17" s="1"/>
    </row>
    <row r="18" spans="1:38" ht="24.95" customHeight="1" thickBot="1">
      <c r="A18" s="29">
        <f t="shared" si="9"/>
        <v>12</v>
      </c>
      <c r="B18" s="21" t="str">
        <f>'13.Spieltag'!B18</f>
        <v>Franzi04</v>
      </c>
      <c r="C18" s="17" t="s">
        <v>78</v>
      </c>
      <c r="D18" s="18" t="s">
        <v>13</v>
      </c>
      <c r="E18" s="88">
        <f t="shared" si="12"/>
        <v>0</v>
      </c>
      <c r="F18" s="17" t="s">
        <v>13</v>
      </c>
      <c r="G18" s="18" t="s">
        <v>77</v>
      </c>
      <c r="H18" s="19" t="str">
        <f t="shared" si="1"/>
        <v>2</v>
      </c>
      <c r="I18" s="17" t="s">
        <v>78</v>
      </c>
      <c r="J18" s="18" t="s">
        <v>2</v>
      </c>
      <c r="K18" s="19">
        <f t="shared" si="2"/>
        <v>0</v>
      </c>
      <c r="L18" s="17" t="s">
        <v>78</v>
      </c>
      <c r="M18" s="18" t="s">
        <v>77</v>
      </c>
      <c r="N18" s="66" t="str">
        <f t="shared" si="3"/>
        <v>3</v>
      </c>
      <c r="O18" s="17" t="s">
        <v>78</v>
      </c>
      <c r="P18" s="18" t="s">
        <v>78</v>
      </c>
      <c r="Q18" s="19" t="str">
        <f t="shared" si="4"/>
        <v>3</v>
      </c>
      <c r="R18" s="17" t="s">
        <v>77</v>
      </c>
      <c r="S18" s="18" t="s">
        <v>78</v>
      </c>
      <c r="T18" s="19" t="str">
        <f t="shared" si="13"/>
        <v>3</v>
      </c>
      <c r="U18" s="17" t="s">
        <v>77</v>
      </c>
      <c r="V18" s="18" t="s">
        <v>13</v>
      </c>
      <c r="W18" s="66">
        <f t="shared" si="15"/>
        <v>0</v>
      </c>
      <c r="X18" s="17" t="s">
        <v>78</v>
      </c>
      <c r="Y18" s="18" t="s">
        <v>77</v>
      </c>
      <c r="Z18" s="19">
        <f t="shared" si="14"/>
        <v>0</v>
      </c>
      <c r="AA18" s="17" t="s">
        <v>78</v>
      </c>
      <c r="AB18" s="18" t="s">
        <v>77</v>
      </c>
      <c r="AC18" s="19">
        <f t="shared" si="5"/>
        <v>0</v>
      </c>
      <c r="AD18" s="28"/>
      <c r="AE18" s="26"/>
      <c r="AF18" s="19"/>
      <c r="AG18" s="21">
        <f t="shared" si="10"/>
        <v>11</v>
      </c>
      <c r="AH18" s="22">
        <f>'13.Spieltag'!AJ18</f>
        <v>154</v>
      </c>
      <c r="AI18" s="29">
        <f>'13.Spieltag'!AK18</f>
        <v>11</v>
      </c>
      <c r="AJ18" s="24">
        <f t="shared" si="11"/>
        <v>165</v>
      </c>
      <c r="AK18" s="25">
        <f t="shared" si="8"/>
        <v>12</v>
      </c>
      <c r="AL18" s="1"/>
    </row>
    <row r="19" spans="1:38" ht="24.95" customHeight="1" thickBot="1">
      <c r="A19" s="29">
        <f t="shared" si="9"/>
        <v>10</v>
      </c>
      <c r="B19" s="21" t="str">
        <f>'13.Spieltag'!B19</f>
        <v>Skopp04</v>
      </c>
      <c r="C19" s="17" t="s">
        <v>77</v>
      </c>
      <c r="D19" s="18" t="s">
        <v>13</v>
      </c>
      <c r="E19" s="88">
        <f t="shared" si="12"/>
        <v>0</v>
      </c>
      <c r="F19" s="17" t="s">
        <v>13</v>
      </c>
      <c r="G19" s="18" t="s">
        <v>77</v>
      </c>
      <c r="H19" s="19" t="str">
        <f t="shared" si="1"/>
        <v>2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78</v>
      </c>
      <c r="N19" s="66" t="str">
        <f t="shared" si="3"/>
        <v>5</v>
      </c>
      <c r="O19" s="17" t="s">
        <v>78</v>
      </c>
      <c r="P19" s="18" t="s">
        <v>78</v>
      </c>
      <c r="Q19" s="19" t="str">
        <f t="shared" si="4"/>
        <v>3</v>
      </c>
      <c r="R19" s="17" t="s">
        <v>77</v>
      </c>
      <c r="S19" s="18" t="s">
        <v>13</v>
      </c>
      <c r="T19" s="19" t="str">
        <f t="shared" si="13"/>
        <v>2</v>
      </c>
      <c r="U19" s="17" t="s">
        <v>78</v>
      </c>
      <c r="V19" s="18" t="s">
        <v>77</v>
      </c>
      <c r="W19" s="66" t="str">
        <f t="shared" si="15"/>
        <v>5</v>
      </c>
      <c r="X19" s="17" t="s">
        <v>13</v>
      </c>
      <c r="Y19" s="18" t="s">
        <v>78</v>
      </c>
      <c r="Z19" s="19">
        <f t="shared" si="14"/>
        <v>0</v>
      </c>
      <c r="AA19" s="17" t="s">
        <v>78</v>
      </c>
      <c r="AB19" s="18" t="s">
        <v>78</v>
      </c>
      <c r="AC19" s="19" t="str">
        <f t="shared" si="5"/>
        <v>5</v>
      </c>
      <c r="AD19" s="28"/>
      <c r="AE19" s="26"/>
      <c r="AF19" s="19"/>
      <c r="AG19" s="21">
        <f t="shared" si="10"/>
        <v>22</v>
      </c>
      <c r="AH19" s="22">
        <f>'13.Spieltag'!AJ19</f>
        <v>154</v>
      </c>
      <c r="AI19" s="29">
        <f>'13.Spieltag'!AK19</f>
        <v>11</v>
      </c>
      <c r="AJ19" s="24">
        <f t="shared" si="11"/>
        <v>176</v>
      </c>
      <c r="AK19" s="25">
        <f t="shared" si="8"/>
        <v>10</v>
      </c>
      <c r="AL19" s="1"/>
    </row>
    <row r="20" spans="1:38" ht="24.95" customHeight="1" thickBot="1">
      <c r="A20" s="29">
        <f t="shared" si="9"/>
        <v>13</v>
      </c>
      <c r="B20" s="21" t="str">
        <f>'13.Spieltag'!B20</f>
        <v>jupp04</v>
      </c>
      <c r="C20" s="17" t="s">
        <v>78</v>
      </c>
      <c r="D20" s="18" t="s">
        <v>13</v>
      </c>
      <c r="E20" s="88">
        <f t="shared" si="12"/>
        <v>0</v>
      </c>
      <c r="F20" s="17" t="s">
        <v>13</v>
      </c>
      <c r="G20" s="18" t="s">
        <v>78</v>
      </c>
      <c r="H20" s="19" t="str">
        <f t="shared" si="1"/>
        <v>2</v>
      </c>
      <c r="I20" s="17" t="s">
        <v>78</v>
      </c>
      <c r="J20" s="18" t="s">
        <v>2</v>
      </c>
      <c r="K20" s="19">
        <f t="shared" si="2"/>
        <v>0</v>
      </c>
      <c r="L20" s="17" t="s">
        <v>13</v>
      </c>
      <c r="M20" s="18" t="s">
        <v>78</v>
      </c>
      <c r="N20" s="66" t="str">
        <f t="shared" si="3"/>
        <v>5</v>
      </c>
      <c r="O20" s="17" t="s">
        <v>78</v>
      </c>
      <c r="P20" s="18" t="s">
        <v>13</v>
      </c>
      <c r="Q20" s="19">
        <f t="shared" si="4"/>
        <v>0</v>
      </c>
      <c r="R20" s="17" t="s">
        <v>78</v>
      </c>
      <c r="S20" s="18" t="s">
        <v>13</v>
      </c>
      <c r="T20" s="19" t="str">
        <f t="shared" si="13"/>
        <v>5</v>
      </c>
      <c r="U20" s="17" t="s">
        <v>78</v>
      </c>
      <c r="V20" s="18" t="s">
        <v>2</v>
      </c>
      <c r="W20" s="66">
        <f t="shared" si="15"/>
        <v>0</v>
      </c>
      <c r="X20" s="17" t="s">
        <v>2</v>
      </c>
      <c r="Y20" s="18" t="s">
        <v>78</v>
      </c>
      <c r="Z20" s="19">
        <f t="shared" si="14"/>
        <v>0</v>
      </c>
      <c r="AA20" s="17" t="s">
        <v>78</v>
      </c>
      <c r="AB20" s="18" t="s">
        <v>13</v>
      </c>
      <c r="AC20" s="19">
        <f t="shared" si="5"/>
        <v>0</v>
      </c>
      <c r="AD20" s="28"/>
      <c r="AE20" s="26"/>
      <c r="AF20" s="19"/>
      <c r="AG20" s="21">
        <f t="shared" si="10"/>
        <v>12</v>
      </c>
      <c r="AH20" s="22">
        <f>'13.Spieltag'!AJ20</f>
        <v>145</v>
      </c>
      <c r="AI20" s="29">
        <f>'13.Spieltag'!AK20</f>
        <v>13</v>
      </c>
      <c r="AJ20" s="24">
        <f t="shared" si="11"/>
        <v>157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ref="E21:E26" si="16">IF(OR(EXACT($C$7,C21)*(EXACT($D$7,D21)))=TRUE,$AO$9,IF(($D$7-$C$7=D21-C21),$AO$8,IF(OR(EXACT($C$7&gt;$D$7,C21&gt;D21)*EXACT($C$7=$D$7,C21=D21)*EXACT($C$7&lt;$D$7,C21&lt;D21)),$AO$7,0)))</f>
        <v>3</v>
      </c>
      <c r="F21" s="17"/>
      <c r="G21" s="18"/>
      <c r="H21" s="19">
        <f t="shared" si="1"/>
        <v>0</v>
      </c>
      <c r="I21" s="17"/>
      <c r="J21" s="18"/>
      <c r="K21" s="19">
        <f t="shared" si="2"/>
        <v>0</v>
      </c>
      <c r="L21" s="17"/>
      <c r="M21" s="18"/>
      <c r="N21" s="66">
        <f t="shared" si="3"/>
        <v>0</v>
      </c>
      <c r="O21" s="17"/>
      <c r="P21" s="18"/>
      <c r="Q21" s="19" t="str">
        <f t="shared" si="4"/>
        <v>3</v>
      </c>
      <c r="R21" s="17"/>
      <c r="S21" s="18"/>
      <c r="T21" s="19">
        <f t="shared" si="13"/>
        <v>0</v>
      </c>
      <c r="U21" s="17"/>
      <c r="V21" s="18"/>
      <c r="W21" s="66">
        <f t="shared" si="15"/>
        <v>0</v>
      </c>
      <c r="X21" s="17"/>
      <c r="Y21" s="18"/>
      <c r="Z21" s="19">
        <f t="shared" si="14"/>
        <v>0</v>
      </c>
      <c r="AA21" s="17"/>
      <c r="AB21" s="18"/>
      <c r="AC21" s="19" t="str">
        <f t="shared" si="5"/>
        <v>3</v>
      </c>
      <c r="AD21" s="28"/>
      <c r="AE21" s="26"/>
      <c r="AF21" s="19"/>
      <c r="AG21" s="21">
        <f t="shared" si="10"/>
        <v>9</v>
      </c>
      <c r="AH21" s="22">
        <f>'13.Spieltag'!AJ21</f>
        <v>51</v>
      </c>
      <c r="AI21" s="29">
        <f>'13.Spieltag'!AK21</f>
        <v>14</v>
      </c>
      <c r="AJ21" s="24">
        <f t="shared" si="11"/>
        <v>60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16"/>
        <v>3</v>
      </c>
      <c r="F22" s="17"/>
      <c r="G22" s="18"/>
      <c r="H22" s="19">
        <f t="shared" si="1"/>
        <v>0</v>
      </c>
      <c r="I22" s="17"/>
      <c r="J22" s="18"/>
      <c r="K22" s="19">
        <f t="shared" si="2"/>
        <v>0</v>
      </c>
      <c r="L22" s="17"/>
      <c r="M22" s="18"/>
      <c r="N22" s="66">
        <f t="shared" si="3"/>
        <v>0</v>
      </c>
      <c r="O22" s="17"/>
      <c r="P22" s="18"/>
      <c r="Q22" s="19" t="str">
        <f t="shared" si="4"/>
        <v>3</v>
      </c>
      <c r="R22" s="17"/>
      <c r="S22" s="18"/>
      <c r="T22" s="19">
        <f t="shared" si="13"/>
        <v>0</v>
      </c>
      <c r="U22" s="17"/>
      <c r="V22" s="18"/>
      <c r="W22" s="66">
        <f t="shared" si="15"/>
        <v>0</v>
      </c>
      <c r="X22" s="17"/>
      <c r="Y22" s="18"/>
      <c r="Z22" s="19">
        <f t="shared" si="14"/>
        <v>0</v>
      </c>
      <c r="AA22" s="17"/>
      <c r="AB22" s="18"/>
      <c r="AC22" s="19" t="str">
        <f t="shared" si="5"/>
        <v>3</v>
      </c>
      <c r="AD22" s="28"/>
      <c r="AE22" s="26"/>
      <c r="AF22" s="19"/>
      <c r="AG22" s="21">
        <f t="shared" si="10"/>
        <v>9</v>
      </c>
      <c r="AH22" s="22">
        <f>'13.Spieltag'!AJ22</f>
        <v>51</v>
      </c>
      <c r="AI22" s="29">
        <f>'13.Spieltag'!AK22</f>
        <v>14</v>
      </c>
      <c r="AJ22" s="24">
        <f t="shared" si="11"/>
        <v>60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16"/>
        <v>3</v>
      </c>
      <c r="F23" s="17"/>
      <c r="G23" s="18"/>
      <c r="H23" s="19">
        <f t="shared" si="1"/>
        <v>0</v>
      </c>
      <c r="I23" s="17"/>
      <c r="J23" s="18"/>
      <c r="K23" s="19">
        <f t="shared" si="2"/>
        <v>0</v>
      </c>
      <c r="L23" s="17"/>
      <c r="M23" s="18"/>
      <c r="N23" s="66">
        <f t="shared" si="3"/>
        <v>0</v>
      </c>
      <c r="O23" s="17"/>
      <c r="P23" s="18"/>
      <c r="Q23" s="19" t="str">
        <f t="shared" si="4"/>
        <v>3</v>
      </c>
      <c r="R23" s="17"/>
      <c r="S23" s="18"/>
      <c r="T23" s="19">
        <f t="shared" si="13"/>
        <v>0</v>
      </c>
      <c r="U23" s="17"/>
      <c r="V23" s="18"/>
      <c r="W23" s="66">
        <f>IF(OR(EXACT($U$7,U23)*(EXACT($V$7,V23)))=TRUE,$AO$9,IF(($V$7-$U$7=V23-U23),$AO$8,IF(OR(EXACT($U$7&gt;$V$7,U23&gt;V23)*EXACT($U$7=$V$7,U23=V23)*EXACT($U$7&lt;$V$7,U23&lt;V23)),$AO$7,0)))</f>
        <v>0</v>
      </c>
      <c r="X23" s="17"/>
      <c r="Y23" s="18"/>
      <c r="Z23" s="19">
        <f t="shared" si="14"/>
        <v>0</v>
      </c>
      <c r="AA23" s="17"/>
      <c r="AB23" s="18"/>
      <c r="AC23" s="19" t="str">
        <f t="shared" si="5"/>
        <v>3</v>
      </c>
      <c r="AD23" s="28"/>
      <c r="AE23" s="26"/>
      <c r="AF23" s="19"/>
      <c r="AG23" s="21">
        <f t="shared" si="10"/>
        <v>9</v>
      </c>
      <c r="AH23" s="22">
        <f>'13.Spieltag'!AJ23</f>
        <v>51</v>
      </c>
      <c r="AI23" s="29">
        <f>'13.Spieltag'!AK23</f>
        <v>14</v>
      </c>
      <c r="AJ23" s="24">
        <f t="shared" si="11"/>
        <v>60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16"/>
        <v>3</v>
      </c>
      <c r="F24" s="17"/>
      <c r="G24" s="18"/>
      <c r="H24" s="19">
        <f t="shared" si="1"/>
        <v>0</v>
      </c>
      <c r="I24" s="17"/>
      <c r="J24" s="18"/>
      <c r="K24" s="19">
        <f t="shared" si="2"/>
        <v>0</v>
      </c>
      <c r="L24" s="17"/>
      <c r="M24" s="18"/>
      <c r="N24" s="66">
        <f t="shared" si="3"/>
        <v>0</v>
      </c>
      <c r="O24" s="17"/>
      <c r="P24" s="18"/>
      <c r="Q24" s="19" t="str">
        <f t="shared" si="4"/>
        <v>3</v>
      </c>
      <c r="R24" s="17"/>
      <c r="S24" s="18"/>
      <c r="T24" s="19">
        <f t="shared" si="13"/>
        <v>0</v>
      </c>
      <c r="U24" s="17"/>
      <c r="V24" s="18"/>
      <c r="W24" s="66">
        <f>IF(OR(EXACT($U$7,U24)*(EXACT($V$7,V24)))=TRUE,$AO$9,IF(($V$7-$U$7=V24-U24),$AO$8,IF(OR(EXACT($U$7&gt;$V$7,U24&gt;V24)*EXACT($U$7=$V$7,U24=V24)*EXACT($U$7&lt;$V$7,U24&lt;V24)),$AO$7,0)))</f>
        <v>0</v>
      </c>
      <c r="X24" s="17"/>
      <c r="Y24" s="18"/>
      <c r="Z24" s="19">
        <f t="shared" si="14"/>
        <v>0</v>
      </c>
      <c r="AA24" s="17"/>
      <c r="AB24" s="18"/>
      <c r="AC24" s="19" t="str">
        <f t="shared" si="5"/>
        <v>3</v>
      </c>
      <c r="AD24" s="28"/>
      <c r="AE24" s="26"/>
      <c r="AF24" s="19"/>
      <c r="AG24" s="21">
        <f t="shared" si="10"/>
        <v>9</v>
      </c>
      <c r="AH24" s="22">
        <f>'13.Spieltag'!AJ24</f>
        <v>51</v>
      </c>
      <c r="AI24" s="29">
        <f>'13.Spieltag'!AK24</f>
        <v>14</v>
      </c>
      <c r="AJ24" s="24">
        <f t="shared" si="11"/>
        <v>60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16"/>
        <v>3</v>
      </c>
      <c r="F25" s="17"/>
      <c r="G25" s="18"/>
      <c r="H25" s="19">
        <f t="shared" si="1"/>
        <v>0</v>
      </c>
      <c r="I25" s="17"/>
      <c r="J25" s="18"/>
      <c r="K25" s="19">
        <f t="shared" si="2"/>
        <v>0</v>
      </c>
      <c r="L25" s="17"/>
      <c r="M25" s="18"/>
      <c r="N25" s="66">
        <f t="shared" si="3"/>
        <v>0</v>
      </c>
      <c r="O25" s="17"/>
      <c r="P25" s="18"/>
      <c r="Q25" s="19" t="str">
        <f t="shared" si="4"/>
        <v>3</v>
      </c>
      <c r="R25" s="17"/>
      <c r="S25" s="18"/>
      <c r="T25" s="19">
        <f t="shared" si="13"/>
        <v>0</v>
      </c>
      <c r="U25" s="17"/>
      <c r="V25" s="18"/>
      <c r="W25" s="66">
        <f>IF(OR(EXACT($U$7,U25)*(EXACT($V$7,V25)))=TRUE,$AO$9,IF(($V$7-$U$7=V25-U25),$AO$8,IF(OR(EXACT($U$7&gt;$V$7,U25&gt;V25)*EXACT($U$7=$V$7,U25=V25)*EXACT($U$7&lt;$V$7,U25&lt;V25)),$AO$7,0)))</f>
        <v>0</v>
      </c>
      <c r="X25" s="17"/>
      <c r="Y25" s="18"/>
      <c r="Z25" s="19">
        <f t="shared" si="14"/>
        <v>0</v>
      </c>
      <c r="AA25" s="17"/>
      <c r="AB25" s="18"/>
      <c r="AC25" s="19" t="str">
        <f t="shared" si="5"/>
        <v>3</v>
      </c>
      <c r="AD25" s="28"/>
      <c r="AE25" s="26"/>
      <c r="AF25" s="19"/>
      <c r="AG25" s="21">
        <f t="shared" si="10"/>
        <v>9</v>
      </c>
      <c r="AH25" s="22">
        <f>'13.Spieltag'!AJ25</f>
        <v>51</v>
      </c>
      <c r="AI25" s="29">
        <f>'13.Spieltag'!AK25</f>
        <v>14</v>
      </c>
      <c r="AJ25" s="24">
        <f t="shared" si="11"/>
        <v>60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16"/>
        <v>3</v>
      </c>
      <c r="F26" s="17"/>
      <c r="G26" s="18"/>
      <c r="H26" s="19">
        <f t="shared" si="1"/>
        <v>0</v>
      </c>
      <c r="I26" s="17"/>
      <c r="J26" s="18"/>
      <c r="K26" s="19">
        <f t="shared" si="2"/>
        <v>0</v>
      </c>
      <c r="L26" s="17"/>
      <c r="M26" s="18"/>
      <c r="N26" s="66">
        <f t="shared" si="3"/>
        <v>0</v>
      </c>
      <c r="O26" s="17"/>
      <c r="P26" s="18"/>
      <c r="Q26" s="19" t="str">
        <f t="shared" si="4"/>
        <v>3</v>
      </c>
      <c r="R26" s="17"/>
      <c r="S26" s="18"/>
      <c r="T26" s="19">
        <f t="shared" si="13"/>
        <v>0</v>
      </c>
      <c r="U26" s="17"/>
      <c r="V26" s="18"/>
      <c r="W26" s="66">
        <f>IF(OR(EXACT($U$7,U26)*(EXACT($V$7,V26)))=TRUE,$AO$9,IF(($V$7-$U$7=V26-U26),$AO$8,IF(OR(EXACT($U$7&gt;$V$7,U26&gt;V26)*EXACT($U$7=$V$7,U26=V26)*EXACT($U$7&lt;$V$7,U26&lt;V26)),$AO$7,0)))</f>
        <v>0</v>
      </c>
      <c r="X26" s="17"/>
      <c r="Y26" s="18"/>
      <c r="Z26" s="19">
        <f t="shared" si="14"/>
        <v>0</v>
      </c>
      <c r="AA26" s="17"/>
      <c r="AB26" s="18"/>
      <c r="AC26" s="19" t="str">
        <f t="shared" si="5"/>
        <v>3</v>
      </c>
      <c r="AD26" s="28"/>
      <c r="AE26" s="26"/>
      <c r="AF26" s="19"/>
      <c r="AG26" s="21">
        <f t="shared" ref="AG26" si="17">E26+H26+K26+N26+Q26+T26+W26+Z26+AC26+AF26</f>
        <v>9</v>
      </c>
      <c r="AH26" s="22">
        <f>'13.Spieltag'!AJ26</f>
        <v>51</v>
      </c>
      <c r="AI26" s="29">
        <f>'13.Spieltag'!AK26</f>
        <v>14</v>
      </c>
      <c r="AJ26" s="24">
        <f t="shared" ref="AJ26" si="18">AG26+AH26</f>
        <v>60</v>
      </c>
      <c r="AK26" s="25">
        <f t="shared" si="8"/>
        <v>14</v>
      </c>
      <c r="AL26" s="1"/>
    </row>
    <row r="27" spans="1:38" ht="28.15" customHeight="1" thickBot="1">
      <c r="A27" s="29">
        <f t="shared" ref="A27" si="19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3</v>
      </c>
      <c r="F27" s="17"/>
      <c r="G27" s="18"/>
      <c r="H27" s="19">
        <f t="shared" si="1"/>
        <v>0</v>
      </c>
      <c r="I27" s="17"/>
      <c r="J27" s="18"/>
      <c r="K27" s="19">
        <f t="shared" si="2"/>
        <v>0</v>
      </c>
      <c r="L27" s="17"/>
      <c r="M27" s="18"/>
      <c r="N27" s="66">
        <f t="shared" si="3"/>
        <v>0</v>
      </c>
      <c r="O27" s="17"/>
      <c r="P27" s="18"/>
      <c r="Q27" s="19" t="str">
        <f t="shared" si="4"/>
        <v>3</v>
      </c>
      <c r="R27" s="17"/>
      <c r="S27" s="18"/>
      <c r="T27" s="19">
        <f t="shared" si="13"/>
        <v>0</v>
      </c>
      <c r="U27" s="17"/>
      <c r="V27" s="18"/>
      <c r="W27" s="66">
        <f>IF(OR(EXACT($U$7,U27)*(EXACT($V$7,V27)))=TRUE,$AO$9,IF(($V$7-$U$7=V27-U27),$AO$8,IF(OR(EXACT($U$7&gt;$V$7,U27&gt;V27)*EXACT($U$7=$V$7,U27=V27)*EXACT($U$7&lt;$V$7,U27&lt;V27)),$AO$7,0)))</f>
        <v>0</v>
      </c>
      <c r="X27" s="17"/>
      <c r="Y27" s="18"/>
      <c r="Z27" s="19">
        <f t="shared" si="14"/>
        <v>0</v>
      </c>
      <c r="AA27" s="17"/>
      <c r="AB27" s="18"/>
      <c r="AC27" s="19" t="str">
        <f t="shared" si="5"/>
        <v>3</v>
      </c>
      <c r="AD27" s="28"/>
      <c r="AE27" s="26"/>
      <c r="AF27" s="19"/>
      <c r="AG27" s="21">
        <f t="shared" ref="AG27" si="20">E27+H27+K27+N27+Q27+T27+W27+Z27+AC27+AF27</f>
        <v>9</v>
      </c>
      <c r="AH27" s="22">
        <f>'13.Spieltag'!AJ27</f>
        <v>51</v>
      </c>
      <c r="AI27" s="29">
        <f>'13.Spieltag'!AK27</f>
        <v>14</v>
      </c>
      <c r="AJ27" s="24">
        <f t="shared" ref="AJ27" si="21">AG27+AH27</f>
        <v>60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5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4" priority="4" rank="3"/>
  </conditionalFormatting>
  <conditionalFormatting sqref="B8:B27">
    <cfRule type="expression" dxfId="123" priority="3">
      <formula>($AG8&gt;40)</formula>
    </cfRule>
  </conditionalFormatting>
  <conditionalFormatting sqref="R4 L4 C4 X6 U6 F6 AA4 L6 I4 O6 I6 AA6 C6 O4 R6 F4 U4 X4">
    <cfRule type="cellIs" dxfId="12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E1" s="69"/>
      <c r="AF1" s="69"/>
      <c r="AK1" s="32"/>
    </row>
    <row r="2" spans="1:42" ht="12">
      <c r="B2" s="16"/>
      <c r="AE2" s="70"/>
      <c r="AF2" s="70"/>
    </row>
    <row r="3" spans="1:42" ht="12">
      <c r="B3" s="16"/>
      <c r="AE3" s="69"/>
      <c r="AF3" s="69"/>
    </row>
    <row r="4" spans="1:42" ht="16.5" thickBot="1">
      <c r="A4" s="2" t="s">
        <v>29</v>
      </c>
      <c r="B4" s="16"/>
      <c r="C4" s="68" t="s">
        <v>73</v>
      </c>
      <c r="F4" s="68" t="s">
        <v>71</v>
      </c>
      <c r="I4" s="68" t="s">
        <v>11</v>
      </c>
      <c r="L4" s="68" t="s">
        <v>62</v>
      </c>
      <c r="O4" s="68" t="s">
        <v>69</v>
      </c>
      <c r="R4" s="68" t="s">
        <v>65</v>
      </c>
      <c r="U4" s="68" t="s">
        <v>60</v>
      </c>
      <c r="X4" s="68" t="s">
        <v>75</v>
      </c>
      <c r="AA4" s="68" t="s">
        <v>68</v>
      </c>
      <c r="AD4" s="67"/>
      <c r="AE4" s="71"/>
      <c r="AF4" s="71"/>
      <c r="AK4" s="45"/>
    </row>
    <row r="5" spans="1:42" ht="13.5" thickBot="1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74</v>
      </c>
      <c r="F6" s="68" t="s">
        <v>66</v>
      </c>
      <c r="I6" s="68" t="s">
        <v>72</v>
      </c>
      <c r="L6" s="68" t="s">
        <v>63</v>
      </c>
      <c r="O6" s="68" t="s">
        <v>70</v>
      </c>
      <c r="R6" s="68" t="s">
        <v>12</v>
      </c>
      <c r="U6" s="68" t="s">
        <v>67</v>
      </c>
      <c r="X6" s="68" t="s">
        <v>61</v>
      </c>
      <c r="AA6" s="68" t="s">
        <v>64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216</v>
      </c>
      <c r="AI8" s="29">
        <f>'14.Spieltag'!AK8</f>
        <v>1</v>
      </c>
      <c r="AJ8" s="24">
        <f t="shared" ref="AJ8" si="8">AG8+AH8</f>
        <v>261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'14.Spieltag'!AJ9</f>
        <v>198</v>
      </c>
      <c r="AI9" s="29">
        <f>'14.Spieltag'!AK9</f>
        <v>2</v>
      </c>
      <c r="AJ9" s="24">
        <f t="shared" ref="AJ9:AJ25" si="14">AG9+AH9</f>
        <v>243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'14.Spieltag'!AJ10</f>
        <v>190</v>
      </c>
      <c r="AI10" s="29">
        <f>'14.Spieltag'!AK10</f>
        <v>5</v>
      </c>
      <c r="AJ10" s="24">
        <f t="shared" si="14"/>
        <v>235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'14.Spieltag'!AJ11</f>
        <v>189</v>
      </c>
      <c r="AI11" s="29">
        <f>'14.Spieltag'!AK11</f>
        <v>7</v>
      </c>
      <c r="AJ11" s="24">
        <f t="shared" si="14"/>
        <v>234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'14.Spieltag'!AJ12</f>
        <v>191</v>
      </c>
      <c r="AI12" s="29">
        <f>'14.Spieltag'!AK12</f>
        <v>3</v>
      </c>
      <c r="AJ12" s="24">
        <f t="shared" si="14"/>
        <v>236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'14.Spieltag'!AJ13</f>
        <v>185</v>
      </c>
      <c r="AI13" s="29">
        <f>'14.Spieltag'!AK13</f>
        <v>8</v>
      </c>
      <c r="AJ13" s="24">
        <f t="shared" si="14"/>
        <v>230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'14.Spieltag'!AJ14</f>
        <v>191</v>
      </c>
      <c r="AI14" s="29">
        <f>'14.Spieltag'!AK14</f>
        <v>3</v>
      </c>
      <c r="AJ14" s="24">
        <f t="shared" si="14"/>
        <v>236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'14.Spieltag'!AJ15</f>
        <v>190</v>
      </c>
      <c r="AI15" s="29">
        <f>'14.Spieltag'!AK15</f>
        <v>5</v>
      </c>
      <c r="AJ15" s="24">
        <f t="shared" si="14"/>
        <v>235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'14.Spieltag'!AJ16</f>
        <v>183</v>
      </c>
      <c r="AI16" s="29">
        <f>'14.Spieltag'!AK16</f>
        <v>9</v>
      </c>
      <c r="AJ16" s="24">
        <f t="shared" si="14"/>
        <v>228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'14.Spieltag'!AJ17</f>
        <v>174</v>
      </c>
      <c r="AI17" s="29">
        <f>'14.Spieltag'!AK17</f>
        <v>11</v>
      </c>
      <c r="AJ17" s="24">
        <f t="shared" si="14"/>
        <v>219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'14.Spieltag'!AJ18</f>
        <v>165</v>
      </c>
      <c r="AI18" s="29">
        <f>'14.Spieltag'!AK18</f>
        <v>12</v>
      </c>
      <c r="AJ18" s="24">
        <f t="shared" si="14"/>
        <v>210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'14.Spieltag'!AJ19</f>
        <v>176</v>
      </c>
      <c r="AI19" s="29">
        <f>'14.Spieltag'!AK19</f>
        <v>10</v>
      </c>
      <c r="AJ19" s="24">
        <f t="shared" si="14"/>
        <v>221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'14.Spieltag'!AJ20</f>
        <v>157</v>
      </c>
      <c r="AI20" s="29">
        <f>'14.Spieltag'!AK20</f>
        <v>13</v>
      </c>
      <c r="AJ20" s="24">
        <f t="shared" si="14"/>
        <v>202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'14.Spieltag'!AJ21</f>
        <v>60</v>
      </c>
      <c r="AI21" s="29">
        <f>'14.Spieltag'!AK21</f>
        <v>14</v>
      </c>
      <c r="AJ21" s="24">
        <f t="shared" si="14"/>
        <v>105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'14.Spieltag'!AJ22</f>
        <v>60</v>
      </c>
      <c r="AI22" s="29">
        <f>'14.Spieltag'!AK22</f>
        <v>14</v>
      </c>
      <c r="AJ22" s="24">
        <f t="shared" si="14"/>
        <v>105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'14.Spieltag'!AJ23</f>
        <v>60</v>
      </c>
      <c r="AI23" s="29">
        <f>'14.Spieltag'!AK23</f>
        <v>14</v>
      </c>
      <c r="AJ23" s="24">
        <f t="shared" si="14"/>
        <v>105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'14.Spieltag'!AJ24</f>
        <v>60</v>
      </c>
      <c r="AI24" s="29">
        <f>'14.Spieltag'!AK24</f>
        <v>14</v>
      </c>
      <c r="AJ24" s="24">
        <f t="shared" si="14"/>
        <v>105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'14.Spieltag'!AJ25</f>
        <v>60</v>
      </c>
      <c r="AI25" s="29">
        <f>'14.Spieltag'!AK25</f>
        <v>14</v>
      </c>
      <c r="AJ25" s="24">
        <f t="shared" si="14"/>
        <v>105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60</v>
      </c>
      <c r="AI26" s="29">
        <f>'14.Spieltag'!AK26</f>
        <v>14</v>
      </c>
      <c r="AJ26" s="24">
        <f t="shared" ref="AJ26" si="17">AG26+AH26</f>
        <v>105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60</v>
      </c>
      <c r="AI27" s="29">
        <f>'14.Spieltag'!AK27</f>
        <v>14</v>
      </c>
      <c r="AJ27" s="24">
        <f t="shared" ref="AJ27" si="20">AG27+AH27</f>
        <v>105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937" rank="3"/>
  </conditionalFormatting>
  <conditionalFormatting sqref="AI8:AI26">
    <cfRule type="colorScale" priority="13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0" priority="5" rank="3"/>
  </conditionalFormatting>
  <conditionalFormatting sqref="B21:B27">
    <cfRule type="expression" dxfId="119" priority="4">
      <formula>($AG21&gt;40)</formula>
    </cfRule>
  </conditionalFormatting>
  <conditionalFormatting sqref="C6 O4 L6 O6 L4 AA4 X4 F6 C4 I6 F4 R6 I4 U6 U4 AA6 R4 X6">
    <cfRule type="cellIs" dxfId="118" priority="2" operator="equal">
      <formula>"Schalke 04"</formula>
    </cfRule>
  </conditionalFormatting>
  <conditionalFormatting sqref="B8:B20">
    <cfRule type="expression" dxfId="11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D2" s="67"/>
      <c r="AE2" s="70"/>
      <c r="AF2" s="70"/>
    </row>
    <row r="3" spans="1:42" ht="12">
      <c r="B3" s="16"/>
      <c r="AC3" s="32"/>
      <c r="AD3" s="67"/>
      <c r="AE3" s="69"/>
      <c r="AF3" s="69"/>
    </row>
    <row r="4" spans="1:42" ht="16.5" thickBot="1">
      <c r="A4" s="2" t="s">
        <v>30</v>
      </c>
      <c r="B4" s="16"/>
      <c r="C4" s="68" t="s">
        <v>12</v>
      </c>
      <c r="F4" s="68" t="s">
        <v>70</v>
      </c>
      <c r="I4" s="68" t="s">
        <v>68</v>
      </c>
      <c r="L4" s="68" t="s">
        <v>72</v>
      </c>
      <c r="O4" s="68" t="s">
        <v>61</v>
      </c>
      <c r="R4" s="68" t="s">
        <v>64</v>
      </c>
      <c r="U4" s="68" t="s">
        <v>74</v>
      </c>
      <c r="X4" s="68" t="s">
        <v>66</v>
      </c>
      <c r="AA4" s="68" t="s">
        <v>63</v>
      </c>
      <c r="AE4" s="71"/>
      <c r="AF4" s="71"/>
      <c r="AK4" s="45"/>
    </row>
    <row r="5" spans="1:42" ht="13.5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69</v>
      </c>
      <c r="F6" s="68" t="s">
        <v>73</v>
      </c>
      <c r="I6" s="68" t="s">
        <v>65</v>
      </c>
      <c r="L6" s="68" t="s">
        <v>75</v>
      </c>
      <c r="O6" s="68" t="s">
        <v>67</v>
      </c>
      <c r="R6" s="68" t="s">
        <v>11</v>
      </c>
      <c r="U6" s="68" t="s">
        <v>71</v>
      </c>
      <c r="X6" s="68" t="s">
        <v>62</v>
      </c>
      <c r="AA6" s="68" t="s">
        <v>60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261</v>
      </c>
      <c r="AI8" s="29">
        <f>'15.Spieltag'!AK8</f>
        <v>1</v>
      </c>
      <c r="AJ8" s="24">
        <f t="shared" ref="AJ8" si="8">AG8+AH8</f>
        <v>306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'15.Spieltag'!AJ9</f>
        <v>243</v>
      </c>
      <c r="AI9" s="29">
        <f>'15.Spieltag'!AK9</f>
        <v>2</v>
      </c>
      <c r="AJ9" s="24">
        <f t="shared" ref="AJ9:AJ25" si="14">AG9+AH9</f>
        <v>288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'15.Spieltag'!AJ10</f>
        <v>235</v>
      </c>
      <c r="AI10" s="29">
        <f>'15.Spieltag'!AK10</f>
        <v>5</v>
      </c>
      <c r="AJ10" s="24">
        <f t="shared" si="14"/>
        <v>280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'15.Spieltag'!AJ11</f>
        <v>234</v>
      </c>
      <c r="AI11" s="29">
        <f>'15.Spieltag'!AK11</f>
        <v>7</v>
      </c>
      <c r="AJ11" s="24">
        <f t="shared" si="14"/>
        <v>279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'15.Spieltag'!AJ12</f>
        <v>236</v>
      </c>
      <c r="AI12" s="29">
        <f>'15.Spieltag'!AK12</f>
        <v>3</v>
      </c>
      <c r="AJ12" s="24">
        <f t="shared" si="14"/>
        <v>281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'15.Spieltag'!AJ13</f>
        <v>230</v>
      </c>
      <c r="AI13" s="29">
        <f>'15.Spieltag'!AK13</f>
        <v>8</v>
      </c>
      <c r="AJ13" s="24">
        <f t="shared" si="14"/>
        <v>275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'15.Spieltag'!AJ14</f>
        <v>236</v>
      </c>
      <c r="AI14" s="29">
        <f>'15.Spieltag'!AK14</f>
        <v>3</v>
      </c>
      <c r="AJ14" s="24">
        <f t="shared" si="14"/>
        <v>281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'15.Spieltag'!AJ15</f>
        <v>235</v>
      </c>
      <c r="AI15" s="29">
        <f>'15.Spieltag'!AK15</f>
        <v>5</v>
      </c>
      <c r="AJ15" s="24">
        <f t="shared" si="14"/>
        <v>280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'15.Spieltag'!AJ16</f>
        <v>228</v>
      </c>
      <c r="AI16" s="29">
        <f>'15.Spieltag'!AK16</f>
        <v>9</v>
      </c>
      <c r="AJ16" s="24">
        <f t="shared" si="14"/>
        <v>273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'15.Spieltag'!AJ17</f>
        <v>219</v>
      </c>
      <c r="AI17" s="29">
        <f>'15.Spieltag'!AK17</f>
        <v>11</v>
      </c>
      <c r="AJ17" s="24">
        <f t="shared" si="14"/>
        <v>264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'15.Spieltag'!AJ18</f>
        <v>210</v>
      </c>
      <c r="AI18" s="29">
        <f>'15.Spieltag'!AK18</f>
        <v>12</v>
      </c>
      <c r="AJ18" s="24">
        <f t="shared" si="14"/>
        <v>255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'15.Spieltag'!AJ19</f>
        <v>221</v>
      </c>
      <c r="AI19" s="29">
        <f>'15.Spieltag'!AK19</f>
        <v>10</v>
      </c>
      <c r="AJ19" s="24">
        <f t="shared" si="14"/>
        <v>266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'15.Spieltag'!AJ20</f>
        <v>202</v>
      </c>
      <c r="AI20" s="29">
        <f>'15.Spieltag'!AK20</f>
        <v>13</v>
      </c>
      <c r="AJ20" s="24">
        <f t="shared" si="14"/>
        <v>247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'15.Spieltag'!AJ21</f>
        <v>105</v>
      </c>
      <c r="AI21" s="29">
        <f>'15.Spieltag'!AK21</f>
        <v>14</v>
      </c>
      <c r="AJ21" s="24">
        <f t="shared" si="14"/>
        <v>150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'15.Spieltag'!AJ22</f>
        <v>105</v>
      </c>
      <c r="AI22" s="29">
        <f>'15.Spieltag'!AK22</f>
        <v>14</v>
      </c>
      <c r="AJ22" s="24">
        <f t="shared" si="14"/>
        <v>150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'15.Spieltag'!AJ23</f>
        <v>105</v>
      </c>
      <c r="AI23" s="29">
        <f>'15.Spieltag'!AK23</f>
        <v>14</v>
      </c>
      <c r="AJ23" s="24">
        <f t="shared" si="14"/>
        <v>150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'15.Spieltag'!AJ24</f>
        <v>105</v>
      </c>
      <c r="AI24" s="29">
        <f>'15.Spieltag'!AK24</f>
        <v>14</v>
      </c>
      <c r="AJ24" s="24">
        <f t="shared" si="14"/>
        <v>150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'15.Spieltag'!AJ25</f>
        <v>105</v>
      </c>
      <c r="AI25" s="29">
        <f>'15.Spieltag'!AK25</f>
        <v>14</v>
      </c>
      <c r="AJ25" s="24">
        <f t="shared" si="14"/>
        <v>150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105</v>
      </c>
      <c r="AI26" s="29">
        <f>'15.Spieltag'!AK26</f>
        <v>14</v>
      </c>
      <c r="AJ26" s="24">
        <f t="shared" ref="AJ26" si="17">AG26+AH26</f>
        <v>150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105</v>
      </c>
      <c r="AI27" s="29">
        <f>'15.Spieltag'!AK27</f>
        <v>14</v>
      </c>
      <c r="AJ27" s="24">
        <f t="shared" ref="AJ27" si="20">AG27+AH27</f>
        <v>150</v>
      </c>
      <c r="AK27" s="25">
        <f t="shared" si="9"/>
        <v>14</v>
      </c>
      <c r="AL27" s="1"/>
    </row>
    <row r="28" spans="1:38" ht="28.15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6" priority="925" rank="3"/>
  </conditionalFormatting>
  <conditionalFormatting sqref="AI8:AI26">
    <cfRule type="colorScale" priority="13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5" priority="6">
      <formula>($AG28&gt;40)</formula>
    </cfRule>
  </conditionalFormatting>
  <conditionalFormatting sqref="AG1:AG1048576">
    <cfRule type="top10" dxfId="114" priority="5" rank="3"/>
  </conditionalFormatting>
  <conditionalFormatting sqref="B21:B27">
    <cfRule type="expression" dxfId="113" priority="4">
      <formula>($AG21&gt;40)</formula>
    </cfRule>
  </conditionalFormatting>
  <conditionalFormatting sqref="U4 C6 F6 AA4 O6 I6 L6 X6 C4 F4 X4 O4 L4 R6 I4 U6 R4 AA6">
    <cfRule type="cellIs" dxfId="112" priority="2" operator="equal">
      <formula>"Schalke 04"</formula>
    </cfRule>
  </conditionalFormatting>
  <conditionalFormatting sqref="B8:B20">
    <cfRule type="expression" dxfId="11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E1" s="69"/>
      <c r="AF1" s="69"/>
      <c r="AK1" s="32"/>
    </row>
    <row r="2" spans="1:42" ht="12">
      <c r="B2" s="16"/>
      <c r="AC2" s="32"/>
      <c r="AE2" s="70"/>
      <c r="AF2" s="70"/>
    </row>
    <row r="3" spans="1:42" ht="12">
      <c r="B3" s="16"/>
      <c r="AC3" s="32"/>
      <c r="AE3" s="69"/>
      <c r="AF3" s="69"/>
    </row>
    <row r="4" spans="1:42" ht="16.5" thickBot="1">
      <c r="A4" s="2" t="s">
        <v>31</v>
      </c>
      <c r="B4" s="16"/>
      <c r="C4" s="68" t="s">
        <v>11</v>
      </c>
      <c r="F4" s="68" t="s">
        <v>71</v>
      </c>
      <c r="I4" s="68" t="s">
        <v>65</v>
      </c>
      <c r="L4" s="68" t="s">
        <v>75</v>
      </c>
      <c r="O4" s="68" t="s">
        <v>67</v>
      </c>
      <c r="R4" s="68" t="s">
        <v>73</v>
      </c>
      <c r="U4" s="68" t="s">
        <v>60</v>
      </c>
      <c r="X4" s="68" t="s">
        <v>62</v>
      </c>
      <c r="AA4" s="68" t="s">
        <v>69</v>
      </c>
      <c r="AD4" s="67"/>
      <c r="AE4" s="71"/>
      <c r="AF4" s="71"/>
      <c r="AK4" s="45"/>
    </row>
    <row r="5" spans="1:42" ht="13.5" thickBot="1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68</v>
      </c>
      <c r="F6" s="68" t="s">
        <v>12</v>
      </c>
      <c r="I6" s="68" t="s">
        <v>72</v>
      </c>
      <c r="L6" s="68" t="s">
        <v>70</v>
      </c>
      <c r="O6" s="68" t="s">
        <v>63</v>
      </c>
      <c r="R6" s="68" t="s">
        <v>64</v>
      </c>
      <c r="U6" s="68" t="s">
        <v>61</v>
      </c>
      <c r="X6" s="68" t="s">
        <v>74</v>
      </c>
      <c r="AA6" s="68" t="s">
        <v>66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306</v>
      </c>
      <c r="AI8" s="29">
        <f>'16.Spieltag'!AK8</f>
        <v>1</v>
      </c>
      <c r="AJ8" s="24">
        <f t="shared" ref="AJ8" si="8">AG8+AH8</f>
        <v>351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'16.Spieltag'!AJ9</f>
        <v>288</v>
      </c>
      <c r="AI9" s="29">
        <f>'16.Spieltag'!AK9</f>
        <v>2</v>
      </c>
      <c r="AJ9" s="24">
        <f t="shared" ref="AJ9:AJ25" si="14">AG9+AH9</f>
        <v>333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'16.Spieltag'!AJ10</f>
        <v>280</v>
      </c>
      <c r="AI10" s="29">
        <f>'16.Spieltag'!AK10</f>
        <v>5</v>
      </c>
      <c r="AJ10" s="24">
        <f t="shared" si="14"/>
        <v>325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'16.Spieltag'!AJ11</f>
        <v>279</v>
      </c>
      <c r="AI11" s="29">
        <f>'16.Spieltag'!AK11</f>
        <v>7</v>
      </c>
      <c r="AJ11" s="24">
        <f t="shared" si="14"/>
        <v>324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'16.Spieltag'!AJ12</f>
        <v>281</v>
      </c>
      <c r="AI12" s="29">
        <f>'16.Spieltag'!AK12</f>
        <v>3</v>
      </c>
      <c r="AJ12" s="24">
        <f t="shared" si="14"/>
        <v>326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'16.Spieltag'!AJ13</f>
        <v>275</v>
      </c>
      <c r="AI13" s="29">
        <f>'16.Spieltag'!AK13</f>
        <v>8</v>
      </c>
      <c r="AJ13" s="24">
        <f t="shared" si="14"/>
        <v>320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'16.Spieltag'!AJ14</f>
        <v>281</v>
      </c>
      <c r="AI14" s="29">
        <f>'16.Spieltag'!AK14</f>
        <v>3</v>
      </c>
      <c r="AJ14" s="24">
        <f t="shared" si="14"/>
        <v>326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'16.Spieltag'!AJ15</f>
        <v>280</v>
      </c>
      <c r="AI15" s="29">
        <f>'16.Spieltag'!AK15</f>
        <v>5</v>
      </c>
      <c r="AJ15" s="24">
        <f t="shared" si="14"/>
        <v>325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'16.Spieltag'!AJ16</f>
        <v>273</v>
      </c>
      <c r="AI16" s="29">
        <f>'16.Spieltag'!AK16</f>
        <v>9</v>
      </c>
      <c r="AJ16" s="24">
        <f t="shared" si="14"/>
        <v>318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'16.Spieltag'!AJ17</f>
        <v>264</v>
      </c>
      <c r="AI17" s="29">
        <f>'16.Spieltag'!AK17</f>
        <v>11</v>
      </c>
      <c r="AJ17" s="24">
        <f t="shared" si="14"/>
        <v>309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'16.Spieltag'!AJ18</f>
        <v>255</v>
      </c>
      <c r="AI18" s="29">
        <f>'16.Spieltag'!AK18</f>
        <v>12</v>
      </c>
      <c r="AJ18" s="24">
        <f t="shared" si="14"/>
        <v>300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'16.Spieltag'!AJ19</f>
        <v>266</v>
      </c>
      <c r="AI19" s="29">
        <f>'16.Spieltag'!AK19</f>
        <v>10</v>
      </c>
      <c r="AJ19" s="24">
        <f t="shared" si="14"/>
        <v>311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'16.Spieltag'!AJ20</f>
        <v>247</v>
      </c>
      <c r="AI20" s="29">
        <f>'16.Spieltag'!AK20</f>
        <v>13</v>
      </c>
      <c r="AJ20" s="24">
        <f t="shared" si="14"/>
        <v>292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'16.Spieltag'!AJ21</f>
        <v>150</v>
      </c>
      <c r="AI21" s="29">
        <f>'16.Spieltag'!AK21</f>
        <v>14</v>
      </c>
      <c r="AJ21" s="24">
        <f t="shared" si="14"/>
        <v>195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'16.Spieltag'!AJ22</f>
        <v>150</v>
      </c>
      <c r="AI22" s="29">
        <f>'16.Spieltag'!AK22</f>
        <v>14</v>
      </c>
      <c r="AJ22" s="24">
        <f t="shared" si="14"/>
        <v>195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'16.Spieltag'!AJ23</f>
        <v>150</v>
      </c>
      <c r="AI23" s="29">
        <f>'16.Spieltag'!AK23</f>
        <v>14</v>
      </c>
      <c r="AJ23" s="24">
        <f t="shared" si="14"/>
        <v>195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'16.Spieltag'!AJ24</f>
        <v>150</v>
      </c>
      <c r="AI24" s="29">
        <f>'16.Spieltag'!AK24</f>
        <v>14</v>
      </c>
      <c r="AJ24" s="24">
        <f t="shared" si="14"/>
        <v>195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'16.Spieltag'!AJ25</f>
        <v>150</v>
      </c>
      <c r="AI25" s="29">
        <f>'16.Spieltag'!AK25</f>
        <v>14</v>
      </c>
      <c r="AJ25" s="24">
        <f t="shared" si="14"/>
        <v>195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150</v>
      </c>
      <c r="AI26" s="29">
        <f>'16.Spieltag'!AK26</f>
        <v>14</v>
      </c>
      <c r="AJ26" s="24">
        <f t="shared" ref="AJ26" si="17">AG26+AH26</f>
        <v>195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150</v>
      </c>
      <c r="AI27" s="29">
        <f>'16.Spieltag'!AK27</f>
        <v>14</v>
      </c>
      <c r="AJ27" s="24">
        <f t="shared" ref="AJ27" si="20">AG27+AH27</f>
        <v>195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907" rank="3"/>
  </conditionalFormatting>
  <conditionalFormatting sqref="AI8:AI26">
    <cfRule type="colorScale" priority="12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5" rank="3"/>
  </conditionalFormatting>
  <conditionalFormatting sqref="B21:B27">
    <cfRule type="expression" dxfId="108" priority="4">
      <formula>($AG21&gt;40)</formula>
    </cfRule>
  </conditionalFormatting>
  <conditionalFormatting sqref="C6 AA4 R4 O6 L6 X4 C4 F6 F4 I6 L4 R6 I4 U6 O4 X6 U4 AA6">
    <cfRule type="cellIs" dxfId="107" priority="2" operator="equal">
      <formula>"Schalke 04"</formula>
    </cfRule>
  </conditionalFormatting>
  <conditionalFormatting sqref="B8:B20">
    <cfRule type="expression" dxfId="106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E1" s="13"/>
      <c r="H1" s="1"/>
      <c r="K1" s="1"/>
      <c r="N1" s="1"/>
      <c r="Q1" s="1"/>
      <c r="T1" s="1"/>
      <c r="W1" s="1"/>
      <c r="Z1" s="1"/>
      <c r="AC1" s="1"/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E3" s="13"/>
      <c r="H3" s="1"/>
      <c r="K3" s="1"/>
      <c r="N3" s="1"/>
      <c r="Q3" s="1"/>
      <c r="T3" s="1"/>
      <c r="W3" s="1"/>
      <c r="Z3" s="1"/>
      <c r="AC3" s="1"/>
      <c r="AD3" s="68"/>
      <c r="AE3" s="69"/>
      <c r="AF3" s="69"/>
    </row>
    <row r="4" spans="1:42" ht="16.5" thickBot="1">
      <c r="A4" s="2" t="s">
        <v>32</v>
      </c>
      <c r="B4" s="16"/>
      <c r="C4" s="68" t="s">
        <v>65</v>
      </c>
      <c r="F4" s="68" t="s">
        <v>73</v>
      </c>
      <c r="I4" s="68" t="s">
        <v>75</v>
      </c>
      <c r="L4" s="68" t="s">
        <v>69</v>
      </c>
      <c r="O4" s="68" t="s">
        <v>67</v>
      </c>
      <c r="R4" s="68" t="s">
        <v>60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72</v>
      </c>
      <c r="I6" s="68" t="s">
        <v>74</v>
      </c>
      <c r="L6" s="68" t="s">
        <v>68</v>
      </c>
      <c r="O6" s="68" t="s">
        <v>66</v>
      </c>
      <c r="R6" s="68" t="s">
        <v>11</v>
      </c>
      <c r="U6" s="68" t="s">
        <v>61</v>
      </c>
      <c r="X6" s="68" t="s">
        <v>12</v>
      </c>
      <c r="AA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351</v>
      </c>
      <c r="AI8" s="29">
        <f>'17.Spieltag'!AK8</f>
        <v>1</v>
      </c>
      <c r="AJ8" s="24">
        <f t="shared" ref="AJ8" si="8">AG8+AH8</f>
        <v>396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'17.Spieltag'!AJ9</f>
        <v>333</v>
      </c>
      <c r="AI9" s="29">
        <f>'17.Spieltag'!AK9</f>
        <v>2</v>
      </c>
      <c r="AJ9" s="24">
        <f t="shared" ref="AJ9:AJ25" si="14">AG9+AH9</f>
        <v>378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'17.Spieltag'!AJ10</f>
        <v>325</v>
      </c>
      <c r="AI10" s="29">
        <f>'17.Spieltag'!AK10</f>
        <v>5</v>
      </c>
      <c r="AJ10" s="24">
        <f t="shared" si="14"/>
        <v>370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'17.Spieltag'!AJ11</f>
        <v>324</v>
      </c>
      <c r="AI11" s="29">
        <f>'17.Spieltag'!AK11</f>
        <v>7</v>
      </c>
      <c r="AJ11" s="24">
        <f t="shared" si="14"/>
        <v>369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'17.Spieltag'!AJ12</f>
        <v>326</v>
      </c>
      <c r="AI12" s="29">
        <f>'17.Spieltag'!AK12</f>
        <v>3</v>
      </c>
      <c r="AJ12" s="24">
        <f t="shared" si="14"/>
        <v>371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'17.Spieltag'!AJ13</f>
        <v>320</v>
      </c>
      <c r="AI13" s="29">
        <f>'17.Spieltag'!AK13</f>
        <v>8</v>
      </c>
      <c r="AJ13" s="24">
        <f t="shared" si="14"/>
        <v>365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'17.Spieltag'!AJ14</f>
        <v>326</v>
      </c>
      <c r="AI14" s="29">
        <f>'17.Spieltag'!AK14</f>
        <v>3</v>
      </c>
      <c r="AJ14" s="24">
        <f t="shared" si="14"/>
        <v>371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'17.Spieltag'!AJ15</f>
        <v>325</v>
      </c>
      <c r="AI15" s="29">
        <f>'17.Spieltag'!AK15</f>
        <v>5</v>
      </c>
      <c r="AJ15" s="24">
        <f t="shared" si="14"/>
        <v>370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'17.Spieltag'!AJ16</f>
        <v>318</v>
      </c>
      <c r="AI16" s="29">
        <f>'17.Spieltag'!AK16</f>
        <v>9</v>
      </c>
      <c r="AJ16" s="24">
        <f t="shared" si="14"/>
        <v>363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'17.Spieltag'!AJ17</f>
        <v>309</v>
      </c>
      <c r="AI17" s="29">
        <f>'17.Spieltag'!AK17</f>
        <v>11</v>
      </c>
      <c r="AJ17" s="24">
        <f t="shared" si="14"/>
        <v>354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'17.Spieltag'!AJ18</f>
        <v>300</v>
      </c>
      <c r="AI18" s="29">
        <f>'17.Spieltag'!AK18</f>
        <v>12</v>
      </c>
      <c r="AJ18" s="24">
        <f t="shared" si="14"/>
        <v>345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'17.Spieltag'!AJ19</f>
        <v>311</v>
      </c>
      <c r="AI19" s="29">
        <f>'17.Spieltag'!AK19</f>
        <v>10</v>
      </c>
      <c r="AJ19" s="24">
        <f t="shared" si="14"/>
        <v>356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'17.Spieltag'!AJ20</f>
        <v>292</v>
      </c>
      <c r="AI20" s="29">
        <f>'17.Spieltag'!AK20</f>
        <v>13</v>
      </c>
      <c r="AJ20" s="24">
        <f t="shared" si="14"/>
        <v>337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'17.Spieltag'!AJ21</f>
        <v>195</v>
      </c>
      <c r="AI21" s="29">
        <f>'17.Spieltag'!AK21</f>
        <v>14</v>
      </c>
      <c r="AJ21" s="24">
        <f t="shared" si="14"/>
        <v>240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'17.Spieltag'!AJ22</f>
        <v>195</v>
      </c>
      <c r="AI22" s="29">
        <f>'17.Spieltag'!AK22</f>
        <v>14</v>
      </c>
      <c r="AJ22" s="24">
        <f t="shared" si="14"/>
        <v>240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'17.Spieltag'!AJ23</f>
        <v>195</v>
      </c>
      <c r="AI23" s="29">
        <f>'17.Spieltag'!AK23</f>
        <v>14</v>
      </c>
      <c r="AJ23" s="24">
        <f t="shared" si="14"/>
        <v>240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'17.Spieltag'!AJ24</f>
        <v>195</v>
      </c>
      <c r="AI24" s="29">
        <f>'17.Spieltag'!AK24</f>
        <v>14</v>
      </c>
      <c r="AJ24" s="24">
        <f t="shared" si="14"/>
        <v>240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'17.Spieltag'!AJ25</f>
        <v>195</v>
      </c>
      <c r="AI25" s="29">
        <f>'17.Spieltag'!AK25</f>
        <v>14</v>
      </c>
      <c r="AJ25" s="24">
        <f t="shared" si="14"/>
        <v>240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195</v>
      </c>
      <c r="AI26" s="29">
        <f>'17.Spieltag'!AK26</f>
        <v>14</v>
      </c>
      <c r="AJ26" s="24">
        <f t="shared" ref="AJ26" si="17">AG26+AH26</f>
        <v>240</v>
      </c>
      <c r="AK26" s="25">
        <f t="shared" si="9"/>
        <v>14</v>
      </c>
      <c r="AL26" s="1"/>
    </row>
    <row r="27" spans="1:38" ht="28.15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195</v>
      </c>
      <c r="AI27" s="29">
        <f>'17.Spieltag'!AK27</f>
        <v>14</v>
      </c>
      <c r="AJ27" s="24">
        <f t="shared" ref="AJ27" si="19">AG27+AH27</f>
        <v>240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5" priority="894" rank="3"/>
  </conditionalFormatting>
  <conditionalFormatting sqref="AI8:AI26">
    <cfRule type="colorScale" priority="12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4" priority="7" rank="3"/>
  </conditionalFormatting>
  <conditionalFormatting sqref="B21:B27">
    <cfRule type="expression" dxfId="103" priority="6">
      <formula>($AG21&gt;40)</formula>
    </cfRule>
  </conditionalFormatting>
  <conditionalFormatting sqref="R4 I4 X4 C4 L4 F4 AA4 U4 O4">
    <cfRule type="cellIs" dxfId="102" priority="3" operator="equal">
      <formula>"Schalke 04"</formula>
    </cfRule>
  </conditionalFormatting>
  <conditionalFormatting sqref="F6 O6 R6 AA6 U6 L6 X6 C6 I6">
    <cfRule type="cellIs" dxfId="101" priority="2" operator="equal">
      <formula>"Schalke 04"</formula>
    </cfRule>
  </conditionalFormatting>
  <conditionalFormatting sqref="B8:B20">
    <cfRule type="expression" dxfId="10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D2" s="61"/>
      <c r="E2" s="13"/>
      <c r="G2" s="61"/>
      <c r="H2" s="1"/>
      <c r="J2" s="61"/>
      <c r="K2" s="1"/>
      <c r="M2" s="61"/>
      <c r="N2" s="1"/>
      <c r="P2" s="61"/>
      <c r="Q2" s="1"/>
      <c r="S2" s="61"/>
      <c r="T2" s="1"/>
      <c r="V2" s="61"/>
      <c r="W2" s="1"/>
      <c r="Y2" s="61"/>
      <c r="Z2" s="1"/>
      <c r="AB2" s="61"/>
      <c r="AD2" s="32"/>
      <c r="AE2" s="70"/>
      <c r="AF2" s="70"/>
    </row>
    <row r="3" spans="1:42" ht="12">
      <c r="B3" s="16"/>
      <c r="AD3" s="32"/>
      <c r="AE3" s="69"/>
      <c r="AF3" s="69"/>
    </row>
    <row r="4" spans="1:42" ht="16.5" thickBot="1">
      <c r="A4" s="2" t="s">
        <v>33</v>
      </c>
      <c r="B4" s="16"/>
      <c r="C4" s="68" t="s">
        <v>66</v>
      </c>
      <c r="F4" s="68" t="s">
        <v>61</v>
      </c>
      <c r="I4" s="68" t="s">
        <v>12</v>
      </c>
      <c r="L4" s="68" t="s">
        <v>64</v>
      </c>
      <c r="O4" s="68" t="s">
        <v>68</v>
      </c>
      <c r="R4" s="68" t="s">
        <v>70</v>
      </c>
      <c r="U4" s="68" t="s">
        <v>11</v>
      </c>
      <c r="X4" s="68" t="s">
        <v>74</v>
      </c>
      <c r="AA4" s="68" t="s">
        <v>72</v>
      </c>
      <c r="AD4" s="32"/>
      <c r="AE4" s="71"/>
      <c r="AF4" s="71"/>
      <c r="AK4" s="45"/>
    </row>
    <row r="5" spans="1:42" ht="13.5" thickBot="1">
      <c r="B5" s="16"/>
      <c r="F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60</v>
      </c>
      <c r="F6" s="68" t="s">
        <v>63</v>
      </c>
      <c r="I6" s="68" t="s">
        <v>73</v>
      </c>
      <c r="L6" s="68" t="s">
        <v>69</v>
      </c>
      <c r="O6" s="68" t="s">
        <v>75</v>
      </c>
      <c r="R6" s="68" t="s">
        <v>62</v>
      </c>
      <c r="U6" s="68" t="s">
        <v>65</v>
      </c>
      <c r="X6" s="68" t="s">
        <v>67</v>
      </c>
      <c r="AA6" s="68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396</v>
      </c>
      <c r="AI8" s="29">
        <f>'18.Spieltag'!AK8</f>
        <v>1</v>
      </c>
      <c r="AJ8" s="24">
        <f t="shared" ref="AJ8" si="8">AG8+AH8</f>
        <v>441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'18.Spieltag'!AJ9</f>
        <v>378</v>
      </c>
      <c r="AI9" s="29">
        <f>'18.Spieltag'!AK9</f>
        <v>2</v>
      </c>
      <c r="AJ9" s="24">
        <f t="shared" ref="AJ9:AJ25" si="14">AG9+AH9</f>
        <v>423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'18.Spieltag'!AJ10</f>
        <v>370</v>
      </c>
      <c r="AI10" s="29">
        <f>'18.Spieltag'!AK10</f>
        <v>5</v>
      </c>
      <c r="AJ10" s="24">
        <f t="shared" si="14"/>
        <v>415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'18.Spieltag'!AJ11</f>
        <v>369</v>
      </c>
      <c r="AI11" s="29">
        <f>'18.Spieltag'!AK11</f>
        <v>7</v>
      </c>
      <c r="AJ11" s="24">
        <f t="shared" si="14"/>
        <v>414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'18.Spieltag'!AJ12</f>
        <v>371</v>
      </c>
      <c r="AI12" s="29">
        <f>'18.Spieltag'!AK12</f>
        <v>3</v>
      </c>
      <c r="AJ12" s="24">
        <f t="shared" si="14"/>
        <v>416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'18.Spieltag'!AJ13</f>
        <v>365</v>
      </c>
      <c r="AI13" s="29">
        <f>'18.Spieltag'!AK13</f>
        <v>8</v>
      </c>
      <c r="AJ13" s="24">
        <f t="shared" si="14"/>
        <v>410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'18.Spieltag'!AJ14</f>
        <v>371</v>
      </c>
      <c r="AI14" s="29">
        <f>'18.Spieltag'!AK14</f>
        <v>3</v>
      </c>
      <c r="AJ14" s="24">
        <f t="shared" si="14"/>
        <v>416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'18.Spieltag'!AJ15</f>
        <v>370</v>
      </c>
      <c r="AI15" s="29">
        <f>'18.Spieltag'!AK15</f>
        <v>5</v>
      </c>
      <c r="AJ15" s="24">
        <f t="shared" si="14"/>
        <v>415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'18.Spieltag'!AJ16</f>
        <v>363</v>
      </c>
      <c r="AI16" s="29">
        <f>'18.Spieltag'!AK16</f>
        <v>9</v>
      </c>
      <c r="AJ16" s="24">
        <f t="shared" si="14"/>
        <v>408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'18.Spieltag'!AJ17</f>
        <v>354</v>
      </c>
      <c r="AI17" s="29">
        <f>'18.Spieltag'!AK17</f>
        <v>11</v>
      </c>
      <c r="AJ17" s="24">
        <f t="shared" si="14"/>
        <v>399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'18.Spieltag'!AJ18</f>
        <v>345</v>
      </c>
      <c r="AI18" s="29">
        <f>'18.Spieltag'!AK18</f>
        <v>12</v>
      </c>
      <c r="AJ18" s="24">
        <f t="shared" si="14"/>
        <v>390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'18.Spieltag'!AJ19</f>
        <v>356</v>
      </c>
      <c r="AI19" s="29">
        <f>'18.Spieltag'!AK19</f>
        <v>10</v>
      </c>
      <c r="AJ19" s="24">
        <f t="shared" si="14"/>
        <v>401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'18.Spieltag'!AJ20</f>
        <v>337</v>
      </c>
      <c r="AI20" s="29">
        <f>'18.Spieltag'!AK20</f>
        <v>13</v>
      </c>
      <c r="AJ20" s="24">
        <f t="shared" si="14"/>
        <v>382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'18.Spieltag'!AJ21</f>
        <v>240</v>
      </c>
      <c r="AI21" s="29">
        <f>'18.Spieltag'!AK21</f>
        <v>14</v>
      </c>
      <c r="AJ21" s="24">
        <f t="shared" si="14"/>
        <v>285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'18.Spieltag'!AJ22</f>
        <v>240</v>
      </c>
      <c r="AI22" s="29">
        <f>'18.Spieltag'!AK22</f>
        <v>14</v>
      </c>
      <c r="AJ22" s="24">
        <f t="shared" si="14"/>
        <v>285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'18.Spieltag'!AJ23</f>
        <v>240</v>
      </c>
      <c r="AI23" s="29">
        <f>'18.Spieltag'!AK23</f>
        <v>14</v>
      </c>
      <c r="AJ23" s="24">
        <f t="shared" si="14"/>
        <v>285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'18.Spieltag'!AJ24</f>
        <v>240</v>
      </c>
      <c r="AI24" s="29">
        <f>'18.Spieltag'!AK24</f>
        <v>14</v>
      </c>
      <c r="AJ24" s="24">
        <f t="shared" si="14"/>
        <v>285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'18.Spieltag'!AJ25</f>
        <v>240</v>
      </c>
      <c r="AI25" s="29">
        <f>'18.Spieltag'!AK25</f>
        <v>14</v>
      </c>
      <c r="AJ25" s="24">
        <f t="shared" si="14"/>
        <v>285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240</v>
      </c>
      <c r="AI26" s="29">
        <f>'18.Spieltag'!AK26</f>
        <v>14</v>
      </c>
      <c r="AJ26" s="24">
        <f t="shared" ref="AJ26" si="17">AG26+AH26</f>
        <v>285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240</v>
      </c>
      <c r="AI27" s="29">
        <f>'18.Spieltag'!AK27</f>
        <v>14</v>
      </c>
      <c r="AJ27" s="24">
        <f t="shared" ref="AJ27" si="20">AG27+AH27</f>
        <v>285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878" rank="3"/>
  </conditionalFormatting>
  <conditionalFormatting sqref="AI8:AI26">
    <cfRule type="colorScale" priority="12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8" priority="6" rank="3"/>
  </conditionalFormatting>
  <conditionalFormatting sqref="B21:B27">
    <cfRule type="expression" dxfId="97" priority="5">
      <formula>($AG21&gt;40)</formula>
    </cfRule>
  </conditionalFormatting>
  <conditionalFormatting sqref="O4 AA4 U4 I4 L6 C6 I6 F6 X6 R4 O6 F4 L4 R6 C4 U6 X4 AA6">
    <cfRule type="cellIs" dxfId="96" priority="2" operator="equal">
      <formula>"Schalke 04"</formula>
    </cfRule>
  </conditionalFormatting>
  <conditionalFormatting sqref="B8:B20">
    <cfRule type="expression" dxfId="9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C1" s="32"/>
      <c r="AD1" s="68"/>
      <c r="AE1" s="69"/>
      <c r="AF1" s="69"/>
      <c r="AK1" s="32"/>
    </row>
    <row r="2" spans="1:42" ht="12">
      <c r="B2" s="16"/>
      <c r="AC2" s="32"/>
      <c r="AD2" s="68"/>
      <c r="AE2" s="70"/>
      <c r="AF2" s="70"/>
    </row>
    <row r="3" spans="1:42" ht="12">
      <c r="B3" s="16"/>
      <c r="AC3" s="32"/>
      <c r="AD3" s="68"/>
      <c r="AE3" s="69"/>
      <c r="AF3" s="69"/>
    </row>
    <row r="4" spans="1:42" ht="16.5" thickBot="1">
      <c r="A4" s="2" t="s">
        <v>34</v>
      </c>
      <c r="B4" s="16"/>
      <c r="C4" s="68" t="s">
        <v>60</v>
      </c>
      <c r="F4" s="68" t="s">
        <v>73</v>
      </c>
      <c r="I4" s="68" t="s">
        <v>75</v>
      </c>
      <c r="L4" s="68" t="s">
        <v>61</v>
      </c>
      <c r="O4" s="68" t="s">
        <v>67</v>
      </c>
      <c r="R4" s="68" t="s">
        <v>69</v>
      </c>
      <c r="U4" s="68" t="s">
        <v>62</v>
      </c>
      <c r="X4" s="68" t="s">
        <v>63</v>
      </c>
      <c r="AA4" s="68" t="s">
        <v>71</v>
      </c>
      <c r="AD4" s="67"/>
      <c r="AE4" s="71"/>
      <c r="AF4" s="71"/>
      <c r="AK4" s="45"/>
    </row>
    <row r="5" spans="1:42" ht="13.5" thickBot="1">
      <c r="B5" s="16"/>
      <c r="F5" s="1"/>
      <c r="I5" s="68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64</v>
      </c>
      <c r="F6" s="68" t="s">
        <v>68</v>
      </c>
      <c r="I6" s="68" t="s">
        <v>12</v>
      </c>
      <c r="L6" s="68" t="s">
        <v>74</v>
      </c>
      <c r="O6" s="68" t="s">
        <v>70</v>
      </c>
      <c r="R6" s="68" t="s">
        <v>11</v>
      </c>
      <c r="U6" s="68" t="s">
        <v>72</v>
      </c>
      <c r="X6" s="68" t="s">
        <v>66</v>
      </c>
      <c r="AA6" s="68" t="s">
        <v>65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441</v>
      </c>
      <c r="AI8" s="29">
        <f>'19.Spieltag'!AK8</f>
        <v>1</v>
      </c>
      <c r="AJ8" s="24">
        <f t="shared" ref="AJ8" si="8">AG8+AH8</f>
        <v>486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'19.Spieltag'!AJ9</f>
        <v>423</v>
      </c>
      <c r="AI9" s="29">
        <f>'19.Spieltag'!AK9</f>
        <v>2</v>
      </c>
      <c r="AJ9" s="24">
        <f t="shared" ref="AJ9:AJ25" si="14">AG9+AH9</f>
        <v>468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'19.Spieltag'!AJ10</f>
        <v>415</v>
      </c>
      <c r="AI10" s="29">
        <f>'19.Spieltag'!AK10</f>
        <v>5</v>
      </c>
      <c r="AJ10" s="24">
        <f t="shared" si="14"/>
        <v>460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'19.Spieltag'!AJ11</f>
        <v>414</v>
      </c>
      <c r="AI11" s="29">
        <f>'19.Spieltag'!AK11</f>
        <v>7</v>
      </c>
      <c r="AJ11" s="24">
        <f t="shared" si="14"/>
        <v>459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'19.Spieltag'!AJ12</f>
        <v>416</v>
      </c>
      <c r="AI12" s="29">
        <f>'19.Spieltag'!AK12</f>
        <v>3</v>
      </c>
      <c r="AJ12" s="24">
        <f t="shared" si="14"/>
        <v>461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'19.Spieltag'!AJ13</f>
        <v>410</v>
      </c>
      <c r="AI13" s="29">
        <f>'19.Spieltag'!AK13</f>
        <v>8</v>
      </c>
      <c r="AJ13" s="24">
        <f t="shared" si="14"/>
        <v>455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'19.Spieltag'!AJ14</f>
        <v>416</v>
      </c>
      <c r="AI14" s="29">
        <f>'19.Spieltag'!AK14</f>
        <v>3</v>
      </c>
      <c r="AJ14" s="24">
        <f t="shared" si="14"/>
        <v>461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'19.Spieltag'!AJ15</f>
        <v>415</v>
      </c>
      <c r="AI15" s="29">
        <f>'19.Spieltag'!AK15</f>
        <v>5</v>
      </c>
      <c r="AJ15" s="24">
        <f t="shared" si="14"/>
        <v>460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'19.Spieltag'!AJ16</f>
        <v>408</v>
      </c>
      <c r="AI16" s="29">
        <f>'19.Spieltag'!AK16</f>
        <v>9</v>
      </c>
      <c r="AJ16" s="24">
        <f t="shared" si="14"/>
        <v>453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'19.Spieltag'!AJ17</f>
        <v>399</v>
      </c>
      <c r="AI17" s="29">
        <f>'19.Spieltag'!AK17</f>
        <v>11</v>
      </c>
      <c r="AJ17" s="24">
        <f t="shared" si="14"/>
        <v>444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'19.Spieltag'!AJ18</f>
        <v>390</v>
      </c>
      <c r="AI18" s="29">
        <f>'19.Spieltag'!AK18</f>
        <v>12</v>
      </c>
      <c r="AJ18" s="24">
        <f t="shared" si="14"/>
        <v>435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'19.Spieltag'!AJ19</f>
        <v>401</v>
      </c>
      <c r="AI19" s="29">
        <f>'19.Spieltag'!AK19</f>
        <v>10</v>
      </c>
      <c r="AJ19" s="24">
        <f t="shared" si="14"/>
        <v>446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'19.Spieltag'!AJ20</f>
        <v>382</v>
      </c>
      <c r="AI20" s="29">
        <f>'19.Spieltag'!AK20</f>
        <v>13</v>
      </c>
      <c r="AJ20" s="24">
        <f t="shared" si="14"/>
        <v>427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'19.Spieltag'!AJ21</f>
        <v>285</v>
      </c>
      <c r="AI21" s="29">
        <f>'19.Spieltag'!AK21</f>
        <v>14</v>
      </c>
      <c r="AJ21" s="24">
        <f t="shared" si="14"/>
        <v>330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'19.Spieltag'!AJ22</f>
        <v>285</v>
      </c>
      <c r="AI22" s="29">
        <f>'19.Spieltag'!AK22</f>
        <v>14</v>
      </c>
      <c r="AJ22" s="24">
        <f t="shared" si="14"/>
        <v>330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'19.Spieltag'!AJ23</f>
        <v>285</v>
      </c>
      <c r="AI23" s="29">
        <f>'19.Spieltag'!AK23</f>
        <v>14</v>
      </c>
      <c r="AJ23" s="24">
        <f t="shared" si="14"/>
        <v>330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'19.Spieltag'!AJ24</f>
        <v>285</v>
      </c>
      <c r="AI24" s="29">
        <f>'19.Spieltag'!AK24</f>
        <v>14</v>
      </c>
      <c r="AJ24" s="24">
        <f t="shared" si="14"/>
        <v>330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'19.Spieltag'!AJ25</f>
        <v>285</v>
      </c>
      <c r="AI25" s="29">
        <f>'19.Spieltag'!AK25</f>
        <v>14</v>
      </c>
      <c r="AJ25" s="24">
        <f t="shared" si="14"/>
        <v>330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285</v>
      </c>
      <c r="AI26" s="29">
        <f>'19.Spieltag'!AK26</f>
        <v>14</v>
      </c>
      <c r="AJ26" s="24">
        <f t="shared" ref="AJ26" si="17">AG26+AH26</f>
        <v>330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285</v>
      </c>
      <c r="AI27" s="29">
        <f>'19.Spieltag'!AK27</f>
        <v>14</v>
      </c>
      <c r="AJ27" s="24">
        <f t="shared" ref="AJ27" si="20">AG27+AH27</f>
        <v>330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865" rank="3"/>
  </conditionalFormatting>
  <conditionalFormatting sqref="AI8:AI26">
    <cfRule type="colorScale" priority="12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3" priority="8" rank="3"/>
  </conditionalFormatting>
  <conditionalFormatting sqref="B21:B27">
    <cfRule type="expression" dxfId="92" priority="7">
      <formula>($AG21&gt;40)</formula>
    </cfRule>
  </conditionalFormatting>
  <conditionalFormatting sqref="C4 L4 O6 I4:I6 AA6">
    <cfRule type="cellIs" dxfId="91" priority="5" operator="equal">
      <formula>"Schalke 04"</formula>
    </cfRule>
  </conditionalFormatting>
  <conditionalFormatting sqref="L6 X6 C6 U6 F4">
    <cfRule type="cellIs" dxfId="90" priority="4" operator="equal">
      <formula>"Schalke 04"</formula>
    </cfRule>
  </conditionalFormatting>
  <conditionalFormatting sqref="O4 X4 AA4 F6 U4 R4">
    <cfRule type="cellIs" dxfId="89" priority="3" operator="equal">
      <formula>"Schalke 04"</formula>
    </cfRule>
  </conditionalFormatting>
  <conditionalFormatting sqref="R6">
    <cfRule type="cellIs" dxfId="88" priority="2" operator="equal">
      <formula>"Schalke 04"</formula>
    </cfRule>
  </conditionalFormatting>
  <conditionalFormatting sqref="B8:B20">
    <cfRule type="expression" dxfId="87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AD1" s="68"/>
      <c r="AE1" s="69"/>
      <c r="AF1" s="69"/>
      <c r="AK1" s="32"/>
    </row>
    <row r="2" spans="1:42" ht="12">
      <c r="B2" s="16"/>
      <c r="AD2" s="68"/>
      <c r="AE2" s="70"/>
      <c r="AF2" s="70"/>
    </row>
    <row r="3" spans="1:42" ht="12">
      <c r="B3" s="16"/>
      <c r="AD3" s="68"/>
      <c r="AE3" s="69"/>
      <c r="AF3" s="69"/>
    </row>
    <row r="4" spans="1:42" ht="16.5" thickBot="1">
      <c r="A4" s="2" t="s">
        <v>35</v>
      </c>
      <c r="B4" s="16"/>
      <c r="C4" s="68" t="s">
        <v>74</v>
      </c>
      <c r="F4" s="68" t="s">
        <v>68</v>
      </c>
      <c r="I4" s="68" t="s">
        <v>12</v>
      </c>
      <c r="L4" s="68" t="s">
        <v>11</v>
      </c>
      <c r="O4" s="68" t="s">
        <v>72</v>
      </c>
      <c r="R4" s="68" t="s">
        <v>64</v>
      </c>
      <c r="U4" s="68" t="s">
        <v>65</v>
      </c>
      <c r="X4" s="68" t="s">
        <v>70</v>
      </c>
      <c r="AA4" s="68" t="s">
        <v>66</v>
      </c>
      <c r="AD4" s="67"/>
      <c r="AE4" s="71"/>
      <c r="AF4" s="71"/>
      <c r="AK4" s="45"/>
    </row>
    <row r="5" spans="1:42" ht="13.5" thickBot="1">
      <c r="B5" s="16"/>
      <c r="F5" s="1"/>
      <c r="U5" s="13"/>
      <c r="X5" s="68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 t="s">
        <v>63</v>
      </c>
      <c r="F6" s="68" t="s">
        <v>67</v>
      </c>
      <c r="I6" s="68" t="s">
        <v>62</v>
      </c>
      <c r="L6" s="68" t="s">
        <v>71</v>
      </c>
      <c r="O6" s="68" t="s">
        <v>69</v>
      </c>
      <c r="R6" s="68" t="s">
        <v>75</v>
      </c>
      <c r="U6" s="68" t="s">
        <v>73</v>
      </c>
      <c r="X6" s="68" t="s">
        <v>60</v>
      </c>
      <c r="AA6" s="68" t="s">
        <v>61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486</v>
      </c>
      <c r="AI8" s="29">
        <f>'20.Spieltag'!AK8</f>
        <v>1</v>
      </c>
      <c r="AJ8" s="24">
        <f t="shared" ref="AJ8" si="8">AG8+AH8</f>
        <v>531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'20.Spieltag'!AJ9</f>
        <v>468</v>
      </c>
      <c r="AI9" s="29">
        <f>'20.Spieltag'!AK9</f>
        <v>2</v>
      </c>
      <c r="AJ9" s="24">
        <f t="shared" ref="AJ9:AJ25" si="14">AG9+AH9</f>
        <v>513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'20.Spieltag'!AJ10</f>
        <v>460</v>
      </c>
      <c r="AI10" s="29">
        <f>'20.Spieltag'!AK10</f>
        <v>5</v>
      </c>
      <c r="AJ10" s="24">
        <f t="shared" si="14"/>
        <v>505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'20.Spieltag'!AJ11</f>
        <v>459</v>
      </c>
      <c r="AI11" s="29">
        <f>'20.Spieltag'!AK11</f>
        <v>7</v>
      </c>
      <c r="AJ11" s="24">
        <f t="shared" si="14"/>
        <v>504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'20.Spieltag'!AJ12</f>
        <v>461</v>
      </c>
      <c r="AI12" s="29">
        <f>'20.Spieltag'!AK12</f>
        <v>3</v>
      </c>
      <c r="AJ12" s="24">
        <f t="shared" si="14"/>
        <v>506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'20.Spieltag'!AJ13</f>
        <v>455</v>
      </c>
      <c r="AI13" s="29">
        <f>'20.Spieltag'!AK13</f>
        <v>8</v>
      </c>
      <c r="AJ13" s="24">
        <f t="shared" si="14"/>
        <v>500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'20.Spieltag'!AJ14</f>
        <v>461</v>
      </c>
      <c r="AI14" s="29">
        <f>'20.Spieltag'!AK14</f>
        <v>3</v>
      </c>
      <c r="AJ14" s="24">
        <f t="shared" si="14"/>
        <v>506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'20.Spieltag'!AJ15</f>
        <v>460</v>
      </c>
      <c r="AI15" s="29">
        <f>'20.Spieltag'!AK15</f>
        <v>5</v>
      </c>
      <c r="AJ15" s="24">
        <f t="shared" si="14"/>
        <v>505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'20.Spieltag'!AJ16</f>
        <v>453</v>
      </c>
      <c r="AI16" s="29">
        <f>'20.Spieltag'!AK16</f>
        <v>9</v>
      </c>
      <c r="AJ16" s="24">
        <f t="shared" si="14"/>
        <v>498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'20.Spieltag'!AJ17</f>
        <v>444</v>
      </c>
      <c r="AI17" s="29">
        <f>'20.Spieltag'!AK17</f>
        <v>11</v>
      </c>
      <c r="AJ17" s="24">
        <f t="shared" si="14"/>
        <v>489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'20.Spieltag'!AJ18</f>
        <v>435</v>
      </c>
      <c r="AI18" s="29">
        <f>'20.Spieltag'!AK18</f>
        <v>12</v>
      </c>
      <c r="AJ18" s="24">
        <f t="shared" si="14"/>
        <v>480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'20.Spieltag'!AJ19</f>
        <v>446</v>
      </c>
      <c r="AI19" s="29">
        <f>'20.Spieltag'!AK19</f>
        <v>10</v>
      </c>
      <c r="AJ19" s="24">
        <f t="shared" si="14"/>
        <v>491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'20.Spieltag'!AJ20</f>
        <v>427</v>
      </c>
      <c r="AI20" s="29">
        <f>'20.Spieltag'!AK20</f>
        <v>13</v>
      </c>
      <c r="AJ20" s="24">
        <f t="shared" si="14"/>
        <v>472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'20.Spieltag'!AJ21</f>
        <v>330</v>
      </c>
      <c r="AI21" s="29">
        <f>'20.Spieltag'!AK21</f>
        <v>14</v>
      </c>
      <c r="AJ21" s="24">
        <f t="shared" si="14"/>
        <v>375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'20.Spieltag'!AJ22</f>
        <v>330</v>
      </c>
      <c r="AI22" s="29">
        <f>'20.Spieltag'!AK22</f>
        <v>14</v>
      </c>
      <c r="AJ22" s="24">
        <f t="shared" si="14"/>
        <v>375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'20.Spieltag'!AJ23</f>
        <v>330</v>
      </c>
      <c r="AI23" s="29">
        <f>'20.Spieltag'!AK23</f>
        <v>14</v>
      </c>
      <c r="AJ23" s="24">
        <f t="shared" si="14"/>
        <v>375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'20.Spieltag'!AJ24</f>
        <v>330</v>
      </c>
      <c r="AI24" s="29">
        <f>'20.Spieltag'!AK24</f>
        <v>14</v>
      </c>
      <c r="AJ24" s="24">
        <f t="shared" si="14"/>
        <v>375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'20.Spieltag'!AJ25</f>
        <v>330</v>
      </c>
      <c r="AI25" s="29">
        <f>'20.Spieltag'!AK25</f>
        <v>14</v>
      </c>
      <c r="AJ25" s="24">
        <f t="shared" si="14"/>
        <v>375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330</v>
      </c>
      <c r="AI26" s="29">
        <f>'20.Spieltag'!AK26</f>
        <v>14</v>
      </c>
      <c r="AJ26" s="24">
        <f t="shared" ref="AJ26" si="17">AG26+AH26</f>
        <v>375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330</v>
      </c>
      <c r="AI27" s="29">
        <f>'20.Spieltag'!AK27</f>
        <v>14</v>
      </c>
      <c r="AJ27" s="24">
        <f t="shared" ref="AJ27" si="20">AG27+AH27</f>
        <v>375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6" priority="848" rank="3"/>
  </conditionalFormatting>
  <conditionalFormatting sqref="AI8:AI26">
    <cfRule type="colorScale" priority="12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5" priority="6" rank="3"/>
  </conditionalFormatting>
  <conditionalFormatting sqref="B21:B27">
    <cfRule type="expression" dxfId="84" priority="5">
      <formula>($AG21&gt;40)</formula>
    </cfRule>
  </conditionalFormatting>
  <conditionalFormatting sqref="L4 R6 F4 U6 C4 X4:X6 AA6">
    <cfRule type="cellIs" dxfId="83" priority="3" operator="equal">
      <formula>"Schalke 04"</formula>
    </cfRule>
  </conditionalFormatting>
  <conditionalFormatting sqref="I4 F6 U4 I6 AA4 L6 C6 R4 O4 O6">
    <cfRule type="cellIs" dxfId="82" priority="2" operator="equal">
      <formula>"Schalke 04"</formula>
    </cfRule>
  </conditionalFormatting>
  <conditionalFormatting sqref="B8:B20">
    <cfRule type="expression" dxfId="81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61</v>
      </c>
      <c r="F1" s="68" t="s">
        <v>73</v>
      </c>
      <c r="I1" s="68" t="s">
        <v>69</v>
      </c>
      <c r="L1" s="68" t="s">
        <v>63</v>
      </c>
      <c r="O1" s="68" t="s">
        <v>60</v>
      </c>
      <c r="P1" s="69"/>
      <c r="R1" s="68" t="s">
        <v>71</v>
      </c>
      <c r="U1" s="68" t="s">
        <v>62</v>
      </c>
      <c r="X1" s="68" t="s">
        <v>67</v>
      </c>
      <c r="AA1" s="68" t="s">
        <v>75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70</v>
      </c>
      <c r="O3" s="68" t="s">
        <v>74</v>
      </c>
      <c r="R3" s="68" t="s">
        <v>64</v>
      </c>
      <c r="U3" s="68" t="s">
        <v>68</v>
      </c>
      <c r="X3" s="68" t="s">
        <v>72</v>
      </c>
      <c r="AA3" s="68" t="s">
        <v>66</v>
      </c>
      <c r="AD3" s="68"/>
      <c r="AE3" s="69"/>
      <c r="AF3" s="69"/>
    </row>
    <row r="4" spans="1:42" ht="16.5" thickBot="1">
      <c r="A4" s="2" t="s">
        <v>36</v>
      </c>
      <c r="B4" s="16"/>
      <c r="AD4" s="68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531</v>
      </c>
      <c r="AI8" s="29">
        <f>'21.Spieltag'!AK8</f>
        <v>1</v>
      </c>
      <c r="AJ8" s="24">
        <f t="shared" ref="AJ8" si="8">AG8+AH8</f>
        <v>576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'21.Spieltag'!AJ9</f>
        <v>513</v>
      </c>
      <c r="AI9" s="29">
        <f>'21.Spieltag'!AK9</f>
        <v>2</v>
      </c>
      <c r="AJ9" s="24">
        <f t="shared" ref="AJ9:AJ25" si="14">AG9+AH9</f>
        <v>558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'21.Spieltag'!AJ10</f>
        <v>505</v>
      </c>
      <c r="AI10" s="29">
        <f>'21.Spieltag'!AK10</f>
        <v>5</v>
      </c>
      <c r="AJ10" s="24">
        <f t="shared" si="14"/>
        <v>550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'21.Spieltag'!AJ11</f>
        <v>504</v>
      </c>
      <c r="AI11" s="29">
        <f>'21.Spieltag'!AK11</f>
        <v>7</v>
      </c>
      <c r="AJ11" s="24">
        <f t="shared" si="14"/>
        <v>549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'21.Spieltag'!AJ12</f>
        <v>506</v>
      </c>
      <c r="AI12" s="29">
        <f>'21.Spieltag'!AK12</f>
        <v>3</v>
      </c>
      <c r="AJ12" s="24">
        <f t="shared" si="14"/>
        <v>551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'21.Spieltag'!AJ13</f>
        <v>500</v>
      </c>
      <c r="AI13" s="29">
        <f>'21.Spieltag'!AK13</f>
        <v>8</v>
      </c>
      <c r="AJ13" s="24">
        <f t="shared" si="14"/>
        <v>545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'21.Spieltag'!AJ14</f>
        <v>506</v>
      </c>
      <c r="AI14" s="29">
        <f>'21.Spieltag'!AK14</f>
        <v>3</v>
      </c>
      <c r="AJ14" s="24">
        <f t="shared" si="14"/>
        <v>551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'21.Spieltag'!AJ15</f>
        <v>505</v>
      </c>
      <c r="AI15" s="29">
        <f>'21.Spieltag'!AK15</f>
        <v>5</v>
      </c>
      <c r="AJ15" s="24">
        <f t="shared" si="14"/>
        <v>550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'21.Spieltag'!AJ16</f>
        <v>498</v>
      </c>
      <c r="AI16" s="29">
        <f>'21.Spieltag'!AK16</f>
        <v>9</v>
      </c>
      <c r="AJ16" s="24">
        <f t="shared" si="14"/>
        <v>543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'21.Spieltag'!AJ17</f>
        <v>489</v>
      </c>
      <c r="AI17" s="29">
        <f>'21.Spieltag'!AK17</f>
        <v>11</v>
      </c>
      <c r="AJ17" s="24">
        <f t="shared" si="14"/>
        <v>534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'21.Spieltag'!AJ18</f>
        <v>480</v>
      </c>
      <c r="AI18" s="29">
        <f>'21.Spieltag'!AK18</f>
        <v>12</v>
      </c>
      <c r="AJ18" s="24">
        <f t="shared" si="14"/>
        <v>525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'21.Spieltag'!AJ19</f>
        <v>491</v>
      </c>
      <c r="AI19" s="29">
        <f>'21.Spieltag'!AK19</f>
        <v>10</v>
      </c>
      <c r="AJ19" s="24">
        <f t="shared" si="14"/>
        <v>536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'21.Spieltag'!AJ20</f>
        <v>472</v>
      </c>
      <c r="AI20" s="29">
        <f>'21.Spieltag'!AK20</f>
        <v>13</v>
      </c>
      <c r="AJ20" s="24">
        <f t="shared" si="14"/>
        <v>517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'21.Spieltag'!AJ21</f>
        <v>375</v>
      </c>
      <c r="AI21" s="29">
        <f>'21.Spieltag'!AK21</f>
        <v>14</v>
      </c>
      <c r="AJ21" s="24">
        <f t="shared" si="14"/>
        <v>420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'21.Spieltag'!AJ22</f>
        <v>375</v>
      </c>
      <c r="AI22" s="29">
        <f>'21.Spieltag'!AK22</f>
        <v>14</v>
      </c>
      <c r="AJ22" s="24">
        <f t="shared" si="14"/>
        <v>420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'21.Spieltag'!AJ23</f>
        <v>375</v>
      </c>
      <c r="AI23" s="29">
        <f>'21.Spieltag'!AK23</f>
        <v>14</v>
      </c>
      <c r="AJ23" s="24">
        <f t="shared" si="14"/>
        <v>420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'21.Spieltag'!AJ24</f>
        <v>375</v>
      </c>
      <c r="AI24" s="29">
        <f>'21.Spieltag'!AK24</f>
        <v>14</v>
      </c>
      <c r="AJ24" s="24">
        <f t="shared" si="14"/>
        <v>420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'21.Spieltag'!AJ25</f>
        <v>375</v>
      </c>
      <c r="AI25" s="29">
        <f>'21.Spieltag'!AK25</f>
        <v>14</v>
      </c>
      <c r="AJ25" s="24">
        <f t="shared" si="14"/>
        <v>420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375</v>
      </c>
      <c r="AI26" s="29">
        <f>'21.Spieltag'!AK26</f>
        <v>14</v>
      </c>
      <c r="AJ26" s="24">
        <f t="shared" ref="AJ26" si="17">AG26+AH26</f>
        <v>420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375</v>
      </c>
      <c r="AI27" s="29">
        <f>'21.Spieltag'!AK27</f>
        <v>14</v>
      </c>
      <c r="AJ27" s="24">
        <f t="shared" ref="AJ27" si="20">AG27+AH27</f>
        <v>420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0" priority="833" rank="3"/>
  </conditionalFormatting>
  <conditionalFormatting sqref="AI8:AI26">
    <cfRule type="colorScale" priority="12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9" priority="6" rank="3"/>
  </conditionalFormatting>
  <conditionalFormatting sqref="B21:B27">
    <cfRule type="expression" dxfId="78" priority="5">
      <formula>($AG21&gt;40)</formula>
    </cfRule>
  </conditionalFormatting>
  <conditionalFormatting sqref="C2 C6">
    <cfRule type="cellIs" dxfId="77" priority="3" operator="equal">
      <formula>"Schalke 04"</formula>
    </cfRule>
  </conditionalFormatting>
  <conditionalFormatting sqref="X3 I1 F1 R1 L1 X1 L3 AA1 R3 U1 C1 O1 C3 F3 O3 U3 I3 AA3">
    <cfRule type="cellIs" dxfId="76" priority="2" operator="equal">
      <formula>"Schalke 04"</formula>
    </cfRule>
  </conditionalFormatting>
  <conditionalFormatting sqref="B8:B20">
    <cfRule type="expression" dxfId="7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72</v>
      </c>
      <c r="F1" s="68" t="s">
        <v>65</v>
      </c>
      <c r="I1" s="68" t="s">
        <v>66</v>
      </c>
      <c r="L1" s="68" t="s">
        <v>11</v>
      </c>
      <c r="O1" s="68" t="s">
        <v>73</v>
      </c>
      <c r="R1" s="68" t="s">
        <v>64</v>
      </c>
      <c r="U1" s="68" t="s">
        <v>68</v>
      </c>
      <c r="X1" s="68" t="s">
        <v>70</v>
      </c>
      <c r="AA1" s="68" t="s">
        <v>12</v>
      </c>
      <c r="AC1" s="32"/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74</v>
      </c>
      <c r="L3" s="68" t="s">
        <v>75</v>
      </c>
      <c r="O3" s="68" t="s">
        <v>69</v>
      </c>
      <c r="R3" s="68" t="s">
        <v>63</v>
      </c>
      <c r="U3" s="68" t="s">
        <v>71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37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>AK8</f>
        <v>1</v>
      </c>
      <c r="B8" s="21" t="str">
        <f>'13.Spieltag'!B8</f>
        <v>Reinhold</v>
      </c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576</v>
      </c>
      <c r="AI8" s="29">
        <f>'22.Spieltag'!AK8</f>
        <v>1</v>
      </c>
      <c r="AJ8" s="24">
        <f t="shared" ref="AJ8" si="7">AG8+AH8</f>
        <v>621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9">AK9</f>
        <v>2</v>
      </c>
      <c r="B9" s="21" t="str">
        <f>'13.Spieltag'!B9</f>
        <v>schmiddi04</v>
      </c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'22.Spieltag'!AJ9</f>
        <v>558</v>
      </c>
      <c r="AI9" s="29">
        <f>'22.Spieltag'!AK9</f>
        <v>2</v>
      </c>
      <c r="AJ9" s="24">
        <f t="shared" ref="AJ9:AJ25" si="13">AG9+AH9</f>
        <v>603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9"/>
        <v>5</v>
      </c>
      <c r="B10" s="21" t="str">
        <f>'13.Spieltag'!B10</f>
        <v>Mike04</v>
      </c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2"/>
        <v>45</v>
      </c>
      <c r="AH10" s="22">
        <f>'22.Spieltag'!AJ10</f>
        <v>550</v>
      </c>
      <c r="AI10" s="29">
        <f>'22.Spieltag'!AK10</f>
        <v>5</v>
      </c>
      <c r="AJ10" s="24">
        <f t="shared" si="13"/>
        <v>595</v>
      </c>
      <c r="AK10" s="25">
        <f t="shared" si="8"/>
        <v>5</v>
      </c>
      <c r="AL10" s="76"/>
      <c r="AM10" s="77"/>
      <c r="AN10" s="77"/>
      <c r="AO10" s="78"/>
    </row>
    <row r="11" spans="1:42" ht="24.95" customHeight="1" thickBot="1">
      <c r="A11" s="29">
        <f t="shared" si="9"/>
        <v>7</v>
      </c>
      <c r="B11" s="21" t="str">
        <f>'13.Spieltag'!B11</f>
        <v>shiny</v>
      </c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2"/>
        <v>45</v>
      </c>
      <c r="AH11" s="22">
        <f>'22.Spieltag'!AJ11</f>
        <v>549</v>
      </c>
      <c r="AI11" s="29">
        <f>'22.Spieltag'!AK11</f>
        <v>7</v>
      </c>
      <c r="AJ11" s="24">
        <f t="shared" si="13"/>
        <v>594</v>
      </c>
      <c r="AK11" s="25">
        <f t="shared" si="8"/>
        <v>7</v>
      </c>
      <c r="AL11" s="1"/>
      <c r="AP11" s="67"/>
    </row>
    <row r="12" spans="1:42" ht="24.95" customHeight="1" thickBot="1">
      <c r="A12" s="29">
        <f t="shared" si="9"/>
        <v>3</v>
      </c>
      <c r="B12" s="21" t="str">
        <f>'13.Spieltag'!B12</f>
        <v>Master1</v>
      </c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2"/>
        <v>45</v>
      </c>
      <c r="AH12" s="22">
        <f>'22.Spieltag'!AJ12</f>
        <v>551</v>
      </c>
      <c r="AI12" s="29">
        <f>'22.Spieltag'!AK12</f>
        <v>3</v>
      </c>
      <c r="AJ12" s="24">
        <f t="shared" si="13"/>
        <v>596</v>
      </c>
      <c r="AK12" s="25">
        <f t="shared" si="8"/>
        <v>3</v>
      </c>
      <c r="AL12" s="1"/>
    </row>
    <row r="13" spans="1:42" ht="24.95" customHeight="1" thickBot="1">
      <c r="A13" s="29">
        <f t="shared" si="9"/>
        <v>8</v>
      </c>
      <c r="B13" s="21" t="str">
        <f>'13.Spieltag'!B13</f>
        <v>UltraGE</v>
      </c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4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2"/>
        <v>45</v>
      </c>
      <c r="AH13" s="22">
        <f>'22.Spieltag'!AJ13</f>
        <v>545</v>
      </c>
      <c r="AI13" s="29">
        <f>'22.Spieltag'!AK13</f>
        <v>8</v>
      </c>
      <c r="AJ13" s="24">
        <f t="shared" si="13"/>
        <v>590</v>
      </c>
      <c r="AK13" s="25">
        <f t="shared" si="8"/>
        <v>8</v>
      </c>
      <c r="AL13" s="1"/>
    </row>
    <row r="14" spans="1:42" ht="24.95" customHeight="1" thickBot="1">
      <c r="A14" s="29">
        <f t="shared" si="9"/>
        <v>3</v>
      </c>
      <c r="B14" s="21" t="str">
        <f>'13.Spieltag'!B14</f>
        <v>Lola04</v>
      </c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4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2"/>
        <v>45</v>
      </c>
      <c r="AH14" s="22">
        <f>'22.Spieltag'!AJ14</f>
        <v>551</v>
      </c>
      <c r="AI14" s="29">
        <f>'22.Spieltag'!AK14</f>
        <v>3</v>
      </c>
      <c r="AJ14" s="24">
        <f t="shared" si="13"/>
        <v>596</v>
      </c>
      <c r="AK14" s="25">
        <f t="shared" si="8"/>
        <v>3</v>
      </c>
      <c r="AL14" s="1"/>
    </row>
    <row r="15" spans="1:42" ht="24.95" customHeight="1" thickBot="1">
      <c r="A15" s="29">
        <f t="shared" si="9"/>
        <v>5</v>
      </c>
      <c r="B15" s="21" t="str">
        <f>'13.Spieltag'!B15</f>
        <v>Tanja04</v>
      </c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2"/>
        <v>45</v>
      </c>
      <c r="AH15" s="22">
        <f>'22.Spieltag'!AJ15</f>
        <v>550</v>
      </c>
      <c r="AI15" s="29">
        <f>'22.Spieltag'!AK15</f>
        <v>5</v>
      </c>
      <c r="AJ15" s="24">
        <f t="shared" si="13"/>
        <v>595</v>
      </c>
      <c r="AK15" s="25">
        <f t="shared" si="8"/>
        <v>5</v>
      </c>
      <c r="AL15" s="1"/>
    </row>
    <row r="16" spans="1:42" ht="24.95" customHeight="1" thickBot="1">
      <c r="A16" s="29">
        <f t="shared" si="9"/>
        <v>9</v>
      </c>
      <c r="B16" s="21" t="str">
        <f>'13.Spieltag'!B16</f>
        <v>Rainer04</v>
      </c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2"/>
        <v>45</v>
      </c>
      <c r="AH16" s="22">
        <f>'22.Spieltag'!AJ16</f>
        <v>543</v>
      </c>
      <c r="AI16" s="29">
        <f>'22.Spieltag'!AK16</f>
        <v>9</v>
      </c>
      <c r="AJ16" s="24">
        <f t="shared" si="13"/>
        <v>588</v>
      </c>
      <c r="AK16" s="25">
        <f t="shared" si="8"/>
        <v>9</v>
      </c>
      <c r="AL16" s="1"/>
    </row>
    <row r="17" spans="1:38" ht="24.95" customHeight="1" thickBot="1">
      <c r="A17" s="29">
        <f t="shared" si="9"/>
        <v>11</v>
      </c>
      <c r="B17" s="21" t="str">
        <f>'13.Spieltag'!B17</f>
        <v>Ricardo04</v>
      </c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2"/>
        <v>45</v>
      </c>
      <c r="AH17" s="22">
        <f>'22.Spieltag'!AJ17</f>
        <v>534</v>
      </c>
      <c r="AI17" s="29">
        <f>'22.Spieltag'!AK17</f>
        <v>11</v>
      </c>
      <c r="AJ17" s="24">
        <f t="shared" si="13"/>
        <v>579</v>
      </c>
      <c r="AK17" s="25">
        <f t="shared" si="8"/>
        <v>11</v>
      </c>
      <c r="AL17" s="1"/>
    </row>
    <row r="18" spans="1:38" ht="24.95" customHeight="1" thickBot="1">
      <c r="A18" s="29">
        <f t="shared" si="9"/>
        <v>12</v>
      </c>
      <c r="B18" s="21" t="str">
        <f>'13.Spieltag'!B18</f>
        <v>Franzi04</v>
      </c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2"/>
        <v>45</v>
      </c>
      <c r="AH18" s="22">
        <f>'22.Spieltag'!AJ18</f>
        <v>525</v>
      </c>
      <c r="AI18" s="29">
        <f>'22.Spieltag'!AK18</f>
        <v>12</v>
      </c>
      <c r="AJ18" s="24">
        <f t="shared" si="13"/>
        <v>570</v>
      </c>
      <c r="AK18" s="25">
        <f t="shared" si="8"/>
        <v>12</v>
      </c>
      <c r="AL18" s="1"/>
    </row>
    <row r="19" spans="1:38" ht="24.95" customHeight="1" thickBot="1">
      <c r="A19" s="29">
        <f t="shared" si="9"/>
        <v>10</v>
      </c>
      <c r="B19" s="21" t="str">
        <f>'13.Spieltag'!B19</f>
        <v>Skopp04</v>
      </c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2"/>
        <v>45</v>
      </c>
      <c r="AH19" s="22">
        <f>'22.Spieltag'!AJ19</f>
        <v>536</v>
      </c>
      <c r="AI19" s="29">
        <f>'22.Spieltag'!AK19</f>
        <v>10</v>
      </c>
      <c r="AJ19" s="24">
        <f t="shared" si="13"/>
        <v>581</v>
      </c>
      <c r="AK19" s="25">
        <f t="shared" si="8"/>
        <v>10</v>
      </c>
      <c r="AL19" s="1"/>
    </row>
    <row r="20" spans="1:38" ht="24.95" customHeight="1" thickBot="1">
      <c r="A20" s="29">
        <f t="shared" si="9"/>
        <v>13</v>
      </c>
      <c r="B20" s="21" t="str">
        <f>'13.Spieltag'!B20</f>
        <v>jupp04</v>
      </c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2"/>
        <v>45</v>
      </c>
      <c r="AH20" s="22">
        <f>'22.Spieltag'!AJ20</f>
        <v>517</v>
      </c>
      <c r="AI20" s="29">
        <f>'22.Spieltag'!AK20</f>
        <v>13</v>
      </c>
      <c r="AJ20" s="24">
        <f t="shared" si="13"/>
        <v>562</v>
      </c>
      <c r="AK20" s="25">
        <f t="shared" si="8"/>
        <v>13</v>
      </c>
      <c r="AL20" s="1"/>
    </row>
    <row r="21" spans="1:38" ht="24.95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2"/>
        <v>45</v>
      </c>
      <c r="AH21" s="22">
        <f>'22.Spieltag'!AJ21</f>
        <v>420</v>
      </c>
      <c r="AI21" s="29">
        <f>'22.Spieltag'!AK21</f>
        <v>14</v>
      </c>
      <c r="AJ21" s="24">
        <f t="shared" si="13"/>
        <v>465</v>
      </c>
      <c r="AK21" s="25">
        <f t="shared" si="8"/>
        <v>14</v>
      </c>
      <c r="AL21" s="1"/>
    </row>
    <row r="22" spans="1:38" ht="24.95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2"/>
        <v>45</v>
      </c>
      <c r="AH22" s="22">
        <f>'22.Spieltag'!AJ22</f>
        <v>420</v>
      </c>
      <c r="AI22" s="29">
        <f>'22.Spieltag'!AK22</f>
        <v>14</v>
      </c>
      <c r="AJ22" s="24">
        <f t="shared" si="13"/>
        <v>465</v>
      </c>
      <c r="AK22" s="25">
        <f t="shared" si="8"/>
        <v>14</v>
      </c>
      <c r="AL22" s="1"/>
    </row>
    <row r="23" spans="1:38" ht="24.95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2"/>
        <v>45</v>
      </c>
      <c r="AH23" s="22">
        <f>'22.Spieltag'!AJ23</f>
        <v>420</v>
      </c>
      <c r="AI23" s="29">
        <f>'22.Spieltag'!AK23</f>
        <v>14</v>
      </c>
      <c r="AJ23" s="24">
        <f t="shared" si="13"/>
        <v>465</v>
      </c>
      <c r="AK23" s="25">
        <f t="shared" si="8"/>
        <v>14</v>
      </c>
      <c r="AL23" s="1"/>
    </row>
    <row r="24" spans="1:38" ht="24.95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2"/>
        <v>45</v>
      </c>
      <c r="AH24" s="22">
        <f>'22.Spieltag'!AJ24</f>
        <v>420</v>
      </c>
      <c r="AI24" s="29">
        <f>'22.Spieltag'!AK24</f>
        <v>14</v>
      </c>
      <c r="AJ24" s="24">
        <f t="shared" si="13"/>
        <v>465</v>
      </c>
      <c r="AK24" s="25">
        <f t="shared" si="8"/>
        <v>14</v>
      </c>
      <c r="AL24" s="1"/>
    </row>
    <row r="25" spans="1:38" ht="24.95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2"/>
        <v>45</v>
      </c>
      <c r="AH25" s="22">
        <f>'22.Spieltag'!AJ25</f>
        <v>420</v>
      </c>
      <c r="AI25" s="29">
        <f>'22.Spieltag'!AK25</f>
        <v>14</v>
      </c>
      <c r="AJ25" s="24">
        <f t="shared" si="13"/>
        <v>465</v>
      </c>
      <c r="AK25" s="25">
        <f t="shared" si="8"/>
        <v>14</v>
      </c>
      <c r="AL25" s="1"/>
    </row>
    <row r="26" spans="1:38" ht="28.15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420</v>
      </c>
      <c r="AI26" s="29">
        <f>'22.Spieltag'!AK26</f>
        <v>14</v>
      </c>
      <c r="AJ26" s="24">
        <f t="shared" ref="AJ26" si="16">AG26+AH26</f>
        <v>465</v>
      </c>
      <c r="AK26" s="25">
        <f t="shared" si="8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420</v>
      </c>
      <c r="AI27" s="29">
        <f>'22.Spieltag'!AK27</f>
        <v>14</v>
      </c>
      <c r="AJ27" s="24">
        <f t="shared" ref="AJ27" si="19">AG27+AH27</f>
        <v>465</v>
      </c>
      <c r="AK27" s="25">
        <f t="shared" si="8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818" rank="3"/>
  </conditionalFormatting>
  <conditionalFormatting sqref="AI8:AI26">
    <cfRule type="colorScale" priority="12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6" rank="3"/>
  </conditionalFormatting>
  <conditionalFormatting sqref="B21:B27">
    <cfRule type="expression" dxfId="72" priority="5">
      <formula>($AG21&gt;40)</formula>
    </cfRule>
  </conditionalFormatting>
  <conditionalFormatting sqref="C2 C6">
    <cfRule type="cellIs" dxfId="71" priority="3" operator="equal">
      <formula>"Schalke 04"</formula>
    </cfRule>
  </conditionalFormatting>
  <conditionalFormatting sqref="C1 O1 AA3 F1 X1 L3 F3 I1 C3 L1 R3 R1 O3 U1 U3 X3 I3 AA1">
    <cfRule type="cellIs" dxfId="70" priority="2" operator="equal">
      <formula>"Schalke 04"</formula>
    </cfRule>
  </conditionalFormatting>
  <conditionalFormatting sqref="B8:B20">
    <cfRule type="expression" dxfId="6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60</v>
      </c>
      <c r="F1" s="68" t="s">
        <v>62</v>
      </c>
      <c r="I1" s="68" t="s">
        <v>63</v>
      </c>
      <c r="L1" s="68" t="s">
        <v>71</v>
      </c>
      <c r="O1" s="68" t="s">
        <v>66</v>
      </c>
      <c r="R1" s="68" t="s">
        <v>67</v>
      </c>
      <c r="U1" s="68" t="s">
        <v>61</v>
      </c>
      <c r="X1" s="68" t="s">
        <v>75</v>
      </c>
      <c r="AA1" s="68" t="s">
        <v>74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73</v>
      </c>
      <c r="O3" s="68" t="s">
        <v>70</v>
      </c>
      <c r="R3" s="68" t="s">
        <v>64</v>
      </c>
      <c r="U3" s="68" t="s">
        <v>68</v>
      </c>
      <c r="X3" s="68" t="s">
        <v>69</v>
      </c>
      <c r="AA3" s="68" t="s">
        <v>72</v>
      </c>
      <c r="AD3" s="68"/>
      <c r="AE3" s="69"/>
      <c r="AF3" s="69"/>
    </row>
    <row r="4" spans="1:42" ht="16.5" thickBot="1">
      <c r="A4" s="2" t="s">
        <v>38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621</v>
      </c>
      <c r="AI8" s="29">
        <f>'23.Spieltag'!AK8</f>
        <v>1</v>
      </c>
      <c r="AJ8" s="24">
        <f t="shared" ref="AJ8" si="8">AG8+AH8</f>
        <v>666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'23.Spieltag'!AJ9</f>
        <v>603</v>
      </c>
      <c r="AI9" s="29">
        <f>'23.Spieltag'!AK9</f>
        <v>2</v>
      </c>
      <c r="AJ9" s="24">
        <f t="shared" ref="AJ9:AJ25" si="14">AG9+AH9</f>
        <v>648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'23.Spieltag'!AJ10</f>
        <v>595</v>
      </c>
      <c r="AI10" s="29">
        <f>'23.Spieltag'!AK10</f>
        <v>5</v>
      </c>
      <c r="AJ10" s="24">
        <f t="shared" si="14"/>
        <v>640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'23.Spieltag'!AJ11</f>
        <v>594</v>
      </c>
      <c r="AI11" s="29">
        <f>'23.Spieltag'!AK11</f>
        <v>7</v>
      </c>
      <c r="AJ11" s="24">
        <f t="shared" si="14"/>
        <v>639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'23.Spieltag'!AJ12</f>
        <v>596</v>
      </c>
      <c r="AI12" s="29">
        <f>'23.Spieltag'!AK12</f>
        <v>3</v>
      </c>
      <c r="AJ12" s="24">
        <f t="shared" si="14"/>
        <v>641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'23.Spieltag'!AJ13</f>
        <v>590</v>
      </c>
      <c r="AI13" s="29">
        <f>'23.Spieltag'!AK13</f>
        <v>8</v>
      </c>
      <c r="AJ13" s="24">
        <f t="shared" si="14"/>
        <v>635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'23.Spieltag'!AJ14</f>
        <v>596</v>
      </c>
      <c r="AI14" s="29">
        <f>'23.Spieltag'!AK14</f>
        <v>3</v>
      </c>
      <c r="AJ14" s="24">
        <f t="shared" si="14"/>
        <v>641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'23.Spieltag'!AJ15</f>
        <v>595</v>
      </c>
      <c r="AI15" s="29">
        <f>'23.Spieltag'!AK15</f>
        <v>5</v>
      </c>
      <c r="AJ15" s="24">
        <f t="shared" si="14"/>
        <v>640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'23.Spieltag'!AJ16</f>
        <v>588</v>
      </c>
      <c r="AI16" s="29">
        <f>'23.Spieltag'!AK16</f>
        <v>9</v>
      </c>
      <c r="AJ16" s="24">
        <f t="shared" si="14"/>
        <v>633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'23.Spieltag'!AJ17</f>
        <v>579</v>
      </c>
      <c r="AI17" s="29">
        <f>'23.Spieltag'!AK17</f>
        <v>11</v>
      </c>
      <c r="AJ17" s="24">
        <f t="shared" si="14"/>
        <v>624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'23.Spieltag'!AJ18</f>
        <v>570</v>
      </c>
      <c r="AI18" s="29">
        <f>'23.Spieltag'!AK18</f>
        <v>12</v>
      </c>
      <c r="AJ18" s="24">
        <f t="shared" si="14"/>
        <v>615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'23.Spieltag'!AJ19</f>
        <v>581</v>
      </c>
      <c r="AI19" s="29">
        <f>'23.Spieltag'!AK19</f>
        <v>10</v>
      </c>
      <c r="AJ19" s="24">
        <f t="shared" si="14"/>
        <v>626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'23.Spieltag'!AJ20</f>
        <v>562</v>
      </c>
      <c r="AI20" s="29">
        <f>'23.Spieltag'!AK20</f>
        <v>13</v>
      </c>
      <c r="AJ20" s="24">
        <f t="shared" si="14"/>
        <v>607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'23.Spieltag'!AJ21</f>
        <v>465</v>
      </c>
      <c r="AI21" s="29">
        <f>'23.Spieltag'!AK21</f>
        <v>14</v>
      </c>
      <c r="AJ21" s="24">
        <f t="shared" si="14"/>
        <v>510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'23.Spieltag'!AJ22</f>
        <v>465</v>
      </c>
      <c r="AI22" s="29">
        <f>'23.Spieltag'!AK22</f>
        <v>14</v>
      </c>
      <c r="AJ22" s="24">
        <f t="shared" si="14"/>
        <v>510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'23.Spieltag'!AJ23</f>
        <v>465</v>
      </c>
      <c r="AI23" s="29">
        <f>'23.Spieltag'!AK23</f>
        <v>14</v>
      </c>
      <c r="AJ23" s="24">
        <f t="shared" si="14"/>
        <v>510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'23.Spieltag'!AJ24</f>
        <v>465</v>
      </c>
      <c r="AI24" s="29">
        <f>'23.Spieltag'!AK24</f>
        <v>14</v>
      </c>
      <c r="AJ24" s="24">
        <f t="shared" si="14"/>
        <v>510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'23.Spieltag'!AJ25</f>
        <v>465</v>
      </c>
      <c r="AI25" s="29">
        <f>'23.Spieltag'!AK25</f>
        <v>14</v>
      </c>
      <c r="AJ25" s="24">
        <f t="shared" si="14"/>
        <v>510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465</v>
      </c>
      <c r="AI26" s="29">
        <f>'23.Spieltag'!AK26</f>
        <v>14</v>
      </c>
      <c r="AJ26" s="24">
        <f t="shared" ref="AJ26" si="17">AG26+AH26</f>
        <v>510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465</v>
      </c>
      <c r="AI27" s="29">
        <f>'23.Spieltag'!AK27</f>
        <v>14</v>
      </c>
      <c r="AJ27" s="24">
        <f t="shared" ref="AJ27" si="20">AG27+AH27</f>
        <v>510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8" priority="807" rank="3"/>
  </conditionalFormatting>
  <conditionalFormatting sqref="AI8:AI26">
    <cfRule type="colorScale" priority="12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7" priority="6" rank="3"/>
  </conditionalFormatting>
  <conditionalFormatting sqref="B21:B27">
    <cfRule type="expression" dxfId="66" priority="5">
      <formula>($AG21&gt;40)</formula>
    </cfRule>
  </conditionalFormatting>
  <conditionalFormatting sqref="C2 C6">
    <cfRule type="cellIs" dxfId="65" priority="3" operator="equal">
      <formula>"Schalke 04"</formula>
    </cfRule>
  </conditionalFormatting>
  <conditionalFormatting sqref="L3 L1 I1 R1 I3 X1 R3 F1 C1 C3 F3 O1 O3 U3 U1 X3 AA3 AA1">
    <cfRule type="cellIs" dxfId="64" priority="2" operator="equal">
      <formula>"Schalke 04"</formula>
    </cfRule>
  </conditionalFormatting>
  <conditionalFormatting sqref="B8:B20">
    <cfRule type="expression" dxfId="6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68</v>
      </c>
      <c r="F1" s="68" t="s">
        <v>64</v>
      </c>
      <c r="I1" s="68" t="s">
        <v>70</v>
      </c>
      <c r="L1" s="68" t="s">
        <v>65</v>
      </c>
      <c r="O1" s="68" t="s">
        <v>72</v>
      </c>
      <c r="R1" s="68" t="s">
        <v>69</v>
      </c>
      <c r="U1" s="68" t="s">
        <v>12</v>
      </c>
      <c r="X1" s="68" t="s">
        <v>11</v>
      </c>
      <c r="AA1" s="68" t="s">
        <v>73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74</v>
      </c>
      <c r="L3" s="68" t="s">
        <v>75</v>
      </c>
      <c r="O3" s="68" t="s">
        <v>63</v>
      </c>
      <c r="R3" s="68" t="s">
        <v>71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39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666</v>
      </c>
      <c r="AI8" s="29">
        <f>'24.Spieltag'!AK8</f>
        <v>1</v>
      </c>
      <c r="AJ8" s="24">
        <f t="shared" ref="AJ8" si="8">AG8+AH8</f>
        <v>711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'24.Spieltag'!AJ9</f>
        <v>648</v>
      </c>
      <c r="AI9" s="29">
        <f>'24.Spieltag'!AK9</f>
        <v>2</v>
      </c>
      <c r="AJ9" s="24">
        <f t="shared" ref="AJ9:AJ25" si="14">AG9+AH9</f>
        <v>693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'24.Spieltag'!AJ10</f>
        <v>640</v>
      </c>
      <c r="AI10" s="29">
        <f>'24.Spieltag'!AK10</f>
        <v>5</v>
      </c>
      <c r="AJ10" s="24">
        <f t="shared" si="14"/>
        <v>685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'24.Spieltag'!AJ11</f>
        <v>639</v>
      </c>
      <c r="AI11" s="29">
        <f>'24.Spieltag'!AK11</f>
        <v>7</v>
      </c>
      <c r="AJ11" s="24">
        <f t="shared" si="14"/>
        <v>684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'24.Spieltag'!AJ12</f>
        <v>641</v>
      </c>
      <c r="AI12" s="29">
        <f>'24.Spieltag'!AK12</f>
        <v>3</v>
      </c>
      <c r="AJ12" s="24">
        <f t="shared" si="14"/>
        <v>686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'24.Spieltag'!AJ13</f>
        <v>635</v>
      </c>
      <c r="AI13" s="29">
        <f>'24.Spieltag'!AK13</f>
        <v>8</v>
      </c>
      <c r="AJ13" s="24">
        <f t="shared" si="14"/>
        <v>680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'24.Spieltag'!AJ14</f>
        <v>641</v>
      </c>
      <c r="AI14" s="29">
        <f>'24.Spieltag'!AK14</f>
        <v>3</v>
      </c>
      <c r="AJ14" s="24">
        <f t="shared" si="14"/>
        <v>686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'24.Spieltag'!AJ15</f>
        <v>640</v>
      </c>
      <c r="AI15" s="29">
        <f>'24.Spieltag'!AK15</f>
        <v>5</v>
      </c>
      <c r="AJ15" s="24">
        <f t="shared" si="14"/>
        <v>685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'24.Spieltag'!AJ16</f>
        <v>633</v>
      </c>
      <c r="AI16" s="29">
        <f>'24.Spieltag'!AK16</f>
        <v>9</v>
      </c>
      <c r="AJ16" s="24">
        <f t="shared" si="14"/>
        <v>678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'24.Spieltag'!AJ17</f>
        <v>624</v>
      </c>
      <c r="AI17" s="29">
        <f>'24.Spieltag'!AK17</f>
        <v>11</v>
      </c>
      <c r="AJ17" s="24">
        <f t="shared" si="14"/>
        <v>669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'24.Spieltag'!AJ18</f>
        <v>615</v>
      </c>
      <c r="AI18" s="29">
        <f>'24.Spieltag'!AK18</f>
        <v>12</v>
      </c>
      <c r="AJ18" s="24">
        <f t="shared" si="14"/>
        <v>660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'24.Spieltag'!AJ19</f>
        <v>626</v>
      </c>
      <c r="AI19" s="29">
        <f>'24.Spieltag'!AK19</f>
        <v>10</v>
      </c>
      <c r="AJ19" s="24">
        <f t="shared" si="14"/>
        <v>671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'24.Spieltag'!AJ20</f>
        <v>607</v>
      </c>
      <c r="AI20" s="29">
        <f>'24.Spieltag'!AK20</f>
        <v>13</v>
      </c>
      <c r="AJ20" s="24">
        <f t="shared" si="14"/>
        <v>652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'24.Spieltag'!AJ21</f>
        <v>510</v>
      </c>
      <c r="AI21" s="29">
        <f>'24.Spieltag'!AK21</f>
        <v>14</v>
      </c>
      <c r="AJ21" s="24">
        <f t="shared" si="14"/>
        <v>555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'24.Spieltag'!AJ22</f>
        <v>510</v>
      </c>
      <c r="AI22" s="29">
        <f>'24.Spieltag'!AK22</f>
        <v>14</v>
      </c>
      <c r="AJ22" s="24">
        <f t="shared" si="14"/>
        <v>555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'24.Spieltag'!AJ23</f>
        <v>510</v>
      </c>
      <c r="AI23" s="29">
        <f>'24.Spieltag'!AK23</f>
        <v>14</v>
      </c>
      <c r="AJ23" s="24">
        <f t="shared" si="14"/>
        <v>555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'24.Spieltag'!AJ24</f>
        <v>510</v>
      </c>
      <c r="AI24" s="29">
        <f>'24.Spieltag'!AK24</f>
        <v>14</v>
      </c>
      <c r="AJ24" s="24">
        <f t="shared" si="14"/>
        <v>555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'24.Spieltag'!AJ25</f>
        <v>510</v>
      </c>
      <c r="AI25" s="29">
        <f>'24.Spieltag'!AK25</f>
        <v>14</v>
      </c>
      <c r="AJ25" s="24">
        <f t="shared" si="14"/>
        <v>555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510</v>
      </c>
      <c r="AI26" s="29">
        <f>'24.Spieltag'!AK26</f>
        <v>14</v>
      </c>
      <c r="AJ26" s="24">
        <f t="shared" ref="AJ26" si="17">AG26+AH26</f>
        <v>555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510</v>
      </c>
      <c r="AI27" s="29">
        <f>'24.Spieltag'!AK27</f>
        <v>14</v>
      </c>
      <c r="AJ27" s="24">
        <f t="shared" ref="AJ27" si="20">AG27+AH27</f>
        <v>555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2" priority="122" rank="3"/>
  </conditionalFormatting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61" priority="786" rank="3"/>
  </conditionalFormatting>
  <conditionalFormatting sqref="A31:A1048576 A7:A26 A1">
    <cfRule type="colorScale" priority="7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0" priority="6" rank="3"/>
  </conditionalFormatting>
  <conditionalFormatting sqref="B21:B27">
    <cfRule type="expression" dxfId="59" priority="5">
      <formula>($AG21&gt;40)</formula>
    </cfRule>
  </conditionalFormatting>
  <conditionalFormatting sqref="C2 C6">
    <cfRule type="cellIs" dxfId="58" priority="3" operator="equal">
      <formula>"Schalke 04"</formula>
    </cfRule>
  </conditionalFormatting>
  <conditionalFormatting sqref="C1 R1 AA1 O3 AA3 L1 I1 L3 F3 U3 R3 F1 X3 O1 I3 U1 C3 X1">
    <cfRule type="cellIs" dxfId="57" priority="2" operator="equal">
      <formula>"Schalke 04"</formula>
    </cfRule>
  </conditionalFormatting>
  <conditionalFormatting sqref="B8:B20">
    <cfRule type="expression" dxfId="5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74</v>
      </c>
      <c r="F1" s="68" t="s">
        <v>67</v>
      </c>
      <c r="I1" s="68" t="s">
        <v>61</v>
      </c>
      <c r="L1" s="68" t="s">
        <v>75</v>
      </c>
      <c r="O1" s="68" t="s">
        <v>66</v>
      </c>
      <c r="R1" s="68" t="s">
        <v>63</v>
      </c>
      <c r="U1" s="68" t="s">
        <v>60</v>
      </c>
      <c r="X1" s="68" t="s">
        <v>62</v>
      </c>
      <c r="AA1" s="68" t="s">
        <v>70</v>
      </c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11</v>
      </c>
      <c r="I3" s="68" t="s">
        <v>65</v>
      </c>
      <c r="L3" s="68" t="s">
        <v>73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>
      <c r="A4" s="2" t="s">
        <v>40</v>
      </c>
      <c r="B4" s="16"/>
      <c r="AD4" s="67"/>
      <c r="AE4" s="71"/>
      <c r="AF4" s="71"/>
      <c r="AK4" s="45"/>
    </row>
    <row r="5" spans="1:42" ht="13.5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711</v>
      </c>
      <c r="AI8" s="29">
        <f>'25.Spieltag'!AK8</f>
        <v>1</v>
      </c>
      <c r="AJ8" s="24">
        <f t="shared" ref="AJ8" si="8">AG8+AH8</f>
        <v>756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'25.Spieltag'!AJ9</f>
        <v>693</v>
      </c>
      <c r="AI9" s="29">
        <f>'25.Spieltag'!AK9</f>
        <v>2</v>
      </c>
      <c r="AJ9" s="24">
        <f t="shared" ref="AJ9:AJ25" si="14">AG9+AH9</f>
        <v>738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'25.Spieltag'!AJ10</f>
        <v>685</v>
      </c>
      <c r="AI10" s="29">
        <f>'25.Spieltag'!AK10</f>
        <v>5</v>
      </c>
      <c r="AJ10" s="24">
        <f t="shared" si="14"/>
        <v>730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'25.Spieltag'!AJ11</f>
        <v>684</v>
      </c>
      <c r="AI11" s="29">
        <f>'25.Spieltag'!AK11</f>
        <v>7</v>
      </c>
      <c r="AJ11" s="24">
        <f t="shared" si="14"/>
        <v>729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'25.Spieltag'!AJ12</f>
        <v>686</v>
      </c>
      <c r="AI12" s="29">
        <f>'25.Spieltag'!AK12</f>
        <v>3</v>
      </c>
      <c r="AJ12" s="24">
        <f t="shared" si="14"/>
        <v>731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'25.Spieltag'!AJ13</f>
        <v>680</v>
      </c>
      <c r="AI13" s="29">
        <f>'25.Spieltag'!AK13</f>
        <v>8</v>
      </c>
      <c r="AJ13" s="24">
        <f t="shared" si="14"/>
        <v>725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'25.Spieltag'!AJ14</f>
        <v>686</v>
      </c>
      <c r="AI14" s="29">
        <f>'25.Spieltag'!AK14</f>
        <v>3</v>
      </c>
      <c r="AJ14" s="24">
        <f t="shared" si="14"/>
        <v>731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'25.Spieltag'!AJ15</f>
        <v>685</v>
      </c>
      <c r="AI15" s="29">
        <f>'25.Spieltag'!AK15</f>
        <v>5</v>
      </c>
      <c r="AJ15" s="24">
        <f t="shared" si="14"/>
        <v>730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'25.Spieltag'!AJ16</f>
        <v>678</v>
      </c>
      <c r="AI16" s="29">
        <f>'25.Spieltag'!AK16</f>
        <v>9</v>
      </c>
      <c r="AJ16" s="24">
        <f t="shared" si="14"/>
        <v>723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'25.Spieltag'!AJ17</f>
        <v>669</v>
      </c>
      <c r="AI17" s="29">
        <f>'25.Spieltag'!AK17</f>
        <v>11</v>
      </c>
      <c r="AJ17" s="24">
        <f t="shared" si="14"/>
        <v>714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'25.Spieltag'!AJ18</f>
        <v>660</v>
      </c>
      <c r="AI18" s="29">
        <f>'25.Spieltag'!AK18</f>
        <v>12</v>
      </c>
      <c r="AJ18" s="24">
        <f t="shared" si="14"/>
        <v>705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'25.Spieltag'!AJ19</f>
        <v>671</v>
      </c>
      <c r="AI19" s="29">
        <f>'25.Spieltag'!AK19</f>
        <v>10</v>
      </c>
      <c r="AJ19" s="24">
        <f t="shared" si="14"/>
        <v>716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'25.Spieltag'!AJ20</f>
        <v>652</v>
      </c>
      <c r="AI20" s="29">
        <f>'25.Spieltag'!AK20</f>
        <v>13</v>
      </c>
      <c r="AJ20" s="24">
        <f t="shared" si="14"/>
        <v>697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'25.Spieltag'!AJ21</f>
        <v>555</v>
      </c>
      <c r="AI21" s="29">
        <f>'25.Spieltag'!AK21</f>
        <v>14</v>
      </c>
      <c r="AJ21" s="24">
        <f t="shared" si="14"/>
        <v>600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'25.Spieltag'!AJ22</f>
        <v>555</v>
      </c>
      <c r="AI22" s="29">
        <f>'25.Spieltag'!AK22</f>
        <v>14</v>
      </c>
      <c r="AJ22" s="24">
        <f t="shared" si="14"/>
        <v>600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'25.Spieltag'!AJ23</f>
        <v>555</v>
      </c>
      <c r="AI23" s="29">
        <f>'25.Spieltag'!AK23</f>
        <v>14</v>
      </c>
      <c r="AJ23" s="24">
        <f t="shared" si="14"/>
        <v>600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'25.Spieltag'!AJ24</f>
        <v>555</v>
      </c>
      <c r="AI24" s="29">
        <f>'25.Spieltag'!AK24</f>
        <v>14</v>
      </c>
      <c r="AJ24" s="24">
        <f t="shared" si="14"/>
        <v>600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'25.Spieltag'!AJ25</f>
        <v>555</v>
      </c>
      <c r="AI25" s="29">
        <f>'25.Spieltag'!AK25</f>
        <v>14</v>
      </c>
      <c r="AJ25" s="24">
        <f t="shared" si="14"/>
        <v>600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555</v>
      </c>
      <c r="AI26" s="29">
        <f>'25.Spieltag'!AK26</f>
        <v>14</v>
      </c>
      <c r="AJ26" s="24">
        <f t="shared" ref="AJ26" si="17">AG26+AH26</f>
        <v>600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555</v>
      </c>
      <c r="AI27" s="29">
        <f>'25.Spieltag'!AK27</f>
        <v>14</v>
      </c>
      <c r="AJ27" s="24">
        <f t="shared" ref="AJ27" si="20">AG27+AH27</f>
        <v>600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5" priority="776" rank="3"/>
  </conditionalFormatting>
  <conditionalFormatting sqref="AI8:AI26">
    <cfRule type="colorScale" priority="12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4" priority="6" rank="3"/>
  </conditionalFormatting>
  <conditionalFormatting sqref="B21:B27">
    <cfRule type="expression" dxfId="53" priority="5">
      <formula>($AG21&gt;40)</formula>
    </cfRule>
  </conditionalFormatting>
  <conditionalFormatting sqref="C2 C6">
    <cfRule type="cellIs" dxfId="52" priority="3" operator="equal">
      <formula>"Schalke 04"</formula>
    </cfRule>
  </conditionalFormatting>
  <conditionalFormatting sqref="C3 U3 L3 R1 F1 I3 AA1 L1 X1 I1 U1 C1 F3 O1 O3 R3 X3 AA3">
    <cfRule type="cellIs" dxfId="51" priority="2" operator="equal">
      <formula>"Schalke 04"</formula>
    </cfRule>
  </conditionalFormatting>
  <conditionalFormatting sqref="B8:B20">
    <cfRule type="expression" dxfId="50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73</v>
      </c>
      <c r="F1" s="68" t="s">
        <v>69</v>
      </c>
      <c r="I1" s="68" t="s">
        <v>12</v>
      </c>
      <c r="L1" s="68" t="s">
        <v>64</v>
      </c>
      <c r="O1" s="68" t="s">
        <v>71</v>
      </c>
      <c r="R1" s="68" t="s">
        <v>11</v>
      </c>
      <c r="U1" s="68" t="s">
        <v>68</v>
      </c>
      <c r="X1" s="68" t="s">
        <v>72</v>
      </c>
      <c r="AA1" s="68" t="s">
        <v>65</v>
      </c>
      <c r="AD1" s="68"/>
      <c r="AE1" s="69"/>
      <c r="AF1" s="69"/>
      <c r="AK1" s="32"/>
    </row>
    <row r="2" spans="1:42" ht="12">
      <c r="B2" s="16"/>
      <c r="C2" s="68"/>
      <c r="AC2" s="32"/>
      <c r="AD2" s="68"/>
      <c r="AE2" s="70"/>
      <c r="AF2" s="70"/>
    </row>
    <row r="3" spans="1:42" ht="12">
      <c r="B3" s="16"/>
      <c r="C3" s="68" t="s">
        <v>60</v>
      </c>
      <c r="F3" s="68" t="s">
        <v>62</v>
      </c>
      <c r="I3" s="68" t="s">
        <v>70</v>
      </c>
      <c r="L3" s="68" t="s">
        <v>74</v>
      </c>
      <c r="O3" s="68" t="s">
        <v>75</v>
      </c>
      <c r="R3" s="68" t="s">
        <v>63</v>
      </c>
      <c r="U3" s="68" t="s">
        <v>66</v>
      </c>
      <c r="X3" s="68" t="s">
        <v>61</v>
      </c>
      <c r="AA3" s="68" t="s">
        <v>67</v>
      </c>
      <c r="AC3" s="32"/>
      <c r="AD3" s="68"/>
      <c r="AE3" s="69"/>
      <c r="AF3" s="69"/>
    </row>
    <row r="4" spans="1:42" ht="16.5" thickBot="1">
      <c r="A4" s="2" t="s">
        <v>41</v>
      </c>
      <c r="B4" s="16"/>
      <c r="AD4" s="67"/>
      <c r="AE4" s="71"/>
      <c r="AF4" s="71"/>
      <c r="AK4" s="45"/>
    </row>
    <row r="5" spans="1:42" ht="13.5" thickBot="1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756</v>
      </c>
      <c r="AI8" s="29">
        <f>'26.Spieltag'!AK8</f>
        <v>1</v>
      </c>
      <c r="AJ8" s="24">
        <f t="shared" ref="AJ8" si="8">AG8+AH8</f>
        <v>801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'26.Spieltag'!AJ9</f>
        <v>738</v>
      </c>
      <c r="AI9" s="29">
        <f>'26.Spieltag'!AK9</f>
        <v>2</v>
      </c>
      <c r="AJ9" s="24">
        <f t="shared" ref="AJ9:AJ25" si="14">AG9+AH9</f>
        <v>783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'26.Spieltag'!AJ10</f>
        <v>730</v>
      </c>
      <c r="AI10" s="29">
        <f>'26.Spieltag'!AK10</f>
        <v>5</v>
      </c>
      <c r="AJ10" s="24">
        <f t="shared" si="14"/>
        <v>775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'26.Spieltag'!AJ11</f>
        <v>729</v>
      </c>
      <c r="AI11" s="29">
        <f>'26.Spieltag'!AK11</f>
        <v>7</v>
      </c>
      <c r="AJ11" s="24">
        <f t="shared" si="14"/>
        <v>774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'26.Spieltag'!AJ12</f>
        <v>731</v>
      </c>
      <c r="AI12" s="29">
        <f>'26.Spieltag'!AK12</f>
        <v>3</v>
      </c>
      <c r="AJ12" s="24">
        <f t="shared" si="14"/>
        <v>776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'26.Spieltag'!AJ13</f>
        <v>725</v>
      </c>
      <c r="AI13" s="29">
        <f>'26.Spieltag'!AK13</f>
        <v>8</v>
      </c>
      <c r="AJ13" s="24">
        <f t="shared" si="14"/>
        <v>770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'26.Spieltag'!AJ14</f>
        <v>731</v>
      </c>
      <c r="AI14" s="29">
        <f>'26.Spieltag'!AK14</f>
        <v>3</v>
      </c>
      <c r="AJ14" s="24">
        <f t="shared" si="14"/>
        <v>776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'26.Spieltag'!AJ15</f>
        <v>730</v>
      </c>
      <c r="AI15" s="29">
        <f>'26.Spieltag'!AK15</f>
        <v>5</v>
      </c>
      <c r="AJ15" s="24">
        <f t="shared" si="14"/>
        <v>775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'26.Spieltag'!AJ16</f>
        <v>723</v>
      </c>
      <c r="AI16" s="29">
        <f>'26.Spieltag'!AK16</f>
        <v>9</v>
      </c>
      <c r="AJ16" s="24">
        <f t="shared" si="14"/>
        <v>768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'26.Spieltag'!AJ17</f>
        <v>714</v>
      </c>
      <c r="AI17" s="29">
        <f>'26.Spieltag'!AK17</f>
        <v>11</v>
      </c>
      <c r="AJ17" s="24">
        <f t="shared" si="14"/>
        <v>759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'26.Spieltag'!AJ18</f>
        <v>705</v>
      </c>
      <c r="AI18" s="29">
        <f>'26.Spieltag'!AK18</f>
        <v>12</v>
      </c>
      <c r="AJ18" s="24">
        <f t="shared" si="14"/>
        <v>750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'26.Spieltag'!AJ19</f>
        <v>716</v>
      </c>
      <c r="AI19" s="29">
        <f>'26.Spieltag'!AK19</f>
        <v>10</v>
      </c>
      <c r="AJ19" s="24">
        <f t="shared" si="14"/>
        <v>761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'26.Spieltag'!AJ20</f>
        <v>697</v>
      </c>
      <c r="AI20" s="29">
        <f>'26.Spieltag'!AK20</f>
        <v>13</v>
      </c>
      <c r="AJ20" s="24">
        <f t="shared" si="14"/>
        <v>742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'26.Spieltag'!AJ21</f>
        <v>600</v>
      </c>
      <c r="AI21" s="29">
        <f>'26.Spieltag'!AK21</f>
        <v>14</v>
      </c>
      <c r="AJ21" s="24">
        <f t="shared" si="14"/>
        <v>645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'26.Spieltag'!AJ22</f>
        <v>600</v>
      </c>
      <c r="AI22" s="29">
        <f>'26.Spieltag'!AK22</f>
        <v>14</v>
      </c>
      <c r="AJ22" s="24">
        <f t="shared" si="14"/>
        <v>645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'26.Spieltag'!AJ23</f>
        <v>600</v>
      </c>
      <c r="AI23" s="29">
        <f>'26.Spieltag'!AK23</f>
        <v>14</v>
      </c>
      <c r="AJ23" s="24">
        <f t="shared" si="14"/>
        <v>645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'26.Spieltag'!AJ24</f>
        <v>600</v>
      </c>
      <c r="AI24" s="29">
        <f>'26.Spieltag'!AK24</f>
        <v>14</v>
      </c>
      <c r="AJ24" s="24">
        <f t="shared" si="14"/>
        <v>645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'26.Spieltag'!AJ25</f>
        <v>600</v>
      </c>
      <c r="AI25" s="29">
        <f>'26.Spieltag'!AK25</f>
        <v>14</v>
      </c>
      <c r="AJ25" s="24">
        <f t="shared" si="14"/>
        <v>645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600</v>
      </c>
      <c r="AI26" s="29">
        <f>'26.Spieltag'!AK26</f>
        <v>14</v>
      </c>
      <c r="AJ26" s="24">
        <f t="shared" ref="AJ26" si="17">AG26+AH26</f>
        <v>645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600</v>
      </c>
      <c r="AI27" s="29">
        <f>'26.Spieltag'!AK27</f>
        <v>14</v>
      </c>
      <c r="AJ27" s="24">
        <f t="shared" ref="AJ27" si="20">AG27+AH27</f>
        <v>645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9" priority="762" rank="3"/>
  </conditionalFormatting>
  <conditionalFormatting sqref="AI8:AI26">
    <cfRule type="colorScale" priority="11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8" priority="6" rank="3"/>
  </conditionalFormatting>
  <conditionalFormatting sqref="B21:B27">
    <cfRule type="expression" dxfId="47" priority="5">
      <formula>($AG21&gt;40)</formula>
    </cfRule>
  </conditionalFormatting>
  <conditionalFormatting sqref="C2 C6">
    <cfRule type="cellIs" dxfId="46" priority="3" operator="equal">
      <formula>"Schalke 04"</formula>
    </cfRule>
  </conditionalFormatting>
  <conditionalFormatting sqref="L3 F1 C1 O1 R3 AA3 AA1 L1 I3 I1 C3 R1 F3 O3 U1 U3 X3 X1">
    <cfRule type="cellIs" dxfId="45" priority="2" operator="equal">
      <formula>"Schalke 04"</formula>
    </cfRule>
  </conditionalFormatting>
  <conditionalFormatting sqref="B8:B20">
    <cfRule type="expression" dxfId="44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66</v>
      </c>
      <c r="F1" s="68" t="s">
        <v>70</v>
      </c>
      <c r="I1" s="68" t="s">
        <v>62</v>
      </c>
      <c r="L1" s="68" t="s">
        <v>60</v>
      </c>
      <c r="O1" s="68" t="s">
        <v>61</v>
      </c>
      <c r="R1" s="68" t="s">
        <v>74</v>
      </c>
      <c r="U1" s="68" t="s">
        <v>67</v>
      </c>
      <c r="X1" s="68" t="s">
        <v>63</v>
      </c>
      <c r="AA1" s="68" t="s">
        <v>12</v>
      </c>
      <c r="AD1" s="68"/>
      <c r="AF1" s="69"/>
      <c r="AK1" s="32"/>
    </row>
    <row r="2" spans="1:42" ht="12">
      <c r="B2" s="16"/>
      <c r="C2" s="68"/>
      <c r="AD2" s="67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73</v>
      </c>
      <c r="L3" s="68" t="s">
        <v>75</v>
      </c>
      <c r="O3" s="68" t="s">
        <v>64</v>
      </c>
      <c r="R3" s="68" t="s">
        <v>68</v>
      </c>
      <c r="U3" s="68" t="s">
        <v>69</v>
      </c>
      <c r="X3" s="68" t="s">
        <v>71</v>
      </c>
      <c r="AA3" s="68" t="s">
        <v>72</v>
      </c>
      <c r="AD3" s="68"/>
      <c r="AE3" s="69"/>
      <c r="AF3" s="69"/>
    </row>
    <row r="4" spans="1:42" ht="16.5" thickBot="1">
      <c r="A4" s="2" t="s">
        <v>42</v>
      </c>
      <c r="B4" s="16"/>
      <c r="AE4" s="71"/>
      <c r="AF4" s="71"/>
      <c r="AK4" s="45"/>
    </row>
    <row r="5" spans="1:42" ht="13.5" thickBot="1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801</v>
      </c>
      <c r="AI8" s="29">
        <f>'27.Spieltag'!AK8</f>
        <v>1</v>
      </c>
      <c r="AJ8" s="24">
        <f t="shared" ref="AJ8" si="8">AG8+AH8</f>
        <v>846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'27.Spieltag'!AJ9</f>
        <v>783</v>
      </c>
      <c r="AI9" s="29">
        <f>'27.Spieltag'!AK9</f>
        <v>2</v>
      </c>
      <c r="AJ9" s="24">
        <f t="shared" ref="AJ9:AJ25" si="14">AG9+AH9</f>
        <v>828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'27.Spieltag'!AJ10</f>
        <v>775</v>
      </c>
      <c r="AI10" s="29">
        <f>'27.Spieltag'!AK10</f>
        <v>5</v>
      </c>
      <c r="AJ10" s="24">
        <f t="shared" si="14"/>
        <v>820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'27.Spieltag'!AJ11</f>
        <v>774</v>
      </c>
      <c r="AI11" s="29">
        <f>'27.Spieltag'!AK11</f>
        <v>7</v>
      </c>
      <c r="AJ11" s="24">
        <f t="shared" si="14"/>
        <v>819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'27.Spieltag'!AJ12</f>
        <v>776</v>
      </c>
      <c r="AI12" s="29">
        <f>'27.Spieltag'!AK12</f>
        <v>3</v>
      </c>
      <c r="AJ12" s="24">
        <f t="shared" si="14"/>
        <v>821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'27.Spieltag'!AJ13</f>
        <v>770</v>
      </c>
      <c r="AI13" s="29">
        <f>'27.Spieltag'!AK13</f>
        <v>8</v>
      </c>
      <c r="AJ13" s="24">
        <f t="shared" si="14"/>
        <v>815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'27.Spieltag'!AJ14</f>
        <v>776</v>
      </c>
      <c r="AI14" s="29">
        <f>'27.Spieltag'!AK14</f>
        <v>3</v>
      </c>
      <c r="AJ14" s="24">
        <f t="shared" si="14"/>
        <v>821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'27.Spieltag'!AJ15</f>
        <v>775</v>
      </c>
      <c r="AI15" s="29">
        <f>'27.Spieltag'!AK15</f>
        <v>5</v>
      </c>
      <c r="AJ15" s="24">
        <f t="shared" si="14"/>
        <v>820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'27.Spieltag'!AJ16</f>
        <v>768</v>
      </c>
      <c r="AI16" s="29">
        <f>'27.Spieltag'!AK16</f>
        <v>9</v>
      </c>
      <c r="AJ16" s="24">
        <f t="shared" si="14"/>
        <v>813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'27.Spieltag'!AJ17</f>
        <v>759</v>
      </c>
      <c r="AI17" s="29">
        <f>'27.Spieltag'!AK17</f>
        <v>11</v>
      </c>
      <c r="AJ17" s="24">
        <f t="shared" si="14"/>
        <v>804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'27.Spieltag'!AJ18</f>
        <v>750</v>
      </c>
      <c r="AI18" s="29">
        <f>'27.Spieltag'!AK18</f>
        <v>12</v>
      </c>
      <c r="AJ18" s="24">
        <f t="shared" si="14"/>
        <v>795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'27.Spieltag'!AJ19</f>
        <v>761</v>
      </c>
      <c r="AI19" s="29">
        <f>'27.Spieltag'!AK19</f>
        <v>10</v>
      </c>
      <c r="AJ19" s="24">
        <f t="shared" si="14"/>
        <v>806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'27.Spieltag'!AJ20</f>
        <v>742</v>
      </c>
      <c r="AI20" s="29">
        <f>'27.Spieltag'!AK20</f>
        <v>13</v>
      </c>
      <c r="AJ20" s="24">
        <f t="shared" si="14"/>
        <v>787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'27.Spieltag'!AJ21</f>
        <v>645</v>
      </c>
      <c r="AI21" s="29">
        <f>'27.Spieltag'!AK21</f>
        <v>14</v>
      </c>
      <c r="AJ21" s="24">
        <f t="shared" si="14"/>
        <v>690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'27.Spieltag'!AJ22</f>
        <v>645</v>
      </c>
      <c r="AI22" s="29">
        <f>'27.Spieltag'!AK22</f>
        <v>14</v>
      </c>
      <c r="AJ22" s="24">
        <f t="shared" si="14"/>
        <v>690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'27.Spieltag'!AJ23</f>
        <v>645</v>
      </c>
      <c r="AI23" s="29">
        <f>'27.Spieltag'!AK23</f>
        <v>14</v>
      </c>
      <c r="AJ23" s="24">
        <f t="shared" si="14"/>
        <v>690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'27.Spieltag'!AJ24</f>
        <v>645</v>
      </c>
      <c r="AI24" s="29">
        <f>'27.Spieltag'!AK24</f>
        <v>14</v>
      </c>
      <c r="AJ24" s="24">
        <f t="shared" si="14"/>
        <v>690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'27.Spieltag'!AJ25</f>
        <v>645</v>
      </c>
      <c r="AI25" s="29">
        <f>'27.Spieltag'!AK25</f>
        <v>14</v>
      </c>
      <c r="AJ25" s="24">
        <f t="shared" si="14"/>
        <v>690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645</v>
      </c>
      <c r="AI26" s="29">
        <f>'27.Spieltag'!AK26</f>
        <v>14</v>
      </c>
      <c r="AJ26" s="24">
        <f t="shared" ref="AJ26" si="17">AG26+AH26</f>
        <v>690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645</v>
      </c>
      <c r="AI27" s="29">
        <f>'27.Spieltag'!AK27</f>
        <v>14</v>
      </c>
      <c r="AJ27" s="24">
        <f t="shared" ref="AJ27" si="20">AG27+AH27</f>
        <v>690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3" priority="745" rank="3"/>
  </conditionalFormatting>
  <conditionalFormatting sqref="AI8:AI26">
    <cfRule type="colorScale" priority="11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2" priority="6" rank="3"/>
  </conditionalFormatting>
  <conditionalFormatting sqref="B21:B27">
    <cfRule type="expression" dxfId="41" priority="5">
      <formula>($AG21&gt;40)</formula>
    </cfRule>
  </conditionalFormatting>
  <conditionalFormatting sqref="C2 C6">
    <cfRule type="cellIs" dxfId="40" priority="3" operator="equal">
      <formula>"Schalke 04"</formula>
    </cfRule>
  </conditionalFormatting>
  <conditionalFormatting sqref="R1 C1 X1 U1 F3 F1 L3 I1 C3 L1 O3 R3 U3 O1 X3 AA3 I3 AA1">
    <cfRule type="cellIs" dxfId="39" priority="2" operator="equal">
      <formula>"Schalke 04"</formula>
    </cfRule>
  </conditionalFormatting>
  <conditionalFormatting sqref="B8:B20">
    <cfRule type="expression" dxfId="38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64</v>
      </c>
      <c r="F1" s="68" t="s">
        <v>65</v>
      </c>
      <c r="I1" s="68" t="s">
        <v>75</v>
      </c>
      <c r="L1" s="68" t="s">
        <v>68</v>
      </c>
      <c r="O1" s="68" t="s">
        <v>11</v>
      </c>
      <c r="R1" s="68" t="s">
        <v>69</v>
      </c>
      <c r="U1" s="68" t="s">
        <v>72</v>
      </c>
      <c r="X1" s="68" t="s">
        <v>73</v>
      </c>
      <c r="AA1" s="68" t="s">
        <v>71</v>
      </c>
      <c r="AD1" s="68"/>
      <c r="AE1" s="69"/>
      <c r="AF1" s="69"/>
      <c r="AK1" s="32"/>
    </row>
    <row r="2" spans="1:41" ht="12">
      <c r="B2" s="16"/>
      <c r="C2" s="68"/>
      <c r="AD2" s="68"/>
      <c r="AE2" s="70"/>
      <c r="AF2" s="70"/>
    </row>
    <row r="3" spans="1:41" ht="12">
      <c r="B3" s="16"/>
      <c r="C3" s="68" t="s">
        <v>12</v>
      </c>
      <c r="F3" s="68" t="s">
        <v>60</v>
      </c>
      <c r="I3" s="68" t="s">
        <v>62</v>
      </c>
      <c r="L3" s="68" t="s">
        <v>70</v>
      </c>
      <c r="O3" s="68" t="s">
        <v>74</v>
      </c>
      <c r="R3" s="68" t="s">
        <v>63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1" ht="16.5" thickBot="1">
      <c r="A4" s="2" t="s">
        <v>43</v>
      </c>
      <c r="B4" s="16"/>
      <c r="AD4" s="67"/>
      <c r="AE4" s="71"/>
      <c r="AF4" s="71"/>
      <c r="AK4" s="45"/>
    </row>
    <row r="5" spans="1:41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846</v>
      </c>
      <c r="AI8" s="29">
        <f>'28.Spieltag'!AK8</f>
        <v>1</v>
      </c>
      <c r="AJ8" s="24">
        <f t="shared" ref="AJ8:AJ27" si="8">AG8+AH8</f>
        <v>891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828</v>
      </c>
      <c r="AI9" s="29">
        <f>'28.Spieltag'!AK9</f>
        <v>2</v>
      </c>
      <c r="AJ9" s="24">
        <f t="shared" si="8"/>
        <v>873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820</v>
      </c>
      <c r="AI10" s="29">
        <f>'28.Spieltag'!AK10</f>
        <v>5</v>
      </c>
      <c r="AJ10" s="24">
        <f t="shared" si="8"/>
        <v>865</v>
      </c>
      <c r="AK10" s="25">
        <f t="shared" si="9"/>
        <v>5</v>
      </c>
      <c r="AL10" s="76"/>
      <c r="AM10" s="77"/>
      <c r="AN10" s="77"/>
      <c r="AO10" s="78"/>
    </row>
    <row r="11" spans="1:41" ht="24.95" customHeight="1" thickBot="1">
      <c r="A11" s="29">
        <f t="shared" si="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819</v>
      </c>
      <c r="AI11" s="29">
        <f>'28.Spieltag'!AK11</f>
        <v>7</v>
      </c>
      <c r="AJ11" s="24">
        <f t="shared" si="8"/>
        <v>864</v>
      </c>
      <c r="AK11" s="25">
        <f t="shared" si="9"/>
        <v>7</v>
      </c>
      <c r="AL11" s="1"/>
    </row>
    <row r="12" spans="1:41" ht="24.95" customHeight="1" thickBot="1">
      <c r="A12" s="29">
        <f t="shared" si="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821</v>
      </c>
      <c r="AI12" s="29">
        <f>'28.Spieltag'!AK12</f>
        <v>3</v>
      </c>
      <c r="AJ12" s="24">
        <f t="shared" si="8"/>
        <v>866</v>
      </c>
      <c r="AK12" s="25">
        <f t="shared" si="9"/>
        <v>3</v>
      </c>
      <c r="AL12" s="1"/>
    </row>
    <row r="13" spans="1:41" ht="24.95" customHeight="1" thickBot="1">
      <c r="A13" s="29">
        <f t="shared" si="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815</v>
      </c>
      <c r="AI13" s="29">
        <f>'28.Spieltag'!AK13</f>
        <v>8</v>
      </c>
      <c r="AJ13" s="24">
        <f t="shared" si="8"/>
        <v>860</v>
      </c>
      <c r="AK13" s="25">
        <f t="shared" si="9"/>
        <v>8</v>
      </c>
      <c r="AL13" s="1"/>
    </row>
    <row r="14" spans="1:41" ht="24.95" customHeight="1" thickBot="1">
      <c r="A14" s="29">
        <f t="shared" si="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821</v>
      </c>
      <c r="AI14" s="29">
        <f>'28.Spieltag'!AK14</f>
        <v>3</v>
      </c>
      <c r="AJ14" s="24">
        <f t="shared" si="8"/>
        <v>866</v>
      </c>
      <c r="AK14" s="25">
        <f t="shared" si="9"/>
        <v>3</v>
      </c>
      <c r="AL14" s="1"/>
    </row>
    <row r="15" spans="1:41" ht="24.95" customHeight="1" thickBot="1">
      <c r="A15" s="29">
        <f t="shared" si="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820</v>
      </c>
      <c r="AI15" s="29">
        <f>'28.Spieltag'!AK15</f>
        <v>5</v>
      </c>
      <c r="AJ15" s="24">
        <f t="shared" si="8"/>
        <v>865</v>
      </c>
      <c r="AK15" s="25">
        <f t="shared" si="9"/>
        <v>5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813</v>
      </c>
      <c r="AI16" s="29">
        <f>'28.Spieltag'!AK16</f>
        <v>9</v>
      </c>
      <c r="AJ16" s="24">
        <f t="shared" si="8"/>
        <v>858</v>
      </c>
      <c r="AK16" s="25">
        <f t="shared" si="9"/>
        <v>9</v>
      </c>
      <c r="AL16" s="1"/>
    </row>
    <row r="17" spans="1:38" ht="24.95" customHeight="1" thickBot="1">
      <c r="A17" s="29">
        <f t="shared" si="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804</v>
      </c>
      <c r="AI17" s="29">
        <f>'28.Spieltag'!AK17</f>
        <v>11</v>
      </c>
      <c r="AJ17" s="24">
        <f t="shared" si="8"/>
        <v>849</v>
      </c>
      <c r="AK17" s="25">
        <f t="shared" si="9"/>
        <v>11</v>
      </c>
      <c r="AL17" s="1"/>
    </row>
    <row r="18" spans="1:38" ht="24.95" customHeight="1" thickBot="1">
      <c r="A18" s="29">
        <f t="shared" si="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795</v>
      </c>
      <c r="AI18" s="29">
        <f>'28.Spieltag'!AK18</f>
        <v>12</v>
      </c>
      <c r="AJ18" s="24">
        <f t="shared" si="8"/>
        <v>840</v>
      </c>
      <c r="AK18" s="25">
        <f t="shared" si="9"/>
        <v>12</v>
      </c>
      <c r="AL18" s="1"/>
    </row>
    <row r="19" spans="1:38" ht="24.95" customHeight="1" thickBot="1">
      <c r="A19" s="29">
        <f t="shared" si="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806</v>
      </c>
      <c r="AI19" s="29">
        <f>'28.Spieltag'!AK19</f>
        <v>10</v>
      </c>
      <c r="AJ19" s="24">
        <f t="shared" si="8"/>
        <v>851</v>
      </c>
      <c r="AK19" s="25">
        <f t="shared" si="9"/>
        <v>10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787</v>
      </c>
      <c r="AI20" s="29">
        <f>'28.Spieltag'!AK20</f>
        <v>13</v>
      </c>
      <c r="AJ20" s="24">
        <f t="shared" si="8"/>
        <v>832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690</v>
      </c>
      <c r="AI21" s="29">
        <f>'28.Spieltag'!AK21</f>
        <v>14</v>
      </c>
      <c r="AJ21" s="24">
        <f t="shared" si="8"/>
        <v>735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690</v>
      </c>
      <c r="AI22" s="29">
        <f>'28.Spieltag'!AK22</f>
        <v>14</v>
      </c>
      <c r="AJ22" s="24">
        <f t="shared" si="8"/>
        <v>735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690</v>
      </c>
      <c r="AI23" s="29">
        <f>'28.Spieltag'!AK23</f>
        <v>14</v>
      </c>
      <c r="AJ23" s="24">
        <f t="shared" si="8"/>
        <v>735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690</v>
      </c>
      <c r="AI24" s="29">
        <f>'28.Spieltag'!AK24</f>
        <v>14</v>
      </c>
      <c r="AJ24" s="24">
        <f t="shared" si="8"/>
        <v>735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690</v>
      </c>
      <c r="AI25" s="29">
        <f>'28.Spieltag'!AK25</f>
        <v>14</v>
      </c>
      <c r="AJ25" s="24">
        <f t="shared" si="8"/>
        <v>735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690</v>
      </c>
      <c r="AI26" s="29">
        <f>'28.Spieltag'!AK26</f>
        <v>14</v>
      </c>
      <c r="AJ26" s="24">
        <f t="shared" si="8"/>
        <v>735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690</v>
      </c>
      <c r="AI27" s="29">
        <f>'28.Spieltag'!AK27</f>
        <v>14</v>
      </c>
      <c r="AJ27" s="24">
        <f t="shared" si="8"/>
        <v>735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30" rank="3"/>
  </conditionalFormatting>
  <conditionalFormatting sqref="AI8:AI26">
    <cfRule type="colorScale" priority="11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6" rank="3"/>
  </conditionalFormatting>
  <conditionalFormatting sqref="B21:B27">
    <cfRule type="expression" dxfId="35" priority="5">
      <formula>($AG21&gt;40)</formula>
    </cfRule>
  </conditionalFormatting>
  <conditionalFormatting sqref="C2 C6">
    <cfRule type="cellIs" dxfId="34" priority="3" operator="equal">
      <formula>"Schalke 04"</formula>
    </cfRule>
  </conditionalFormatting>
  <conditionalFormatting sqref="R1 X1 AA1 R3 AA3 F1 L3 I1 C1 I3 F3 U3 O3 L1 C3 O1 X3 U1">
    <cfRule type="cellIs" dxfId="33" priority="2" operator="equal">
      <formula>"Schalke 04"</formula>
    </cfRule>
  </conditionalFormatting>
  <conditionalFormatting sqref="B8:B20">
    <cfRule type="expression" dxfId="32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>
      <c r="C1" s="68" t="s">
        <v>70</v>
      </c>
      <c r="F1" s="68" t="s">
        <v>66</v>
      </c>
      <c r="I1" s="68" t="s">
        <v>63</v>
      </c>
      <c r="L1" s="68" t="s">
        <v>60</v>
      </c>
      <c r="O1" s="68" t="s">
        <v>67</v>
      </c>
      <c r="R1" s="68" t="s">
        <v>72</v>
      </c>
      <c r="U1" s="68" t="s">
        <v>12</v>
      </c>
      <c r="X1" s="68" t="s">
        <v>74</v>
      </c>
      <c r="AA1" s="68" t="s">
        <v>61</v>
      </c>
      <c r="AC1" s="32"/>
      <c r="AD1" s="16"/>
      <c r="AE1" s="82"/>
      <c r="AF1" s="82"/>
      <c r="AK1" s="32"/>
    </row>
    <row r="2" spans="1:41" ht="12">
      <c r="B2" s="16"/>
      <c r="C2" s="68"/>
      <c r="AD2" s="16"/>
      <c r="AE2" s="83"/>
      <c r="AF2" s="83"/>
    </row>
    <row r="3" spans="1:41" ht="12">
      <c r="B3" s="16"/>
      <c r="C3" s="68" t="s">
        <v>11</v>
      </c>
      <c r="F3" s="68" t="s">
        <v>65</v>
      </c>
      <c r="I3" s="68" t="s">
        <v>73</v>
      </c>
      <c r="L3" s="68" t="s">
        <v>62</v>
      </c>
      <c r="O3" s="68" t="s">
        <v>75</v>
      </c>
      <c r="R3" s="68" t="s">
        <v>64</v>
      </c>
      <c r="U3" s="68" t="s">
        <v>68</v>
      </c>
      <c r="X3" s="68" t="s">
        <v>69</v>
      </c>
      <c r="AA3" s="68" t="s">
        <v>71</v>
      </c>
      <c r="AC3" s="32"/>
      <c r="AD3" s="16"/>
      <c r="AE3" s="82"/>
      <c r="AF3" s="82"/>
    </row>
    <row r="4" spans="1:41" ht="16.5" thickBot="1">
      <c r="A4" s="2" t="s">
        <v>44</v>
      </c>
      <c r="B4" s="16"/>
      <c r="AE4" s="84"/>
      <c r="AF4" s="84"/>
      <c r="AK4" s="45"/>
    </row>
    <row r="5" spans="1:41" ht="13.5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>
      <c r="C6" s="68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>
      <c r="A8" s="29">
        <f t="shared" ref="A8:A27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846</v>
      </c>
      <c r="AI8" s="29">
        <f>'29.Spieltag'!AK8</f>
        <v>1</v>
      </c>
      <c r="AJ8" s="24">
        <f t="shared" ref="AJ8:AJ27" si="8">AG8+AH8</f>
        <v>891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>
      <c r="A9" s="29">
        <f t="shared" si="0"/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1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828</v>
      </c>
      <c r="AI9" s="29">
        <f>'29.Spieltag'!AK9</f>
        <v>2</v>
      </c>
      <c r="AJ9" s="24">
        <f t="shared" si="8"/>
        <v>873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>
      <c r="A10" s="29">
        <f t="shared" si="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1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820</v>
      </c>
      <c r="AI10" s="29">
        <f>'29.Spieltag'!AK10</f>
        <v>5</v>
      </c>
      <c r="AJ10" s="24">
        <f t="shared" si="8"/>
        <v>865</v>
      </c>
      <c r="AK10" s="25">
        <f t="shared" si="9"/>
        <v>5</v>
      </c>
      <c r="AL10" s="85"/>
    </row>
    <row r="11" spans="1:41" ht="24.95" customHeight="1" thickBot="1">
      <c r="A11" s="29">
        <f t="shared" si="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1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819</v>
      </c>
      <c r="AI11" s="29">
        <f>'29.Spieltag'!AK11</f>
        <v>7</v>
      </c>
      <c r="AJ11" s="24">
        <f t="shared" si="8"/>
        <v>864</v>
      </c>
      <c r="AK11" s="25">
        <f t="shared" si="9"/>
        <v>7</v>
      </c>
      <c r="AL11" s="1"/>
    </row>
    <row r="12" spans="1:41" ht="24.95" customHeight="1" thickBot="1">
      <c r="A12" s="29">
        <f t="shared" si="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2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1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821</v>
      </c>
      <c r="AI12" s="29">
        <f>'29.Spieltag'!AK12</f>
        <v>3</v>
      </c>
      <c r="AJ12" s="24">
        <f t="shared" si="8"/>
        <v>866</v>
      </c>
      <c r="AK12" s="25">
        <f t="shared" si="9"/>
        <v>3</v>
      </c>
      <c r="AL12" s="1"/>
    </row>
    <row r="13" spans="1:41" ht="24.95" customHeight="1" thickBot="1">
      <c r="A13" s="29">
        <f t="shared" si="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1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815</v>
      </c>
      <c r="AI13" s="29">
        <f>'29.Spieltag'!AK13</f>
        <v>8</v>
      </c>
      <c r="AJ13" s="24">
        <f t="shared" si="8"/>
        <v>860</v>
      </c>
      <c r="AK13" s="25">
        <f t="shared" si="9"/>
        <v>8</v>
      </c>
      <c r="AL13" s="1"/>
    </row>
    <row r="14" spans="1:41" ht="24.95" customHeight="1" thickBot="1">
      <c r="A14" s="29">
        <f t="shared" si="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1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821</v>
      </c>
      <c r="AI14" s="29">
        <f>'29.Spieltag'!AK14</f>
        <v>3</v>
      </c>
      <c r="AJ14" s="24">
        <f t="shared" si="8"/>
        <v>866</v>
      </c>
      <c r="AK14" s="25">
        <f t="shared" si="9"/>
        <v>3</v>
      </c>
      <c r="AL14" s="1"/>
    </row>
    <row r="15" spans="1:41" ht="24.95" customHeight="1" thickBot="1">
      <c r="A15" s="29">
        <f t="shared" si="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1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820</v>
      </c>
      <c r="AI15" s="29">
        <f>'29.Spieltag'!AK15</f>
        <v>5</v>
      </c>
      <c r="AJ15" s="24">
        <f t="shared" si="8"/>
        <v>865</v>
      </c>
      <c r="AK15" s="25">
        <f t="shared" si="9"/>
        <v>5</v>
      </c>
      <c r="AL15" s="1"/>
    </row>
    <row r="16" spans="1:41" ht="24.95" customHeight="1" thickBot="1">
      <c r="A16" s="29">
        <f t="shared" si="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1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813</v>
      </c>
      <c r="AI16" s="29">
        <f>'29.Spieltag'!AK16</f>
        <v>9</v>
      </c>
      <c r="AJ16" s="24">
        <f t="shared" si="8"/>
        <v>858</v>
      </c>
      <c r="AK16" s="25">
        <f t="shared" si="9"/>
        <v>9</v>
      </c>
      <c r="AL16" s="1"/>
    </row>
    <row r="17" spans="1:38" ht="24.95" customHeight="1" thickBot="1">
      <c r="A17" s="29">
        <f t="shared" si="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1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804</v>
      </c>
      <c r="AI17" s="29">
        <f>'29.Spieltag'!AK17</f>
        <v>11</v>
      </c>
      <c r="AJ17" s="24">
        <f t="shared" si="8"/>
        <v>849</v>
      </c>
      <c r="AK17" s="25">
        <f t="shared" si="9"/>
        <v>11</v>
      </c>
      <c r="AL17" s="1"/>
    </row>
    <row r="18" spans="1:38" ht="24.95" customHeight="1" thickBot="1">
      <c r="A18" s="29">
        <f t="shared" si="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1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795</v>
      </c>
      <c r="AI18" s="29">
        <f>'29.Spieltag'!AK18</f>
        <v>12</v>
      </c>
      <c r="AJ18" s="24">
        <f t="shared" si="8"/>
        <v>840</v>
      </c>
      <c r="AK18" s="25">
        <f t="shared" si="9"/>
        <v>12</v>
      </c>
      <c r="AL18" s="1"/>
    </row>
    <row r="19" spans="1:38" ht="24.95" customHeight="1" thickBot="1">
      <c r="A19" s="29">
        <f t="shared" si="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1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806</v>
      </c>
      <c r="AI19" s="29">
        <f>'29.Spieltag'!AK19</f>
        <v>10</v>
      </c>
      <c r="AJ19" s="24">
        <f t="shared" si="8"/>
        <v>851</v>
      </c>
      <c r="AK19" s="25">
        <f t="shared" si="9"/>
        <v>10</v>
      </c>
      <c r="AL19" s="1"/>
    </row>
    <row r="20" spans="1:38" ht="24.95" customHeight="1" thickBot="1">
      <c r="A20" s="29">
        <f t="shared" si="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1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787</v>
      </c>
      <c r="AI20" s="29">
        <f>'29.Spieltag'!AK20</f>
        <v>13</v>
      </c>
      <c r="AJ20" s="24">
        <f t="shared" si="8"/>
        <v>832</v>
      </c>
      <c r="AK20" s="25">
        <f t="shared" si="9"/>
        <v>13</v>
      </c>
      <c r="AL20" s="1"/>
    </row>
    <row r="21" spans="1:38" ht="24.95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1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690</v>
      </c>
      <c r="AI21" s="29">
        <f>'29.Spieltag'!AK21</f>
        <v>14</v>
      </c>
      <c r="AJ21" s="24">
        <f t="shared" si="8"/>
        <v>735</v>
      </c>
      <c r="AK21" s="25">
        <f t="shared" si="9"/>
        <v>14</v>
      </c>
      <c r="AL21" s="1"/>
    </row>
    <row r="22" spans="1:38" ht="24.95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1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690</v>
      </c>
      <c r="AI22" s="29">
        <f>'29.Spieltag'!AK22</f>
        <v>14</v>
      </c>
      <c r="AJ22" s="24">
        <f t="shared" si="8"/>
        <v>735</v>
      </c>
      <c r="AK22" s="25">
        <f t="shared" si="9"/>
        <v>14</v>
      </c>
      <c r="AL22" s="1"/>
    </row>
    <row r="23" spans="1:38" ht="24.95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1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690</v>
      </c>
      <c r="AI23" s="29">
        <f>'29.Spieltag'!AK23</f>
        <v>14</v>
      </c>
      <c r="AJ23" s="24">
        <f t="shared" si="8"/>
        <v>735</v>
      </c>
      <c r="AK23" s="25">
        <f t="shared" si="9"/>
        <v>14</v>
      </c>
      <c r="AL23" s="1"/>
    </row>
    <row r="24" spans="1:38" ht="24.95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1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690</v>
      </c>
      <c r="AI24" s="29">
        <f>'29.Spieltag'!AK24</f>
        <v>14</v>
      </c>
      <c r="AJ24" s="24">
        <f t="shared" si="8"/>
        <v>735</v>
      </c>
      <c r="AK24" s="25">
        <f t="shared" si="9"/>
        <v>14</v>
      </c>
      <c r="AL24" s="1"/>
    </row>
    <row r="25" spans="1:38" ht="24.95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1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690</v>
      </c>
      <c r="AI25" s="29">
        <f>'29.Spieltag'!AK25</f>
        <v>14</v>
      </c>
      <c r="AJ25" s="24">
        <f t="shared" si="8"/>
        <v>735</v>
      </c>
      <c r="AK25" s="25">
        <f t="shared" si="9"/>
        <v>14</v>
      </c>
      <c r="AL25" s="1"/>
    </row>
    <row r="26" spans="1:38" ht="28.15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1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690</v>
      </c>
      <c r="AI26" s="29">
        <f>'29.Spieltag'!AK26</f>
        <v>14</v>
      </c>
      <c r="AJ26" s="24">
        <f t="shared" si="8"/>
        <v>735</v>
      </c>
      <c r="AK26" s="25">
        <f t="shared" si="9"/>
        <v>14</v>
      </c>
      <c r="AL26" s="1"/>
    </row>
    <row r="27" spans="1:38" ht="28.15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1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690</v>
      </c>
      <c r="AI27" s="29">
        <f>'29.Spieltag'!AK27</f>
        <v>14</v>
      </c>
      <c r="AJ27" s="24">
        <f t="shared" si="8"/>
        <v>735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14" rank="3"/>
  </conditionalFormatting>
  <conditionalFormatting sqref="AG1:AG1048576">
    <cfRule type="top10" dxfId="30" priority="7" rank="3"/>
  </conditionalFormatting>
  <conditionalFormatting sqref="AI8:AI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1:B27">
    <cfRule type="expression" dxfId="29" priority="5">
      <formula>($AG21&gt;40)</formula>
    </cfRule>
  </conditionalFormatting>
  <conditionalFormatting sqref="C2 C6">
    <cfRule type="cellIs" dxfId="28" priority="3" operator="equal">
      <formula>"Schalke 04"</formula>
    </cfRule>
  </conditionalFormatting>
  <conditionalFormatting sqref="R1 X1 X3 AA3 I1 O1 C1 R3 L3 C3 L1 F3 F1 O3 I3 U1 U3 AA1">
    <cfRule type="cellIs" dxfId="27" priority="2" operator="equal">
      <formula>"Schalke 04"</formula>
    </cfRule>
  </conditionalFormatting>
  <conditionalFormatting sqref="B8:B20">
    <cfRule type="expression" dxfId="2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11</v>
      </c>
      <c r="F1" s="68" t="s">
        <v>71</v>
      </c>
      <c r="I1" s="68" t="s">
        <v>64</v>
      </c>
      <c r="L1" s="68" t="s">
        <v>65</v>
      </c>
      <c r="O1" s="68" t="s">
        <v>75</v>
      </c>
      <c r="R1" s="68" t="s">
        <v>68</v>
      </c>
      <c r="U1" s="68" t="s">
        <v>73</v>
      </c>
      <c r="X1" s="68" t="s">
        <v>69</v>
      </c>
      <c r="AA1" s="68" t="s">
        <v>62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12</v>
      </c>
      <c r="F3" s="68" t="s">
        <v>60</v>
      </c>
      <c r="I3" s="68" t="s">
        <v>70</v>
      </c>
      <c r="L3" s="68" t="s">
        <v>74</v>
      </c>
      <c r="O3" s="68" t="s">
        <v>63</v>
      </c>
      <c r="R3" s="68" t="s">
        <v>72</v>
      </c>
      <c r="U3" s="68" t="s">
        <v>66</v>
      </c>
      <c r="X3" s="68" t="s">
        <v>61</v>
      </c>
      <c r="AA3" s="68" t="s">
        <v>67</v>
      </c>
      <c r="AD3" s="68"/>
      <c r="AE3" s="69"/>
      <c r="AF3" s="69"/>
    </row>
    <row r="4" spans="1:42" ht="16.5" thickBot="1">
      <c r="A4" s="2" t="s">
        <v>45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891</v>
      </c>
      <c r="AI8" s="29">
        <f>'30.Spieltag'!AK8</f>
        <v>1</v>
      </c>
      <c r="AJ8" s="24">
        <f t="shared" ref="AJ8" si="8">AG8+AH8</f>
        <v>936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'30.Spieltag'!AJ9</f>
        <v>873</v>
      </c>
      <c r="AI9" s="29">
        <f>'30.Spieltag'!AK9</f>
        <v>2</v>
      </c>
      <c r="AJ9" s="24">
        <f t="shared" ref="AJ9:AJ25" si="14">AG9+AH9</f>
        <v>918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'30.Spieltag'!AJ10</f>
        <v>865</v>
      </c>
      <c r="AI10" s="29">
        <f>'30.Spieltag'!AK10</f>
        <v>5</v>
      </c>
      <c r="AJ10" s="24">
        <f t="shared" si="14"/>
        <v>910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'30.Spieltag'!AJ11</f>
        <v>864</v>
      </c>
      <c r="AI11" s="29">
        <f>'30.Spieltag'!AK11</f>
        <v>7</v>
      </c>
      <c r="AJ11" s="24">
        <f t="shared" si="14"/>
        <v>909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'30.Spieltag'!AJ12</f>
        <v>866</v>
      </c>
      <c r="AI12" s="29">
        <f>'30.Spieltag'!AK12</f>
        <v>3</v>
      </c>
      <c r="AJ12" s="24">
        <f t="shared" si="14"/>
        <v>911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'30.Spieltag'!AJ13</f>
        <v>860</v>
      </c>
      <c r="AI13" s="29">
        <f>'30.Spieltag'!AK13</f>
        <v>8</v>
      </c>
      <c r="AJ13" s="24">
        <f t="shared" si="14"/>
        <v>905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'30.Spieltag'!AJ14</f>
        <v>866</v>
      </c>
      <c r="AI14" s="29">
        <f>'30.Spieltag'!AK14</f>
        <v>3</v>
      </c>
      <c r="AJ14" s="24">
        <f t="shared" si="14"/>
        <v>911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'30.Spieltag'!AJ15</f>
        <v>865</v>
      </c>
      <c r="AI15" s="29">
        <f>'30.Spieltag'!AK15</f>
        <v>5</v>
      </c>
      <c r="AJ15" s="24">
        <f t="shared" si="14"/>
        <v>910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'30.Spieltag'!AJ16</f>
        <v>858</v>
      </c>
      <c r="AI16" s="29">
        <f>'30.Spieltag'!AK16</f>
        <v>9</v>
      </c>
      <c r="AJ16" s="24">
        <f t="shared" si="14"/>
        <v>903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'30.Spieltag'!AJ17</f>
        <v>849</v>
      </c>
      <c r="AI17" s="29">
        <f>'30.Spieltag'!AK17</f>
        <v>11</v>
      </c>
      <c r="AJ17" s="24">
        <f t="shared" si="14"/>
        <v>894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'30.Spieltag'!AJ18</f>
        <v>840</v>
      </c>
      <c r="AI18" s="29">
        <f>'30.Spieltag'!AK18</f>
        <v>12</v>
      </c>
      <c r="AJ18" s="24">
        <f t="shared" si="14"/>
        <v>885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'30.Spieltag'!AJ19</f>
        <v>851</v>
      </c>
      <c r="AI19" s="29">
        <f>'30.Spieltag'!AK19</f>
        <v>10</v>
      </c>
      <c r="AJ19" s="24">
        <f t="shared" si="14"/>
        <v>896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'30.Spieltag'!AJ20</f>
        <v>832</v>
      </c>
      <c r="AI20" s="29">
        <f>'30.Spieltag'!AK20</f>
        <v>13</v>
      </c>
      <c r="AJ20" s="24">
        <f t="shared" si="14"/>
        <v>877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'30.Spieltag'!AJ21</f>
        <v>735</v>
      </c>
      <c r="AI21" s="29">
        <f>'30.Spieltag'!AK21</f>
        <v>14</v>
      </c>
      <c r="AJ21" s="24">
        <f t="shared" si="14"/>
        <v>780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'30.Spieltag'!AJ22</f>
        <v>735</v>
      </c>
      <c r="AI22" s="29">
        <f>'30.Spieltag'!AK22</f>
        <v>14</v>
      </c>
      <c r="AJ22" s="24">
        <f t="shared" si="14"/>
        <v>780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'30.Spieltag'!AJ23</f>
        <v>735</v>
      </c>
      <c r="AI23" s="29">
        <f>'30.Spieltag'!AK23</f>
        <v>14</v>
      </c>
      <c r="AJ23" s="24">
        <f t="shared" si="14"/>
        <v>780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'30.Spieltag'!AJ24</f>
        <v>735</v>
      </c>
      <c r="AI24" s="29">
        <f>'30.Spieltag'!AK24</f>
        <v>14</v>
      </c>
      <c r="AJ24" s="24">
        <f t="shared" si="14"/>
        <v>780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'30.Spieltag'!AJ25</f>
        <v>735</v>
      </c>
      <c r="AI25" s="29">
        <f>'30.Spieltag'!AK25</f>
        <v>14</v>
      </c>
      <c r="AJ25" s="24">
        <f t="shared" si="14"/>
        <v>780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735</v>
      </c>
      <c r="AI26" s="29">
        <f>'30.Spieltag'!AK26</f>
        <v>14</v>
      </c>
      <c r="AJ26" s="24">
        <f t="shared" ref="AJ26" si="17">AG26+AH26</f>
        <v>780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735</v>
      </c>
      <c r="AI27" s="29">
        <f>'30.Spieltag'!AK27</f>
        <v>14</v>
      </c>
      <c r="AJ27" s="24">
        <f t="shared" ref="AJ27" si="20">AG27+AH27</f>
        <v>780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00" rank="3"/>
  </conditionalFormatting>
  <conditionalFormatting sqref="AI8:AI26">
    <cfRule type="colorScale" priority="11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6" rank="3"/>
  </conditionalFormatting>
  <conditionalFormatting sqref="B21:B27">
    <cfRule type="expression" dxfId="23" priority="5">
      <formula>($AG21&gt;40)</formula>
    </cfRule>
  </conditionalFormatting>
  <conditionalFormatting sqref="C2 C6">
    <cfRule type="cellIs" dxfId="22" priority="3" operator="equal">
      <formula>"Schalke 04"</formula>
    </cfRule>
  </conditionalFormatting>
  <conditionalFormatting sqref="R3 L3 C3 X1 U1 F1 AA3 L1 I3 O1 I1 AA1 C1 O3 R1 F3 U3 X3">
    <cfRule type="cellIs" dxfId="21" priority="2" operator="equal">
      <formula>"Schalke 04"</formula>
    </cfRule>
  </conditionalFormatting>
  <conditionalFormatting sqref="B8:B20">
    <cfRule type="expression" dxfId="2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72</v>
      </c>
      <c r="F1" s="68" t="s">
        <v>12</v>
      </c>
      <c r="I1" s="68" t="s">
        <v>67</v>
      </c>
      <c r="L1" s="68" t="s">
        <v>74</v>
      </c>
      <c r="O1" s="68" t="s">
        <v>63</v>
      </c>
      <c r="R1" s="68" t="s">
        <v>61</v>
      </c>
      <c r="U1" s="68" t="s">
        <v>64</v>
      </c>
      <c r="X1" s="68" t="s">
        <v>70</v>
      </c>
      <c r="AA1" s="68" t="s">
        <v>66</v>
      </c>
      <c r="AD1" s="68"/>
      <c r="AE1" s="69"/>
      <c r="AF1" s="69"/>
      <c r="AK1" s="32"/>
    </row>
    <row r="2" spans="1:42" ht="12">
      <c r="B2" s="16"/>
      <c r="C2" s="68"/>
      <c r="AD2" s="68"/>
      <c r="AE2" s="70"/>
      <c r="AF2" s="70"/>
    </row>
    <row r="3" spans="1:42" ht="12">
      <c r="B3" s="16"/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68</v>
      </c>
      <c r="X3" s="68" t="s">
        <v>69</v>
      </c>
      <c r="AA3" s="68" t="s">
        <v>71</v>
      </c>
      <c r="AD3" s="68"/>
      <c r="AE3" s="69"/>
      <c r="AF3" s="69"/>
    </row>
    <row r="4" spans="1:42" ht="16.5" thickBot="1">
      <c r="A4" s="2" t="s">
        <v>46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936</v>
      </c>
      <c r="AI8" s="29">
        <f>'31.Spieltag'!AK8</f>
        <v>1</v>
      </c>
      <c r="AJ8" s="24">
        <f t="shared" ref="AJ8" si="8">AG8+AH8</f>
        <v>981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'31.Spieltag'!AJ9</f>
        <v>918</v>
      </c>
      <c r="AI9" s="29">
        <f>'31.Spieltag'!AK9</f>
        <v>2</v>
      </c>
      <c r="AJ9" s="24">
        <f t="shared" ref="AJ9:AJ25" si="14">AG9+AH9</f>
        <v>963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'31.Spieltag'!AJ10</f>
        <v>910</v>
      </c>
      <c r="AI10" s="29">
        <f>'31.Spieltag'!AK10</f>
        <v>5</v>
      </c>
      <c r="AJ10" s="24">
        <f t="shared" si="14"/>
        <v>955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'31.Spieltag'!AJ11</f>
        <v>909</v>
      </c>
      <c r="AI11" s="29">
        <f>'31.Spieltag'!AK11</f>
        <v>7</v>
      </c>
      <c r="AJ11" s="24">
        <f t="shared" si="14"/>
        <v>954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'31.Spieltag'!AJ12</f>
        <v>911</v>
      </c>
      <c r="AI12" s="29">
        <f>'31.Spieltag'!AK12</f>
        <v>3</v>
      </c>
      <c r="AJ12" s="24">
        <f t="shared" si="14"/>
        <v>956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'31.Spieltag'!AJ13</f>
        <v>905</v>
      </c>
      <c r="AI13" s="29">
        <f>'31.Spieltag'!AK13</f>
        <v>8</v>
      </c>
      <c r="AJ13" s="24">
        <f t="shared" si="14"/>
        <v>950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'31.Spieltag'!AJ14</f>
        <v>911</v>
      </c>
      <c r="AI14" s="29">
        <f>'31.Spieltag'!AK14</f>
        <v>3</v>
      </c>
      <c r="AJ14" s="24">
        <f t="shared" si="14"/>
        <v>956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'31.Spieltag'!AJ15</f>
        <v>910</v>
      </c>
      <c r="AI15" s="29">
        <f>'31.Spieltag'!AK15</f>
        <v>5</v>
      </c>
      <c r="AJ15" s="24">
        <f t="shared" si="14"/>
        <v>955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'31.Spieltag'!AJ16</f>
        <v>903</v>
      </c>
      <c r="AI16" s="29">
        <f>'31.Spieltag'!AK16</f>
        <v>9</v>
      </c>
      <c r="AJ16" s="24">
        <f t="shared" si="14"/>
        <v>948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'31.Spieltag'!AJ17</f>
        <v>894</v>
      </c>
      <c r="AI17" s="29">
        <f>'31.Spieltag'!AK17</f>
        <v>11</v>
      </c>
      <c r="AJ17" s="24">
        <f t="shared" si="14"/>
        <v>939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'31.Spieltag'!AJ18</f>
        <v>885</v>
      </c>
      <c r="AI18" s="29">
        <f>'31.Spieltag'!AK18</f>
        <v>12</v>
      </c>
      <c r="AJ18" s="24">
        <f t="shared" si="14"/>
        <v>930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'31.Spieltag'!AJ19</f>
        <v>896</v>
      </c>
      <c r="AI19" s="29">
        <f>'31.Spieltag'!AK19</f>
        <v>10</v>
      </c>
      <c r="AJ19" s="24">
        <f t="shared" si="14"/>
        <v>941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'31.Spieltag'!AJ20</f>
        <v>877</v>
      </c>
      <c r="AI20" s="29">
        <f>'31.Spieltag'!AK20</f>
        <v>13</v>
      </c>
      <c r="AJ20" s="24">
        <f t="shared" si="14"/>
        <v>922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'31.Spieltag'!AJ21</f>
        <v>780</v>
      </c>
      <c r="AI21" s="29">
        <f>'31.Spieltag'!AK21</f>
        <v>14</v>
      </c>
      <c r="AJ21" s="24">
        <f t="shared" si="14"/>
        <v>825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'31.Spieltag'!AJ22</f>
        <v>780</v>
      </c>
      <c r="AI22" s="29">
        <f>'31.Spieltag'!AK22</f>
        <v>14</v>
      </c>
      <c r="AJ22" s="24">
        <f t="shared" si="14"/>
        <v>825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'31.Spieltag'!AJ23</f>
        <v>780</v>
      </c>
      <c r="AI23" s="29">
        <f>'31.Spieltag'!AK23</f>
        <v>14</v>
      </c>
      <c r="AJ23" s="24">
        <f t="shared" si="14"/>
        <v>825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'31.Spieltag'!AJ24</f>
        <v>780</v>
      </c>
      <c r="AI24" s="29">
        <f>'31.Spieltag'!AK24</f>
        <v>14</v>
      </c>
      <c r="AJ24" s="24">
        <f t="shared" si="14"/>
        <v>825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'31.Spieltag'!AJ25</f>
        <v>780</v>
      </c>
      <c r="AI25" s="29">
        <f>'31.Spieltag'!AK25</f>
        <v>14</v>
      </c>
      <c r="AJ25" s="24">
        <f t="shared" si="14"/>
        <v>825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780</v>
      </c>
      <c r="AI26" s="29">
        <f>'31.Spieltag'!AK26</f>
        <v>14</v>
      </c>
      <c r="AJ26" s="24">
        <f t="shared" ref="AJ26" si="17">AG26+AH26</f>
        <v>825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780</v>
      </c>
      <c r="AI27" s="29">
        <f>'31.Spieltag'!AK27</f>
        <v>14</v>
      </c>
      <c r="AJ27" s="24">
        <f t="shared" ref="AJ27" si="20">AG27+AH27</f>
        <v>825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8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" priority="685" rank="3"/>
  </conditionalFormatting>
  <conditionalFormatting sqref="AI8:AI26">
    <cfRule type="colorScale" priority="11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8" priority="6" rank="3"/>
  </conditionalFormatting>
  <conditionalFormatting sqref="B21:B27">
    <cfRule type="expression" dxfId="17" priority="5">
      <formula>($AG21&gt;40)</formula>
    </cfRule>
  </conditionalFormatting>
  <conditionalFormatting sqref="C2 C6">
    <cfRule type="cellIs" dxfId="16" priority="3" operator="equal">
      <formula>"Schalke 04"</formula>
    </cfRule>
  </conditionalFormatting>
  <conditionalFormatting sqref="C1 L1 F1 X3 L3 AA3 O1 I1 X1 R1 C3 I3 O3 U3 R3 U1 F3 AA1">
    <cfRule type="cellIs" dxfId="15" priority="2" operator="equal">
      <formula>"Schalke 04"</formula>
    </cfRule>
  </conditionalFormatting>
  <conditionalFormatting sqref="B8:B20">
    <cfRule type="expression" dxfId="1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69</v>
      </c>
      <c r="F1" s="68" t="s">
        <v>73</v>
      </c>
      <c r="I1" s="68" t="s">
        <v>71</v>
      </c>
      <c r="L1" s="68" t="s">
        <v>11</v>
      </c>
      <c r="O1" s="68" t="s">
        <v>65</v>
      </c>
      <c r="R1" s="68" t="s">
        <v>60</v>
      </c>
      <c r="U1" s="68" t="s">
        <v>75</v>
      </c>
      <c r="X1" s="68" t="s">
        <v>62</v>
      </c>
      <c r="AA1" s="68" t="s">
        <v>67</v>
      </c>
      <c r="AD1" s="68"/>
      <c r="AE1" s="69"/>
      <c r="AF1" s="69"/>
      <c r="AK1" s="32"/>
    </row>
    <row r="2" spans="1:42" ht="12">
      <c r="B2" s="16"/>
      <c r="C2" s="68"/>
      <c r="AC2" s="32"/>
      <c r="AD2" s="68"/>
      <c r="AE2" s="70"/>
      <c r="AF2" s="70"/>
    </row>
    <row r="3" spans="1:42" ht="12">
      <c r="B3" s="16"/>
      <c r="C3" s="68" t="s">
        <v>12</v>
      </c>
      <c r="F3" s="68" t="s">
        <v>70</v>
      </c>
      <c r="I3" s="68" t="s">
        <v>74</v>
      </c>
      <c r="L3" s="68" t="s">
        <v>64</v>
      </c>
      <c r="O3" s="68" t="s">
        <v>68</v>
      </c>
      <c r="R3" s="68" t="s">
        <v>63</v>
      </c>
      <c r="U3" s="68" t="s">
        <v>72</v>
      </c>
      <c r="X3" s="68" t="s">
        <v>66</v>
      </c>
      <c r="AA3" s="68" t="s">
        <v>61</v>
      </c>
      <c r="AC3" s="32"/>
      <c r="AD3" s="67"/>
      <c r="AE3" s="69"/>
      <c r="AF3" s="69"/>
    </row>
    <row r="4" spans="1:42" ht="16.5" thickBot="1">
      <c r="A4" s="2" t="s">
        <v>47</v>
      </c>
      <c r="B4" s="16"/>
      <c r="AD4" s="67"/>
      <c r="AE4" s="71"/>
      <c r="AF4" s="71"/>
      <c r="AK4" s="45"/>
    </row>
    <row r="5" spans="1:42" ht="13.5" thickBot="1">
      <c r="B5" s="16"/>
      <c r="AC5" s="32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C6" s="68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981</v>
      </c>
      <c r="AI8" s="29">
        <f>'32.Spieltag'!AK8</f>
        <v>1</v>
      </c>
      <c r="AJ8" s="24">
        <f t="shared" ref="AJ8" si="8">AG8+AH8</f>
        <v>1026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'32.Spieltag'!AJ9</f>
        <v>963</v>
      </c>
      <c r="AI9" s="29">
        <f>'32.Spieltag'!AK9</f>
        <v>2</v>
      </c>
      <c r="AJ9" s="24">
        <f t="shared" ref="AJ9:AJ25" si="14">AG9+AH9</f>
        <v>1008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'32.Spieltag'!AJ10</f>
        <v>955</v>
      </c>
      <c r="AI10" s="29">
        <f>'32.Spieltag'!AK10</f>
        <v>5</v>
      </c>
      <c r="AJ10" s="24">
        <f t="shared" si="14"/>
        <v>1000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'32.Spieltag'!AJ11</f>
        <v>954</v>
      </c>
      <c r="AI11" s="29">
        <f>'32.Spieltag'!AK11</f>
        <v>7</v>
      </c>
      <c r="AJ11" s="24">
        <f t="shared" si="14"/>
        <v>999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'32.Spieltag'!AJ12</f>
        <v>956</v>
      </c>
      <c r="AI12" s="29">
        <f>'32.Spieltag'!AK12</f>
        <v>3</v>
      </c>
      <c r="AJ12" s="24">
        <f t="shared" si="14"/>
        <v>1001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'32.Spieltag'!AJ13</f>
        <v>950</v>
      </c>
      <c r="AI13" s="29">
        <f>'32.Spieltag'!AK13</f>
        <v>8</v>
      </c>
      <c r="AJ13" s="24">
        <f t="shared" si="14"/>
        <v>995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'32.Spieltag'!AJ14</f>
        <v>956</v>
      </c>
      <c r="AI14" s="29">
        <f>'32.Spieltag'!AK14</f>
        <v>3</v>
      </c>
      <c r="AJ14" s="24">
        <f t="shared" si="14"/>
        <v>1001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'32.Spieltag'!AJ15</f>
        <v>955</v>
      </c>
      <c r="AI15" s="29">
        <f>'32.Spieltag'!AK15</f>
        <v>5</v>
      </c>
      <c r="AJ15" s="24">
        <f t="shared" si="14"/>
        <v>1000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'32.Spieltag'!AJ16</f>
        <v>948</v>
      </c>
      <c r="AI16" s="29">
        <f>'32.Spieltag'!AK16</f>
        <v>9</v>
      </c>
      <c r="AJ16" s="24">
        <f t="shared" si="14"/>
        <v>993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'32.Spieltag'!AJ17</f>
        <v>939</v>
      </c>
      <c r="AI17" s="29">
        <f>'32.Spieltag'!AK17</f>
        <v>11</v>
      </c>
      <c r="AJ17" s="24">
        <f t="shared" si="14"/>
        <v>984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'32.Spieltag'!AJ18</f>
        <v>930</v>
      </c>
      <c r="AI18" s="29">
        <f>'32.Spieltag'!AK18</f>
        <v>12</v>
      </c>
      <c r="AJ18" s="24">
        <f t="shared" si="14"/>
        <v>975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'32.Spieltag'!AJ19</f>
        <v>941</v>
      </c>
      <c r="AI19" s="29">
        <f>'32.Spieltag'!AK19</f>
        <v>10</v>
      </c>
      <c r="AJ19" s="24">
        <f t="shared" si="14"/>
        <v>986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'32.Spieltag'!AJ20</f>
        <v>922</v>
      </c>
      <c r="AI20" s="29">
        <f>'32.Spieltag'!AK20</f>
        <v>13</v>
      </c>
      <c r="AJ20" s="24">
        <f t="shared" si="14"/>
        <v>967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'32.Spieltag'!AJ21</f>
        <v>825</v>
      </c>
      <c r="AI21" s="29">
        <f>'32.Spieltag'!AK21</f>
        <v>14</v>
      </c>
      <c r="AJ21" s="24">
        <f t="shared" si="14"/>
        <v>870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'32.Spieltag'!AJ22</f>
        <v>825</v>
      </c>
      <c r="AI22" s="29">
        <f>'32.Spieltag'!AK22</f>
        <v>14</v>
      </c>
      <c r="AJ22" s="24">
        <f t="shared" si="14"/>
        <v>870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'32.Spieltag'!AJ23</f>
        <v>825</v>
      </c>
      <c r="AI23" s="29">
        <f>'32.Spieltag'!AK23</f>
        <v>14</v>
      </c>
      <c r="AJ23" s="24">
        <f t="shared" si="14"/>
        <v>870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'32.Spieltag'!AJ24</f>
        <v>825</v>
      </c>
      <c r="AI24" s="29">
        <f>'32.Spieltag'!AK24</f>
        <v>14</v>
      </c>
      <c r="AJ24" s="24">
        <f t="shared" si="14"/>
        <v>870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'32.Spieltag'!AJ25</f>
        <v>825</v>
      </c>
      <c r="AI25" s="29">
        <f>'32.Spieltag'!AK25</f>
        <v>14</v>
      </c>
      <c r="AJ25" s="24">
        <f t="shared" si="14"/>
        <v>870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825</v>
      </c>
      <c r="AI26" s="29">
        <f>'32.Spieltag'!AK26</f>
        <v>14</v>
      </c>
      <c r="AJ26" s="24">
        <f t="shared" ref="AJ26" si="16">AG26+AH26</f>
        <v>870</v>
      </c>
      <c r="AK26" s="25">
        <f t="shared" si="9"/>
        <v>14</v>
      </c>
      <c r="AL26" s="1"/>
    </row>
    <row r="27" spans="1:38" ht="28.15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825</v>
      </c>
      <c r="AI27" s="29">
        <f>'32.Spieltag'!AK27</f>
        <v>14</v>
      </c>
      <c r="AJ27" s="24">
        <f t="shared" ref="AJ27" si="19">AG27+AH27</f>
        <v>870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70" rank="3"/>
  </conditionalFormatting>
  <conditionalFormatting sqref="AI8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6" rank="3"/>
  </conditionalFormatting>
  <conditionalFormatting sqref="B21:B27">
    <cfRule type="expression" dxfId="11" priority="5">
      <formula>($AG21&gt;40)</formula>
    </cfRule>
  </conditionalFormatting>
  <conditionalFormatting sqref="C2 C6">
    <cfRule type="cellIs" dxfId="10" priority="3" operator="equal">
      <formula>"Schalke 04"</formula>
    </cfRule>
  </conditionalFormatting>
  <conditionalFormatting sqref="O3 I3 C1 F1 I1 R3 AA1 O1 U1 L3 X1 R1 C3 L1 F3 X3 U3 AA3">
    <cfRule type="cellIs" dxfId="9" priority="2" operator="equal">
      <formula>"Schalke 04"</formula>
    </cfRule>
  </conditionalFormatting>
  <conditionalFormatting sqref="B8:B20">
    <cfRule type="expression" dxfId="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8" sqref="B8:B20"/>
    </sheetView>
  </sheetViews>
  <sheetFormatPr baseColWidth="10" defaultColWidth="11.42578125" defaultRowHeight="11.25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>
      <c r="C1" s="68" t="s">
        <v>68</v>
      </c>
      <c r="F1" s="68" t="s">
        <v>72</v>
      </c>
      <c r="I1" s="68" t="s">
        <v>61</v>
      </c>
      <c r="L1" s="68" t="s">
        <v>64</v>
      </c>
      <c r="O1" s="68" t="s">
        <v>74</v>
      </c>
      <c r="R1" s="68" t="s">
        <v>70</v>
      </c>
      <c r="U1" s="68" t="s">
        <v>66</v>
      </c>
      <c r="X1" s="68" t="s">
        <v>12</v>
      </c>
      <c r="AA1" s="68" t="s">
        <v>63</v>
      </c>
      <c r="AC1" s="32"/>
      <c r="AD1" s="68"/>
      <c r="AE1" s="69"/>
      <c r="AF1" s="69"/>
      <c r="AK1" s="32"/>
    </row>
    <row r="2" spans="1:42" ht="12">
      <c r="C2" s="68"/>
      <c r="AD2" s="68"/>
      <c r="AE2" s="70"/>
      <c r="AF2" s="70"/>
    </row>
    <row r="3" spans="1:42" ht="12">
      <c r="C3" s="68" t="s">
        <v>11</v>
      </c>
      <c r="F3" s="68" t="s">
        <v>65</v>
      </c>
      <c r="I3" s="68" t="s">
        <v>60</v>
      </c>
      <c r="L3" s="68" t="s">
        <v>73</v>
      </c>
      <c r="O3" s="68" t="s">
        <v>62</v>
      </c>
      <c r="R3" s="68" t="s">
        <v>75</v>
      </c>
      <c r="U3" s="68" t="s">
        <v>69</v>
      </c>
      <c r="X3" s="68" t="s">
        <v>71</v>
      </c>
      <c r="AA3" s="68" t="s">
        <v>67</v>
      </c>
      <c r="AC3" s="32"/>
      <c r="AD3" s="68"/>
      <c r="AE3" s="69"/>
      <c r="AF3" s="69"/>
    </row>
    <row r="4" spans="1:42" ht="16.5" thickBot="1">
      <c r="A4" s="2" t="s">
        <v>48</v>
      </c>
      <c r="B4" s="16"/>
      <c r="AD4" s="67"/>
      <c r="AE4" s="71"/>
      <c r="AF4" s="71"/>
      <c r="AK4" s="45"/>
    </row>
    <row r="5" spans="1:42" ht="13.5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>
      <c r="AC6" s="32"/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>
      <c r="A8" s="29">
        <f t="shared" ref="A8" si="0">AK8</f>
        <v>1</v>
      </c>
      <c r="B8" s="21" t="str">
        <f>'13.Spieltag'!B8</f>
        <v>Reinhold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1026</v>
      </c>
      <c r="AI8" s="29">
        <f>'33.Spieltag'!AK8</f>
        <v>1</v>
      </c>
      <c r="AJ8" s="24">
        <f t="shared" ref="AJ8" si="8">AG8+AH8</f>
        <v>1071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>
      <c r="A9" s="29">
        <f t="shared" ref="A9:A26" si="10">AK9</f>
        <v>2</v>
      </c>
      <c r="B9" s="21" t="str">
        <f>'13.Spieltag'!B9</f>
        <v>schmiddi04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3">E9+H9+K9+N9+Q9+T9+W9+Z9+AC9+AF9</f>
        <v>45</v>
      </c>
      <c r="AH9" s="22">
        <f>'33.Spieltag'!AJ9</f>
        <v>1008</v>
      </c>
      <c r="AI9" s="29">
        <f>'33.Spieltag'!AK9</f>
        <v>2</v>
      </c>
      <c r="AJ9" s="24">
        <f t="shared" ref="AJ9:AJ25" si="14">AG9+AH9</f>
        <v>1053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>
      <c r="A10" s="29">
        <f t="shared" si="10"/>
        <v>5</v>
      </c>
      <c r="B10" s="21" t="str">
        <f>'13.Spieltag'!B10</f>
        <v>Mike04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3"/>
        <v>45</v>
      </c>
      <c r="AH10" s="22">
        <f>'33.Spieltag'!AJ10</f>
        <v>1000</v>
      </c>
      <c r="AI10" s="29">
        <f>'33.Spieltag'!AK10</f>
        <v>5</v>
      </c>
      <c r="AJ10" s="24">
        <f t="shared" si="14"/>
        <v>1045</v>
      </c>
      <c r="AK10" s="25">
        <f t="shared" si="9"/>
        <v>5</v>
      </c>
      <c r="AL10" s="76"/>
      <c r="AM10" s="77"/>
      <c r="AN10" s="77"/>
      <c r="AO10" s="78"/>
    </row>
    <row r="11" spans="1:42" ht="24.95" customHeight="1" thickBot="1">
      <c r="A11" s="29">
        <f t="shared" si="10"/>
        <v>7</v>
      </c>
      <c r="B11" s="21" t="str">
        <f>'13.Spieltag'!B11</f>
        <v>shiny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3"/>
        <v>45</v>
      </c>
      <c r="AH11" s="22">
        <f>'33.Spieltag'!AJ11</f>
        <v>999</v>
      </c>
      <c r="AI11" s="29">
        <f>'33.Spieltag'!AK11</f>
        <v>7</v>
      </c>
      <c r="AJ11" s="24">
        <f t="shared" si="14"/>
        <v>1044</v>
      </c>
      <c r="AK11" s="25">
        <f t="shared" si="9"/>
        <v>7</v>
      </c>
      <c r="AL11" s="1"/>
      <c r="AP11" s="67"/>
    </row>
    <row r="12" spans="1:42" ht="24.95" customHeight="1" thickBot="1">
      <c r="A12" s="29">
        <f t="shared" si="10"/>
        <v>3</v>
      </c>
      <c r="B12" s="21" t="str">
        <f>'13.Spieltag'!B12</f>
        <v>Master1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5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3"/>
        <v>45</v>
      </c>
      <c r="AH12" s="22">
        <f>'33.Spieltag'!AJ12</f>
        <v>1001</v>
      </c>
      <c r="AI12" s="29">
        <f>'33.Spieltag'!AK12</f>
        <v>3</v>
      </c>
      <c r="AJ12" s="24">
        <f t="shared" si="14"/>
        <v>1046</v>
      </c>
      <c r="AK12" s="25">
        <f t="shared" si="9"/>
        <v>3</v>
      </c>
      <c r="AL12" s="1"/>
    </row>
    <row r="13" spans="1:42" ht="24.95" customHeight="1" thickBot="1">
      <c r="A13" s="29">
        <f t="shared" si="10"/>
        <v>8</v>
      </c>
      <c r="B13" s="21" t="str">
        <f>'13.Spieltag'!B13</f>
        <v>UltraGE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5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3"/>
        <v>45</v>
      </c>
      <c r="AH13" s="22">
        <f>'33.Spieltag'!AJ13</f>
        <v>995</v>
      </c>
      <c r="AI13" s="29">
        <f>'33.Spieltag'!AK13</f>
        <v>8</v>
      </c>
      <c r="AJ13" s="24">
        <f t="shared" si="14"/>
        <v>1040</v>
      </c>
      <c r="AK13" s="25">
        <f t="shared" si="9"/>
        <v>8</v>
      </c>
      <c r="AL13" s="1"/>
    </row>
    <row r="14" spans="1:42" ht="24.95" customHeight="1" thickBot="1">
      <c r="A14" s="29">
        <f t="shared" si="10"/>
        <v>3</v>
      </c>
      <c r="B14" s="21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5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3"/>
        <v>45</v>
      </c>
      <c r="AH14" s="22">
        <f>'33.Spieltag'!AJ14</f>
        <v>1001</v>
      </c>
      <c r="AI14" s="29">
        <f>'33.Spieltag'!AK14</f>
        <v>3</v>
      </c>
      <c r="AJ14" s="24">
        <f t="shared" si="14"/>
        <v>1046</v>
      </c>
      <c r="AK14" s="25">
        <f t="shared" si="9"/>
        <v>3</v>
      </c>
      <c r="AL14" s="1"/>
    </row>
    <row r="15" spans="1:42" ht="24.95" customHeight="1" thickBot="1">
      <c r="A15" s="29">
        <f t="shared" si="10"/>
        <v>5</v>
      </c>
      <c r="B15" s="21" t="str">
        <f>'13.Spieltag'!B15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5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3"/>
        <v>45</v>
      </c>
      <c r="AH15" s="22">
        <f>'33.Spieltag'!AJ15</f>
        <v>1000</v>
      </c>
      <c r="AI15" s="29">
        <f>'33.Spieltag'!AK15</f>
        <v>5</v>
      </c>
      <c r="AJ15" s="24">
        <f t="shared" si="14"/>
        <v>1045</v>
      </c>
      <c r="AK15" s="25">
        <f t="shared" si="9"/>
        <v>5</v>
      </c>
      <c r="AL15" s="1"/>
    </row>
    <row r="16" spans="1:42" ht="24.95" customHeight="1" thickBot="1">
      <c r="A16" s="29">
        <f t="shared" si="10"/>
        <v>9</v>
      </c>
      <c r="B16" s="21" t="str">
        <f>'13.Spieltag'!B16</f>
        <v>Rainer04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5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3"/>
        <v>45</v>
      </c>
      <c r="AH16" s="22">
        <f>'33.Spieltag'!AJ16</f>
        <v>993</v>
      </c>
      <c r="AI16" s="29">
        <f>'33.Spieltag'!AK16</f>
        <v>9</v>
      </c>
      <c r="AJ16" s="24">
        <f t="shared" si="14"/>
        <v>1038</v>
      </c>
      <c r="AK16" s="25">
        <f t="shared" si="9"/>
        <v>9</v>
      </c>
      <c r="AL16" s="1"/>
    </row>
    <row r="17" spans="1:38" ht="24.95" customHeight="1" thickBot="1">
      <c r="A17" s="29">
        <f t="shared" si="10"/>
        <v>11</v>
      </c>
      <c r="B17" s="21" t="str">
        <f>'13.Spieltag'!B17</f>
        <v>Ricardo04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5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3"/>
        <v>45</v>
      </c>
      <c r="AH17" s="22">
        <f>'33.Spieltag'!AJ17</f>
        <v>984</v>
      </c>
      <c r="AI17" s="29">
        <f>'33.Spieltag'!AK17</f>
        <v>11</v>
      </c>
      <c r="AJ17" s="24">
        <f t="shared" si="14"/>
        <v>1029</v>
      </c>
      <c r="AK17" s="25">
        <f t="shared" si="9"/>
        <v>11</v>
      </c>
      <c r="AL17" s="1"/>
    </row>
    <row r="18" spans="1:38" ht="24.95" customHeight="1" thickBot="1">
      <c r="A18" s="29">
        <f t="shared" si="10"/>
        <v>12</v>
      </c>
      <c r="B18" s="21" t="str">
        <f>'13.Spieltag'!B18</f>
        <v>Franzi04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5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3"/>
        <v>45</v>
      </c>
      <c r="AH18" s="22">
        <f>'33.Spieltag'!AJ18</f>
        <v>975</v>
      </c>
      <c r="AI18" s="29">
        <f>'33.Spieltag'!AK18</f>
        <v>12</v>
      </c>
      <c r="AJ18" s="24">
        <f t="shared" si="14"/>
        <v>1020</v>
      </c>
      <c r="AK18" s="25">
        <f t="shared" si="9"/>
        <v>12</v>
      </c>
      <c r="AL18" s="1"/>
    </row>
    <row r="19" spans="1:38" ht="24.95" customHeight="1" thickBot="1">
      <c r="A19" s="29">
        <f t="shared" si="10"/>
        <v>10</v>
      </c>
      <c r="B19" s="21" t="str">
        <f>'13.Spieltag'!B19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5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3"/>
        <v>45</v>
      </c>
      <c r="AH19" s="22">
        <f>'33.Spieltag'!AJ19</f>
        <v>986</v>
      </c>
      <c r="AI19" s="29">
        <f>'33.Spieltag'!AK19</f>
        <v>10</v>
      </c>
      <c r="AJ19" s="24">
        <f t="shared" si="14"/>
        <v>1031</v>
      </c>
      <c r="AK19" s="25">
        <f t="shared" si="9"/>
        <v>10</v>
      </c>
      <c r="AL19" s="1"/>
    </row>
    <row r="20" spans="1:38" ht="24.95" customHeight="1" thickBot="1">
      <c r="A20" s="29">
        <f t="shared" si="10"/>
        <v>13</v>
      </c>
      <c r="B20" s="21" t="str">
        <f>'13.Spieltag'!B20</f>
        <v>jupp04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5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3"/>
        <v>45</v>
      </c>
      <c r="AH20" s="22">
        <f>'33.Spieltag'!AJ20</f>
        <v>967</v>
      </c>
      <c r="AI20" s="29">
        <f>'33.Spieltag'!AK20</f>
        <v>13</v>
      </c>
      <c r="AJ20" s="24">
        <f t="shared" si="14"/>
        <v>1012</v>
      </c>
      <c r="AK20" s="25">
        <f t="shared" si="9"/>
        <v>13</v>
      </c>
      <c r="AL20" s="1"/>
    </row>
    <row r="21" spans="1:38" ht="24.95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5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3"/>
        <v>45</v>
      </c>
      <c r="AH21" s="22">
        <f>'33.Spieltag'!AJ21</f>
        <v>870</v>
      </c>
      <c r="AI21" s="29">
        <f>'33.Spieltag'!AK21</f>
        <v>14</v>
      </c>
      <c r="AJ21" s="24">
        <f t="shared" si="14"/>
        <v>915</v>
      </c>
      <c r="AK21" s="25">
        <f t="shared" si="9"/>
        <v>14</v>
      </c>
      <c r="AL21" s="1"/>
    </row>
    <row r="22" spans="1:38" ht="24.95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5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3"/>
        <v>45</v>
      </c>
      <c r="AH22" s="22">
        <f>'33.Spieltag'!AJ22</f>
        <v>870</v>
      </c>
      <c r="AI22" s="29">
        <f>'33.Spieltag'!AK22</f>
        <v>14</v>
      </c>
      <c r="AJ22" s="24">
        <f t="shared" si="14"/>
        <v>915</v>
      </c>
      <c r="AK22" s="25">
        <f t="shared" si="9"/>
        <v>14</v>
      </c>
      <c r="AL22" s="1"/>
    </row>
    <row r="23" spans="1:38" ht="24.95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3"/>
        <v>45</v>
      </c>
      <c r="AH23" s="22">
        <f>'33.Spieltag'!AJ23</f>
        <v>870</v>
      </c>
      <c r="AI23" s="29">
        <f>'33.Spieltag'!AK23</f>
        <v>14</v>
      </c>
      <c r="AJ23" s="24">
        <f t="shared" si="14"/>
        <v>915</v>
      </c>
      <c r="AK23" s="25">
        <f t="shared" si="9"/>
        <v>14</v>
      </c>
      <c r="AL23" s="1"/>
    </row>
    <row r="24" spans="1:38" ht="24.95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3"/>
        <v>45</v>
      </c>
      <c r="AH24" s="22">
        <f>'33.Spieltag'!AJ24</f>
        <v>870</v>
      </c>
      <c r="AI24" s="29">
        <f>'33.Spieltag'!AK24</f>
        <v>14</v>
      </c>
      <c r="AJ24" s="24">
        <f t="shared" si="14"/>
        <v>915</v>
      </c>
      <c r="AK24" s="25">
        <f t="shared" si="9"/>
        <v>14</v>
      </c>
      <c r="AL24" s="1"/>
    </row>
    <row r="25" spans="1:38" ht="24.95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3"/>
        <v>45</v>
      </c>
      <c r="AH25" s="22">
        <f>'33.Spieltag'!AJ25</f>
        <v>870</v>
      </c>
      <c r="AI25" s="29">
        <f>'33.Spieltag'!AK25</f>
        <v>14</v>
      </c>
      <c r="AJ25" s="24">
        <f t="shared" si="14"/>
        <v>915</v>
      </c>
      <c r="AK25" s="25">
        <f t="shared" si="9"/>
        <v>14</v>
      </c>
      <c r="AL25" s="1"/>
    </row>
    <row r="26" spans="1:38" ht="28.15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870</v>
      </c>
      <c r="AI26" s="29">
        <f>'33.Spieltag'!AK26</f>
        <v>14</v>
      </c>
      <c r="AJ26" s="24">
        <f t="shared" ref="AJ26" si="17">AG26+AH26</f>
        <v>915</v>
      </c>
      <c r="AK26" s="25">
        <f t="shared" si="9"/>
        <v>14</v>
      </c>
      <c r="AL26" s="1"/>
    </row>
    <row r="27" spans="1:38" ht="28.15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870</v>
      </c>
      <c r="AI27" s="29">
        <f>'33.Spieltag'!AK27</f>
        <v>14</v>
      </c>
      <c r="AJ27" s="24">
        <f t="shared" ref="AJ27" si="20">AG27+AH27</f>
        <v>915</v>
      </c>
      <c r="AK27" s="25">
        <f t="shared" si="9"/>
        <v>14</v>
      </c>
      <c r="AL27" s="1"/>
    </row>
    <row r="28" spans="1:38" ht="28.15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7" priority="19" operator="equal">
      <formula>"Schalke 04"</formula>
    </cfRule>
  </conditionalFormatting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" priority="6" rank="3"/>
  </conditionalFormatting>
  <conditionalFormatting sqref="B21:B27">
    <cfRule type="expression" dxfId="5" priority="5">
      <formula>($AG21&gt;40)</formula>
    </cfRule>
  </conditionalFormatting>
  <conditionalFormatting sqref="C2">
    <cfRule type="cellIs" dxfId="4" priority="3" operator="equal">
      <formula>"Schalke 04"</formula>
    </cfRule>
  </conditionalFormatting>
  <conditionalFormatting sqref="C1 F1 O1 U3 L3 X3 AA1 AA3 R1 R3 L1 O3 I1 C3 F3 U1 I3 X1">
    <cfRule type="cellIs" dxfId="3" priority="2" operator="equal">
      <formula>"Schalke 04"</formula>
    </cfRule>
  </conditionalFormatting>
  <conditionalFormatting sqref="B8:B20">
    <cfRule type="expression" dxfId="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U17" sqref="AU17"/>
    </sheetView>
  </sheetViews>
  <sheetFormatPr baseColWidth="10" defaultRowHeight="12.75"/>
  <cols>
    <col min="1" max="1" width="4.8554687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9</v>
      </c>
      <c r="F3" s="56">
        <f>'4.Spieltag'!$AG8</f>
        <v>2</v>
      </c>
      <c r="G3" s="56">
        <f>'5.Spieltag'!$AG8</f>
        <v>10</v>
      </c>
      <c r="H3" s="56">
        <f>'6.Spieltag'!$AG8</f>
        <v>27</v>
      </c>
      <c r="I3" s="56">
        <f>'7.Spieltag'!$AG8</f>
        <v>11</v>
      </c>
      <c r="J3" s="56">
        <f>'8.Spieltag'!$AG8</f>
        <v>12</v>
      </c>
      <c r="K3" s="56">
        <f>'9.Spieltag'!$AG8</f>
        <v>14</v>
      </c>
      <c r="L3" s="56">
        <f>'10.Spieltag'!$AG8</f>
        <v>21</v>
      </c>
      <c r="M3" s="56">
        <f>'11.Spieltag'!$AG8</f>
        <v>17</v>
      </c>
      <c r="N3" s="56">
        <f>'12.Spieltag'!$AG8</f>
        <v>5</v>
      </c>
      <c r="O3" s="56">
        <f>'13.Spieltag'!$AG8</f>
        <v>14</v>
      </c>
      <c r="P3" s="56">
        <f>'14.Spieltag'!$AG8</f>
        <v>13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1072</v>
      </c>
      <c r="AL3" s="59">
        <f t="shared" ref="AL3" si="1">SMALL($C3:$AJ3,1)</f>
        <v>2</v>
      </c>
      <c r="AM3" s="59">
        <f t="shared" ref="AM3" si="2">SMALL($C3:$AJ3,2)</f>
        <v>2</v>
      </c>
      <c r="AN3" s="59">
        <f t="shared" ref="AN3" si="3">SMALL($C3:$AJ3,3)</f>
        <v>5</v>
      </c>
      <c r="AO3" s="59">
        <f t="shared" ref="AO3" si="4">SMALL($C3:$AJ3,4)</f>
        <v>9</v>
      </c>
      <c r="AP3" s="60">
        <f t="shared" ref="AP3" si="5">AK3-AO3-AN3-AM3-AL3</f>
        <v>1054</v>
      </c>
      <c r="AQ3" s="64">
        <f t="shared" ref="AQ3" si="6">SUM(AL3:AO3)</f>
        <v>18</v>
      </c>
      <c r="AS3" s="54">
        <v>1</v>
      </c>
      <c r="AT3" s="55" t="s">
        <v>82</v>
      </c>
      <c r="AU3" s="55">
        <v>15</v>
      </c>
    </row>
    <row r="4" spans="1:47" ht="14.2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6</v>
      </c>
      <c r="F4" s="56">
        <f>'4.Spieltag'!$AG9</f>
        <v>8</v>
      </c>
      <c r="G4" s="56">
        <f>'5.Spieltag'!$AG9</f>
        <v>9</v>
      </c>
      <c r="H4" s="56">
        <f>'6.Spieltag'!$AG9</f>
        <v>22</v>
      </c>
      <c r="I4" s="56">
        <f>'7.Spieltag'!$AG9</f>
        <v>6</v>
      </c>
      <c r="J4" s="56">
        <f>'8.Spieltag'!$AG9</f>
        <v>23</v>
      </c>
      <c r="K4" s="56">
        <f>'9.Spieltag'!$AG9</f>
        <v>14</v>
      </c>
      <c r="L4" s="56">
        <f>'10.Spieltag'!$AG9</f>
        <v>19</v>
      </c>
      <c r="M4" s="56">
        <f>'11.Spieltag'!$AG9</f>
        <v>27</v>
      </c>
      <c r="N4" s="56">
        <f>'12.Spieltag'!$AG9</f>
        <v>0</v>
      </c>
      <c r="O4" s="56">
        <f>'13.Spieltag'!$AG9</f>
        <v>8</v>
      </c>
      <c r="P4" s="56">
        <f>'14.Spieltag'!$AG9</f>
        <v>0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1053</v>
      </c>
      <c r="AL4" s="59">
        <f t="shared" ref="AL4:AL25" si="8">SMALL($C4:$AJ4,1)</f>
        <v>0</v>
      </c>
      <c r="AM4" s="59">
        <f t="shared" ref="AM4:AM25" si="9">SMALL($C4:$AJ4,2)</f>
        <v>0</v>
      </c>
      <c r="AN4" s="59">
        <f t="shared" ref="AN4:AN25" si="10">SMALL($C4:$AJ4,3)</f>
        <v>2</v>
      </c>
      <c r="AO4" s="59">
        <f t="shared" ref="AO4:AO25" si="11">SMALL($C4:$AJ4,4)</f>
        <v>6</v>
      </c>
      <c r="AP4" s="60">
        <f t="shared" ref="AP4:AP21" si="12">AK4-AO4-AN4-AM4-AL4</f>
        <v>1045</v>
      </c>
      <c r="AQ4" s="64">
        <f t="shared" ref="AQ4:AQ18" si="13">SUM(AL4:AO4)</f>
        <v>8</v>
      </c>
      <c r="AS4" s="54">
        <v>2</v>
      </c>
      <c r="AT4" s="58" t="s">
        <v>76</v>
      </c>
      <c r="AU4" s="57">
        <v>25</v>
      </c>
    </row>
    <row r="5" spans="1:47" ht="14.2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8</v>
      </c>
      <c r="F5" s="56">
        <f>'4.Spieltag'!$AG10</f>
        <v>3</v>
      </c>
      <c r="G5" s="56">
        <f>'5.Spieltag'!$AG10</f>
        <v>29</v>
      </c>
      <c r="H5" s="56">
        <f>'6.Spieltag'!$AG10</f>
        <v>26</v>
      </c>
      <c r="I5" s="56">
        <f>'7.Spieltag'!$AG10</f>
        <v>7</v>
      </c>
      <c r="J5" s="56">
        <f>'8.Spieltag'!$AG10</f>
        <v>25</v>
      </c>
      <c r="K5" s="56">
        <f>'9.Spieltag'!$AG10</f>
        <v>15</v>
      </c>
      <c r="L5" s="56">
        <f>'10.Spieltag'!$AG10</f>
        <v>20</v>
      </c>
      <c r="M5" s="56">
        <f>'11.Spieltag'!$AG10</f>
        <v>27</v>
      </c>
      <c r="N5" s="56">
        <f>'12.Spieltag'!$AG10</f>
        <v>3</v>
      </c>
      <c r="O5" s="56">
        <f>'13.Spieltag'!$AG10</f>
        <v>12</v>
      </c>
      <c r="P5" s="56">
        <f>'14.Spieltag'!$AG10</f>
        <v>8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1100</v>
      </c>
      <c r="AL5" s="59">
        <f t="shared" si="8"/>
        <v>2</v>
      </c>
      <c r="AM5" s="59">
        <f t="shared" si="9"/>
        <v>3</v>
      </c>
      <c r="AN5" s="59">
        <f t="shared" si="10"/>
        <v>3</v>
      </c>
      <c r="AO5" s="59">
        <f t="shared" si="11"/>
        <v>7</v>
      </c>
      <c r="AP5" s="60">
        <f t="shared" si="12"/>
        <v>1085</v>
      </c>
      <c r="AQ5" s="64">
        <f t="shared" si="13"/>
        <v>15</v>
      </c>
      <c r="AS5" s="54">
        <v>3</v>
      </c>
      <c r="AT5" s="58" t="s">
        <v>80</v>
      </c>
      <c r="AU5" s="57">
        <v>12</v>
      </c>
    </row>
    <row r="6" spans="1:47" ht="14.2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5</v>
      </c>
      <c r="F6" s="56">
        <f>'4.Spieltag'!$AG11</f>
        <v>0</v>
      </c>
      <c r="G6" s="56">
        <f>'5.Spieltag'!$AG11</f>
        <v>20</v>
      </c>
      <c r="H6" s="56">
        <f>'6.Spieltag'!$AG11</f>
        <v>25</v>
      </c>
      <c r="I6" s="56">
        <f>'7.Spieltag'!$AG11</f>
        <v>12</v>
      </c>
      <c r="J6" s="56">
        <f>'8.Spieltag'!$AG11</f>
        <v>20</v>
      </c>
      <c r="K6" s="56">
        <f>'9.Spieltag'!$AG11</f>
        <v>12</v>
      </c>
      <c r="L6" s="56">
        <f>'10.Spieltag'!$AG11</f>
        <v>25</v>
      </c>
      <c r="M6" s="56">
        <f>'11.Spieltag'!$AG11</f>
        <v>23</v>
      </c>
      <c r="N6" s="56">
        <f>'12.Spieltag'!$AG11</f>
        <v>8</v>
      </c>
      <c r="O6" s="56">
        <f>'13.Spieltag'!$AG11</f>
        <v>14</v>
      </c>
      <c r="P6" s="56">
        <f>'14.Spieltag'!$AG11</f>
        <v>7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1103</v>
      </c>
      <c r="AL6" s="59">
        <f t="shared" si="8"/>
        <v>0</v>
      </c>
      <c r="AM6" s="59">
        <f t="shared" si="9"/>
        <v>5</v>
      </c>
      <c r="AN6" s="59">
        <f t="shared" si="10"/>
        <v>7</v>
      </c>
      <c r="AO6" s="59">
        <f t="shared" si="11"/>
        <v>7</v>
      </c>
      <c r="AP6" s="60">
        <f t="shared" si="12"/>
        <v>1084</v>
      </c>
      <c r="AQ6" s="64">
        <f t="shared" si="13"/>
        <v>19</v>
      </c>
      <c r="AS6" s="54">
        <v>4</v>
      </c>
      <c r="AT6" s="55" t="s">
        <v>93</v>
      </c>
      <c r="AU6" s="57">
        <v>10</v>
      </c>
    </row>
    <row r="7" spans="1:47" ht="14.2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0</v>
      </c>
      <c r="G7" s="56">
        <f>'5.Spieltag'!$AG12</f>
        <v>24</v>
      </c>
      <c r="H7" s="56">
        <f>'6.Spieltag'!$AG12</f>
        <v>30</v>
      </c>
      <c r="I7" s="56">
        <f>'7.Spieltag'!$AG12</f>
        <v>7</v>
      </c>
      <c r="J7" s="56">
        <f>'8.Spieltag'!$AG12</f>
        <v>29</v>
      </c>
      <c r="K7" s="56">
        <f>'9.Spieltag'!$AG12</f>
        <v>15</v>
      </c>
      <c r="L7" s="56">
        <f>'10.Spieltag'!$AG12</f>
        <v>10</v>
      </c>
      <c r="M7" s="56">
        <f>'11.Spieltag'!$AG12</f>
        <v>18</v>
      </c>
      <c r="N7" s="56">
        <f>'12.Spieltag'!$AG12</f>
        <v>0</v>
      </c>
      <c r="O7" s="56">
        <f>'13.Spieltag'!$AG12</f>
        <v>13</v>
      </c>
      <c r="P7" s="56">
        <f>'14.Spieltag'!$AG12</f>
        <v>11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1089</v>
      </c>
      <c r="AL7" s="59">
        <f t="shared" si="8"/>
        <v>0</v>
      </c>
      <c r="AM7" s="59">
        <f t="shared" si="9"/>
        <v>0</v>
      </c>
      <c r="AN7" s="59">
        <f t="shared" si="10"/>
        <v>5</v>
      </c>
      <c r="AO7" s="59">
        <f t="shared" si="11"/>
        <v>7</v>
      </c>
      <c r="AP7" s="60">
        <f t="shared" si="12"/>
        <v>1077</v>
      </c>
      <c r="AQ7" s="64">
        <f t="shared" si="13"/>
        <v>12</v>
      </c>
      <c r="AS7" s="54">
        <v>5</v>
      </c>
      <c r="AT7" s="58" t="s">
        <v>94</v>
      </c>
      <c r="AU7" s="81">
        <v>29</v>
      </c>
    </row>
    <row r="8" spans="1:47" ht="14.2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2</v>
      </c>
      <c r="F8" s="56">
        <f>'4.Spieltag'!$AG13</f>
        <v>8</v>
      </c>
      <c r="G8" s="56">
        <f>'5.Spieltag'!$AG13</f>
        <v>23</v>
      </c>
      <c r="H8" s="56">
        <f>'6.Spieltag'!$AG13</f>
        <v>24</v>
      </c>
      <c r="I8" s="56">
        <f>'7.Spieltag'!$AG13</f>
        <v>19</v>
      </c>
      <c r="J8" s="56">
        <f>'8.Spieltag'!$AG13</f>
        <v>21</v>
      </c>
      <c r="K8" s="56">
        <f>'9.Spieltag'!$AG13</f>
        <v>15</v>
      </c>
      <c r="L8" s="56">
        <f>'10.Spieltag'!$AG13</f>
        <v>16</v>
      </c>
      <c r="M8" s="56">
        <f>'11.Spieltag'!$AG13</f>
        <v>19</v>
      </c>
      <c r="N8" s="56">
        <f>'12.Spieltag'!$AG13</f>
        <v>4</v>
      </c>
      <c r="O8" s="56">
        <f>'13.Spieltag'!$AG13</f>
        <v>4</v>
      </c>
      <c r="P8" s="56">
        <f>'14.Spieltag'!$AG13</f>
        <v>7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1080</v>
      </c>
      <c r="AL8" s="59">
        <f t="shared" si="8"/>
        <v>2</v>
      </c>
      <c r="AM8" s="59">
        <f t="shared" si="9"/>
        <v>4</v>
      </c>
      <c r="AN8" s="59">
        <f t="shared" si="10"/>
        <v>4</v>
      </c>
      <c r="AO8" s="59">
        <f t="shared" si="11"/>
        <v>7</v>
      </c>
      <c r="AP8" s="60">
        <f t="shared" si="12"/>
        <v>1063</v>
      </c>
      <c r="AQ8" s="64">
        <f t="shared" si="13"/>
        <v>17</v>
      </c>
      <c r="AS8" s="54">
        <v>6</v>
      </c>
      <c r="AT8" s="58" t="s">
        <v>95</v>
      </c>
      <c r="AU8" s="57">
        <v>30</v>
      </c>
    </row>
    <row r="9" spans="1:47" ht="14.2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9</v>
      </c>
      <c r="F9" s="56">
        <f>'4.Spieltag'!$AG14</f>
        <v>10</v>
      </c>
      <c r="G9" s="56">
        <f>'5.Spieltag'!$AG14</f>
        <v>22</v>
      </c>
      <c r="H9" s="56">
        <f>'6.Spieltag'!$AG14</f>
        <v>29</v>
      </c>
      <c r="I9" s="56">
        <f>'7.Spieltag'!$AG14</f>
        <v>13</v>
      </c>
      <c r="J9" s="56">
        <f>'8.Spieltag'!$AG14</f>
        <v>20</v>
      </c>
      <c r="K9" s="56">
        <f>'9.Spieltag'!$AG14</f>
        <v>12</v>
      </c>
      <c r="L9" s="56">
        <f>'10.Spieltag'!$AG14</f>
        <v>15</v>
      </c>
      <c r="M9" s="56">
        <f>'11.Spieltag'!$AG14</f>
        <v>32</v>
      </c>
      <c r="N9" s="56">
        <f>'12.Spieltag'!$AG14</f>
        <v>0</v>
      </c>
      <c r="O9" s="56">
        <f>'13.Spieltag'!$AG14</f>
        <v>14</v>
      </c>
      <c r="P9" s="56">
        <f>'14.Spieltag'!$AG14</f>
        <v>14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1108</v>
      </c>
      <c r="AL9" s="59">
        <f t="shared" si="8"/>
        <v>0</v>
      </c>
      <c r="AM9" s="59">
        <f t="shared" si="9"/>
        <v>8</v>
      </c>
      <c r="AN9" s="59">
        <f t="shared" si="10"/>
        <v>9</v>
      </c>
      <c r="AO9" s="59">
        <f t="shared" si="11"/>
        <v>10</v>
      </c>
      <c r="AP9" s="60">
        <f t="shared" si="12"/>
        <v>1081</v>
      </c>
      <c r="AQ9" s="64">
        <f t="shared" si="13"/>
        <v>27</v>
      </c>
      <c r="AS9" s="54">
        <v>7</v>
      </c>
      <c r="AT9" s="55" t="s">
        <v>89</v>
      </c>
      <c r="AU9" s="57">
        <v>19</v>
      </c>
    </row>
    <row r="10" spans="1:47" ht="14.2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5</v>
      </c>
      <c r="F10" s="56">
        <f>'4.Spieltag'!$AG15</f>
        <v>7</v>
      </c>
      <c r="G10" s="56">
        <f>'5.Spieltag'!$AG15</f>
        <v>19</v>
      </c>
      <c r="H10" s="56">
        <f>'6.Spieltag'!$AG15</f>
        <v>20</v>
      </c>
      <c r="I10" s="56">
        <f>'7.Spieltag'!$AG15</f>
        <v>7</v>
      </c>
      <c r="J10" s="56">
        <f>'8.Spieltag'!$AG15</f>
        <v>35</v>
      </c>
      <c r="K10" s="56">
        <f>'9.Spieltag'!$AG15</f>
        <v>12</v>
      </c>
      <c r="L10" s="56">
        <f>'10.Spieltag'!$AG15</f>
        <v>16</v>
      </c>
      <c r="M10" s="56">
        <f>'11.Spieltag'!$AG15</f>
        <v>22</v>
      </c>
      <c r="N10" s="56">
        <f>'12.Spieltag'!$AG15</f>
        <v>2</v>
      </c>
      <c r="O10" s="56">
        <f>'13.Spieltag'!$AG15</f>
        <v>9</v>
      </c>
      <c r="P10" s="56">
        <f>'14.Spieltag'!$AG15</f>
        <v>15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1083</v>
      </c>
      <c r="AL10" s="59">
        <f t="shared" si="8"/>
        <v>2</v>
      </c>
      <c r="AM10" s="59">
        <f t="shared" si="9"/>
        <v>2</v>
      </c>
      <c r="AN10" s="59">
        <f t="shared" si="10"/>
        <v>5</v>
      </c>
      <c r="AO10" s="59">
        <f t="shared" si="11"/>
        <v>7</v>
      </c>
      <c r="AP10" s="60">
        <f t="shared" si="12"/>
        <v>1067</v>
      </c>
      <c r="AQ10" s="64">
        <f t="shared" si="13"/>
        <v>16</v>
      </c>
      <c r="AS10" s="54">
        <v>8</v>
      </c>
      <c r="AT10" s="55" t="s">
        <v>88</v>
      </c>
      <c r="AU10" s="57">
        <v>35</v>
      </c>
    </row>
    <row r="11" spans="1:47" ht="14.2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2</v>
      </c>
      <c r="F11" s="56">
        <f>'4.Spieltag'!$AG16</f>
        <v>10</v>
      </c>
      <c r="G11" s="56">
        <f>'5.Spieltag'!$AG16</f>
        <v>23</v>
      </c>
      <c r="H11" s="56">
        <f>'6.Spieltag'!$AG16</f>
        <v>19</v>
      </c>
      <c r="I11" s="56">
        <f>'7.Spieltag'!$AG16</f>
        <v>7</v>
      </c>
      <c r="J11" s="56">
        <f>'8.Spieltag'!$AG16</f>
        <v>25</v>
      </c>
      <c r="K11" s="56">
        <f>'9.Spieltag'!$AG16</f>
        <v>13</v>
      </c>
      <c r="L11" s="56">
        <f>'10.Spieltag'!$AG16</f>
        <v>31</v>
      </c>
      <c r="M11" s="56">
        <f>'11.Spieltag'!$AG16</f>
        <v>27</v>
      </c>
      <c r="N11" s="56">
        <f>'12.Spieltag'!$AG16</f>
        <v>15</v>
      </c>
      <c r="O11" s="56">
        <f>'13.Spieltag'!$AG16</f>
        <v>5</v>
      </c>
      <c r="P11" s="56">
        <f>'14.Spieltag'!$AG16</f>
        <v>13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1100</v>
      </c>
      <c r="AL11" s="59">
        <f t="shared" si="8"/>
        <v>2</v>
      </c>
      <c r="AM11" s="59">
        <f t="shared" si="9"/>
        <v>2</v>
      </c>
      <c r="AN11" s="59">
        <f t="shared" si="10"/>
        <v>5</v>
      </c>
      <c r="AO11" s="59">
        <f t="shared" si="11"/>
        <v>7</v>
      </c>
      <c r="AP11" s="60">
        <f t="shared" si="12"/>
        <v>1084</v>
      </c>
      <c r="AQ11" s="64">
        <f t="shared" si="13"/>
        <v>16</v>
      </c>
      <c r="AS11" s="54">
        <v>9</v>
      </c>
      <c r="AT11" s="55" t="s">
        <v>96</v>
      </c>
      <c r="AU11" s="57">
        <v>17</v>
      </c>
    </row>
    <row r="12" spans="1:47" ht="14.2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2</v>
      </c>
      <c r="F12" s="56">
        <f>'4.Spieltag'!$AG17</f>
        <v>9</v>
      </c>
      <c r="G12" s="56">
        <f>'5.Spieltag'!$AG17</f>
        <v>29</v>
      </c>
      <c r="H12" s="56">
        <f>'6.Spieltag'!$AG17</f>
        <v>30</v>
      </c>
      <c r="I12" s="56">
        <f>'7.Spieltag'!$AG17</f>
        <v>9</v>
      </c>
      <c r="J12" s="56">
        <f>'8.Spieltag'!$AG17</f>
        <v>22</v>
      </c>
      <c r="K12" s="56">
        <f>'9.Spieltag'!$AG17</f>
        <v>13</v>
      </c>
      <c r="L12" s="56">
        <f>'10.Spieltag'!$AG17</f>
        <v>22</v>
      </c>
      <c r="M12" s="56">
        <f>'11.Spieltag'!$AG17</f>
        <v>14</v>
      </c>
      <c r="N12" s="56">
        <f>'12.Spieltag'!$AG17</f>
        <v>4</v>
      </c>
      <c r="O12" s="56">
        <f>'13.Spieltag'!$AG17</f>
        <v>0</v>
      </c>
      <c r="P12" s="56">
        <f>'14.Spieltag'!$AG17</f>
        <v>11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1081</v>
      </c>
      <c r="AL12" s="59">
        <f t="shared" si="8"/>
        <v>0</v>
      </c>
      <c r="AM12" s="59">
        <f t="shared" si="9"/>
        <v>2</v>
      </c>
      <c r="AN12" s="59">
        <f t="shared" si="10"/>
        <v>4</v>
      </c>
      <c r="AO12" s="59">
        <f t="shared" si="11"/>
        <v>4</v>
      </c>
      <c r="AP12" s="60">
        <f t="shared" si="12"/>
        <v>1071</v>
      </c>
      <c r="AQ12" s="64">
        <f t="shared" si="13"/>
        <v>10</v>
      </c>
      <c r="AS12" s="54">
        <v>10</v>
      </c>
      <c r="AT12" s="55" t="s">
        <v>83</v>
      </c>
      <c r="AU12" s="57">
        <v>31</v>
      </c>
    </row>
    <row r="13" spans="1:47" ht="14.2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9</v>
      </c>
      <c r="F13" s="56">
        <f>'4.Spieltag'!$AG18</f>
        <v>6</v>
      </c>
      <c r="G13" s="56">
        <f>'5.Spieltag'!$AG18</f>
        <v>3</v>
      </c>
      <c r="H13" s="56">
        <f>'6.Spieltag'!$AG18</f>
        <v>20</v>
      </c>
      <c r="I13" s="56">
        <f>'7.Spieltag'!$AG18</f>
        <v>12</v>
      </c>
      <c r="J13" s="56">
        <f>'8.Spieltag'!$AG18</f>
        <v>16</v>
      </c>
      <c r="K13" s="56">
        <f>'9.Spieltag'!$AG18</f>
        <v>17</v>
      </c>
      <c r="L13" s="56">
        <f>'10.Spieltag'!$AG18</f>
        <v>30</v>
      </c>
      <c r="M13" s="56">
        <f>'11.Spieltag'!$AG18</f>
        <v>20</v>
      </c>
      <c r="N13" s="56">
        <f>'12.Spieltag'!$AG18</f>
        <v>4</v>
      </c>
      <c r="O13" s="56">
        <f>'13.Spieltag'!$AG18</f>
        <v>9</v>
      </c>
      <c r="P13" s="56">
        <f>'14.Spieltag'!$AG18</f>
        <v>11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1081</v>
      </c>
      <c r="AL13" s="59">
        <f t="shared" si="8"/>
        <v>3</v>
      </c>
      <c r="AM13" s="59">
        <f t="shared" si="9"/>
        <v>4</v>
      </c>
      <c r="AN13" s="59">
        <f t="shared" si="10"/>
        <v>6</v>
      </c>
      <c r="AO13" s="59">
        <f t="shared" si="11"/>
        <v>7</v>
      </c>
      <c r="AP13" s="60">
        <f t="shared" si="12"/>
        <v>1061</v>
      </c>
      <c r="AQ13" s="64">
        <f t="shared" si="13"/>
        <v>20</v>
      </c>
      <c r="AS13" s="54">
        <v>11</v>
      </c>
      <c r="AT13" s="55" t="s">
        <v>82</v>
      </c>
      <c r="AU13" s="57">
        <v>32</v>
      </c>
    </row>
    <row r="14" spans="1:47" ht="14.2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4</v>
      </c>
      <c r="F14" s="56">
        <f>'4.Spieltag'!$AG19</f>
        <v>5</v>
      </c>
      <c r="G14" s="56">
        <f>'5.Spieltag'!$AG19</f>
        <v>26</v>
      </c>
      <c r="H14" s="56">
        <f>'6.Spieltag'!$AG19</f>
        <v>20</v>
      </c>
      <c r="I14" s="56">
        <f>'7.Spieltag'!$AG19</f>
        <v>6</v>
      </c>
      <c r="J14" s="56">
        <f>'8.Spieltag'!$AG19</f>
        <v>25</v>
      </c>
      <c r="K14" s="56">
        <f>'9.Spieltag'!$AG19</f>
        <v>17</v>
      </c>
      <c r="L14" s="56">
        <f>'10.Spieltag'!$AG19</f>
        <v>17</v>
      </c>
      <c r="M14" s="56">
        <f>'11.Spieltag'!$AG19</f>
        <v>30</v>
      </c>
      <c r="N14" s="56">
        <f>'12.Spieltag'!$AG19</f>
        <v>0</v>
      </c>
      <c r="O14" s="56">
        <f>'13.Spieltag'!$AG19</f>
        <v>7</v>
      </c>
      <c r="P14" s="56">
        <f>'14.Spieltag'!$AG19</f>
        <v>22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1093</v>
      </c>
      <c r="AL14" s="59">
        <f t="shared" si="8"/>
        <v>0</v>
      </c>
      <c r="AM14" s="59">
        <f t="shared" si="9"/>
        <v>0</v>
      </c>
      <c r="AN14" s="59">
        <f t="shared" si="10"/>
        <v>4</v>
      </c>
      <c r="AO14" s="59">
        <f t="shared" si="11"/>
        <v>5</v>
      </c>
      <c r="AP14" s="60">
        <f t="shared" si="12"/>
        <v>1084</v>
      </c>
      <c r="AQ14" s="64">
        <f t="shared" si="13"/>
        <v>9</v>
      </c>
      <c r="AS14" s="54">
        <v>12</v>
      </c>
      <c r="AT14" s="55" t="s">
        <v>83</v>
      </c>
      <c r="AU14" s="57">
        <v>15</v>
      </c>
    </row>
    <row r="15" spans="1:47" ht="14.2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12</v>
      </c>
      <c r="F15" s="56">
        <f>'4.Spieltag'!$AG20</f>
        <v>2</v>
      </c>
      <c r="G15" s="56">
        <f>'5.Spieltag'!$AG20</f>
        <v>14</v>
      </c>
      <c r="H15" s="56">
        <f>'6.Spieltag'!$AG20</f>
        <v>26</v>
      </c>
      <c r="I15" s="56">
        <f>'7.Spieltag'!$AG20</f>
        <v>12</v>
      </c>
      <c r="J15" s="56">
        <f>'8.Spieltag'!$AG20</f>
        <v>25</v>
      </c>
      <c r="K15" s="56">
        <f>'9.Spieltag'!$AG20</f>
        <v>14</v>
      </c>
      <c r="L15" s="56">
        <f>'10.Spieltag'!$AG20</f>
        <v>22</v>
      </c>
      <c r="M15" s="56">
        <f>'11.Spieltag'!$AG20</f>
        <v>16</v>
      </c>
      <c r="N15" s="56">
        <f>'12.Spieltag'!$AG20</f>
        <v>7</v>
      </c>
      <c r="O15" s="56">
        <f>'13.Spieltag'!$AG20</f>
        <v>0</v>
      </c>
      <c r="P15" s="56">
        <f>'14.Spieltag'!$AG20</f>
        <v>12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1062</v>
      </c>
      <c r="AL15" s="59">
        <f t="shared" si="8"/>
        <v>0</v>
      </c>
      <c r="AM15" s="59">
        <f t="shared" si="9"/>
        <v>0</v>
      </c>
      <c r="AN15" s="59">
        <f t="shared" si="10"/>
        <v>0</v>
      </c>
      <c r="AO15" s="59">
        <f t="shared" si="11"/>
        <v>2</v>
      </c>
      <c r="AP15" s="60">
        <f t="shared" si="12"/>
        <v>1060</v>
      </c>
      <c r="AQ15" s="64">
        <f t="shared" si="13"/>
        <v>2</v>
      </c>
      <c r="AS15" s="54">
        <v>13</v>
      </c>
      <c r="AT15" s="55" t="s">
        <v>97</v>
      </c>
      <c r="AU15" s="57">
        <v>14</v>
      </c>
    </row>
    <row r="16" spans="1:47" ht="14.2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0</v>
      </c>
      <c r="G16" s="56">
        <f>'5.Spieltag'!$AG21</f>
        <v>3</v>
      </c>
      <c r="H16" s="56">
        <f>'6.Spieltag'!$AG21</f>
        <v>6</v>
      </c>
      <c r="I16" s="56">
        <f>'7.Spieltag'!$AG21</f>
        <v>3</v>
      </c>
      <c r="J16" s="56">
        <f>'8.Spieltag'!$AG21</f>
        <v>3</v>
      </c>
      <c r="K16" s="56">
        <f>'9.Spieltag'!$AG21</f>
        <v>9</v>
      </c>
      <c r="L16" s="56">
        <f>'10.Spieltag'!$AG21</f>
        <v>12</v>
      </c>
      <c r="M16" s="56">
        <f>'11.Spieltag'!$AG21</f>
        <v>6</v>
      </c>
      <c r="N16" s="56">
        <f>'12.Spieltag'!$AG21</f>
        <v>9</v>
      </c>
      <c r="O16" s="56">
        <f>'13.Spieltag'!$AG21</f>
        <v>0</v>
      </c>
      <c r="P16" s="56">
        <f>'14.Spieltag'!$AG21</f>
        <v>9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960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0</v>
      </c>
      <c r="AP16" s="60">
        <f t="shared" si="12"/>
        <v>960</v>
      </c>
      <c r="AQ16" s="64">
        <f t="shared" si="13"/>
        <v>0</v>
      </c>
      <c r="AS16" s="54">
        <v>14</v>
      </c>
      <c r="AT16" s="55" t="s">
        <v>79</v>
      </c>
      <c r="AU16" s="57">
        <v>22</v>
      </c>
    </row>
    <row r="17" spans="1:47" ht="14.2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0</v>
      </c>
      <c r="G17" s="56">
        <f>'5.Spieltag'!$AG22</f>
        <v>3</v>
      </c>
      <c r="H17" s="56">
        <f>'6.Spieltag'!$AG22</f>
        <v>6</v>
      </c>
      <c r="I17" s="56">
        <f>'7.Spieltag'!$AG22</f>
        <v>3</v>
      </c>
      <c r="J17" s="56">
        <f>'8.Spieltag'!$AG22</f>
        <v>3</v>
      </c>
      <c r="K17" s="56">
        <f>'9.Spieltag'!$AG22</f>
        <v>9</v>
      </c>
      <c r="L17" s="56">
        <f>'10.Spieltag'!$AG22</f>
        <v>12</v>
      </c>
      <c r="M17" s="56">
        <f>'11.Spieltag'!$AG22</f>
        <v>6</v>
      </c>
      <c r="N17" s="56">
        <f>'12.Spieltag'!$AG22</f>
        <v>9</v>
      </c>
      <c r="O17" s="56">
        <f>'13.Spieltag'!$AG22</f>
        <v>0</v>
      </c>
      <c r="P17" s="56">
        <f>'14.Spieltag'!$AG22</f>
        <v>9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960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0</v>
      </c>
      <c r="AP17" s="60">
        <f t="shared" si="12"/>
        <v>960</v>
      </c>
      <c r="AQ17" s="64">
        <f t="shared" si="13"/>
        <v>0</v>
      </c>
      <c r="AS17" s="54">
        <v>15</v>
      </c>
      <c r="AT17" s="55"/>
      <c r="AU17" s="57"/>
    </row>
    <row r="18" spans="1:47" ht="14.2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0</v>
      </c>
      <c r="G18" s="56">
        <f>'5.Spieltag'!$AG23</f>
        <v>3</v>
      </c>
      <c r="H18" s="56">
        <f>'6.Spieltag'!$AG23</f>
        <v>6</v>
      </c>
      <c r="I18" s="56">
        <f>'7.Spieltag'!$AG23</f>
        <v>3</v>
      </c>
      <c r="J18" s="56">
        <f>'8.Spieltag'!$AG23</f>
        <v>3</v>
      </c>
      <c r="K18" s="56">
        <f>'9.Spieltag'!$AG23</f>
        <v>9</v>
      </c>
      <c r="L18" s="56">
        <f>'10.Spieltag'!$AG23</f>
        <v>12</v>
      </c>
      <c r="M18" s="56">
        <f>'11.Spieltag'!$AG23</f>
        <v>6</v>
      </c>
      <c r="N18" s="56">
        <f>'12.Spieltag'!$AG23</f>
        <v>9</v>
      </c>
      <c r="O18" s="56">
        <f>'13.Spieltag'!$AG23</f>
        <v>0</v>
      </c>
      <c r="P18" s="56">
        <f>'14.Spieltag'!$AG23</f>
        <v>9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960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0</v>
      </c>
      <c r="AP18" s="60">
        <f t="shared" si="12"/>
        <v>960</v>
      </c>
      <c r="AQ18" s="64">
        <f t="shared" si="13"/>
        <v>0</v>
      </c>
      <c r="AS18" s="54">
        <v>16</v>
      </c>
      <c r="AT18" s="55"/>
      <c r="AU18" s="57"/>
    </row>
    <row r="19" spans="1:47" ht="14.2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0</v>
      </c>
      <c r="G19" s="56">
        <f>'5.Spieltag'!$AG24</f>
        <v>3</v>
      </c>
      <c r="H19" s="56">
        <f>'6.Spieltag'!$AG24</f>
        <v>6</v>
      </c>
      <c r="I19" s="56">
        <f>'7.Spieltag'!$AG24</f>
        <v>3</v>
      </c>
      <c r="J19" s="56">
        <f>'8.Spieltag'!$AG24</f>
        <v>3</v>
      </c>
      <c r="K19" s="56">
        <f>'9.Spieltag'!$AG24</f>
        <v>9</v>
      </c>
      <c r="L19" s="56">
        <f>'10.Spieltag'!$AG24</f>
        <v>12</v>
      </c>
      <c r="M19" s="56">
        <f>'11.Spieltag'!$AG24</f>
        <v>6</v>
      </c>
      <c r="N19" s="56">
        <f>'12.Spieltag'!$AG24</f>
        <v>9</v>
      </c>
      <c r="O19" s="56">
        <f>'13.Spieltag'!$AG24</f>
        <v>0</v>
      </c>
      <c r="P19" s="56">
        <f>'14.Spieltag'!$AG24</f>
        <v>9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960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0</v>
      </c>
      <c r="AP19" s="60">
        <f t="shared" si="12"/>
        <v>960</v>
      </c>
      <c r="AQ19" s="64">
        <f t="shared" ref="AQ19:AQ21" si="14">SUM(AL19:AO19)</f>
        <v>0</v>
      </c>
      <c r="AS19" s="54">
        <v>17</v>
      </c>
      <c r="AT19" s="55"/>
      <c r="AU19" s="57"/>
    </row>
    <row r="20" spans="1:47" ht="14.2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0</v>
      </c>
      <c r="G20" s="56">
        <f>'5.Spieltag'!$AG25</f>
        <v>3</v>
      </c>
      <c r="H20" s="56">
        <f>'6.Spieltag'!$AG25</f>
        <v>6</v>
      </c>
      <c r="I20" s="56">
        <f>'7.Spieltag'!$AG25</f>
        <v>3</v>
      </c>
      <c r="J20" s="56">
        <f>'8.Spieltag'!$AG25</f>
        <v>3</v>
      </c>
      <c r="K20" s="56">
        <f>'9.Spieltag'!$AG25</f>
        <v>9</v>
      </c>
      <c r="L20" s="56">
        <f>'10.Spieltag'!$AG25</f>
        <v>12</v>
      </c>
      <c r="M20" s="56">
        <f>'11.Spieltag'!$AG25</f>
        <v>6</v>
      </c>
      <c r="N20" s="56">
        <f>'12.Spieltag'!$AG25</f>
        <v>9</v>
      </c>
      <c r="O20" s="56">
        <f>'13.Spieltag'!$AG25</f>
        <v>0</v>
      </c>
      <c r="P20" s="56">
        <f>'14.Spieltag'!$AG25</f>
        <v>9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960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0</v>
      </c>
      <c r="AP20" s="60">
        <f t="shared" si="12"/>
        <v>960</v>
      </c>
      <c r="AQ20" s="64">
        <f t="shared" si="14"/>
        <v>0</v>
      </c>
      <c r="AS20" s="54">
        <v>18</v>
      </c>
      <c r="AT20" s="55"/>
      <c r="AU20" s="57"/>
    </row>
    <row r="21" spans="1:47" ht="14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3</v>
      </c>
      <c r="H21" s="56">
        <f>'6.Spieltag'!$AG26</f>
        <v>6</v>
      </c>
      <c r="I21" s="56">
        <f>'7.Spieltag'!$AG26</f>
        <v>3</v>
      </c>
      <c r="J21" s="56">
        <f>'8.Spieltag'!$AG26</f>
        <v>3</v>
      </c>
      <c r="K21" s="56">
        <f>'9.Spieltag'!$AG26</f>
        <v>9</v>
      </c>
      <c r="L21" s="56">
        <f>'10.Spieltag'!$AG26</f>
        <v>12</v>
      </c>
      <c r="M21" s="56">
        <f>'11.Spieltag'!$AG26</f>
        <v>6</v>
      </c>
      <c r="N21" s="56">
        <f>'12.Spieltag'!$AG26</f>
        <v>9</v>
      </c>
      <c r="O21" s="56">
        <f>'13.Spieltag'!$AG26</f>
        <v>0</v>
      </c>
      <c r="P21" s="56">
        <f>'14.Spieltag'!$AG26</f>
        <v>9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960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0</v>
      </c>
      <c r="AP21" s="60">
        <f t="shared" si="12"/>
        <v>960</v>
      </c>
      <c r="AQ21" s="64">
        <f t="shared" si="14"/>
        <v>0</v>
      </c>
      <c r="AS21" s="54">
        <v>19</v>
      </c>
      <c r="AT21" s="55"/>
      <c r="AU21" s="57"/>
    </row>
    <row r="22" spans="1:47" ht="14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3</v>
      </c>
      <c r="H22" s="56">
        <f>'6.Spieltag'!$AG27</f>
        <v>6</v>
      </c>
      <c r="I22" s="56">
        <f>'7.Spieltag'!$AG27</f>
        <v>3</v>
      </c>
      <c r="J22" s="56">
        <f>'8.Spieltag'!$AG27</f>
        <v>3</v>
      </c>
      <c r="K22" s="56">
        <f>'9.Spieltag'!$AG27</f>
        <v>9</v>
      </c>
      <c r="L22" s="56">
        <f>'10.Spieltag'!$AG27</f>
        <v>12</v>
      </c>
      <c r="M22" s="56">
        <f>'11.Spieltag'!$AG27</f>
        <v>6</v>
      </c>
      <c r="N22" s="56">
        <f>'12.Spieltag'!$AG27</f>
        <v>9</v>
      </c>
      <c r="O22" s="56">
        <f>'13.Spieltag'!$AG27</f>
        <v>0</v>
      </c>
      <c r="P22" s="56">
        <f>'14.Spieltag'!$AG27</f>
        <v>9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960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0</v>
      </c>
      <c r="AP22" s="60">
        <f t="shared" ref="AP22:AP25" si="16">AK22-AO22-AN22-AM22-AL22</f>
        <v>960</v>
      </c>
      <c r="AQ22" s="64">
        <f t="shared" ref="AQ22:AQ25" si="17">SUM(AL22:AO22)</f>
        <v>0</v>
      </c>
      <c r="AS22" s="54">
        <v>20</v>
      </c>
      <c r="AT22" s="55"/>
      <c r="AU22" s="57"/>
    </row>
    <row r="23" spans="1:47" ht="14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4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4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63</v>
      </c>
      <c r="F28" s="65">
        <f t="shared" si="18"/>
        <v>60</v>
      </c>
      <c r="G28" s="65">
        <f t="shared" si="18"/>
        <v>253</v>
      </c>
      <c r="H28" s="65">
        <f t="shared" si="18"/>
        <v>311</v>
      </c>
      <c r="I28" s="65">
        <f t="shared" si="18"/>
        <v>132</v>
      </c>
      <c r="J28" s="65">
        <f t="shared" si="18"/>
        <v>284</v>
      </c>
      <c r="K28" s="65">
        <f t="shared" si="18"/>
        <v>218</v>
      </c>
      <c r="L28" s="65">
        <f t="shared" si="18"/>
        <v>308</v>
      </c>
      <c r="M28" s="65">
        <f t="shared" si="18"/>
        <v>290</v>
      </c>
      <c r="N28" s="65">
        <f t="shared" si="18"/>
        <v>110</v>
      </c>
      <c r="O28" s="65">
        <f t="shared" si="18"/>
        <v>87</v>
      </c>
      <c r="P28" s="65">
        <f t="shared" si="18"/>
        <v>194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18700</v>
      </c>
      <c r="AL28" s="65">
        <f t="shared" si="18"/>
        <v>11</v>
      </c>
      <c r="AM28" s="65">
        <f t="shared" si="18"/>
        <v>30</v>
      </c>
      <c r="AN28" s="65">
        <f t="shared" si="18"/>
        <v>52</v>
      </c>
      <c r="AO28" s="65">
        <f t="shared" si="18"/>
        <v>70</v>
      </c>
      <c r="AP28" s="65">
        <f t="shared" si="18"/>
        <v>18537</v>
      </c>
      <c r="AQ28" s="65">
        <f t="shared" si="18"/>
        <v>163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2021-11-25T10:25:53Z</cp:lastPrinted>
  <dcterms:created xsi:type="dcterms:W3CDTF">1998-11-12T06:25:58Z</dcterms:created>
  <dcterms:modified xsi:type="dcterms:W3CDTF">2021-11-25T10:25:57Z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